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70" windowWidth="13875" windowHeight="6660" tabRatio="717" activeTab="0"/>
  </bookViews>
  <sheets>
    <sheet name="Cover" sheetId="1" r:id="rId1"/>
    <sheet name="Diff" sheetId="2" r:id="rId2"/>
    <sheet name="Percent" sheetId="3" r:id="rId3"/>
    <sheet name="Fcast 1011 BP" sheetId="4" r:id="rId4"/>
    <sheet name="Diff Feb and Apr Projections" sheetId="5" r:id="rId5"/>
    <sheet name="0607 Final" sheetId="6" r:id="rId6"/>
    <sheet name="0708 F" sheetId="7" r:id="rId7"/>
    <sheet name="0809 F" sheetId="8" r:id="rId8"/>
    <sheet name="Haiti 040710" sheetId="9" r:id="rId9"/>
    <sheet name="Haiti 032910" sheetId="10" r:id="rId10"/>
    <sheet name="Haiti 022410" sheetId="11" r:id="rId11"/>
    <sheet name="0910 3rd" sheetId="12" r:id="rId12"/>
    <sheet name="0910 4th" sheetId="13" r:id="rId13"/>
    <sheet name="0910 3rd and 4th Compared" sheetId="14" r:id="rId14"/>
    <sheet name="0910 4th  and Proj 1011" sheetId="15" r:id="rId15"/>
    <sheet name="Proj 032910" sheetId="16" r:id="rId16"/>
    <sheet name="Proj 022410" sheetId="17" r:id="rId17"/>
    <sheet name="1011 BGBP" sheetId="18" r:id="rId18"/>
    <sheet name="1011 Grade" sheetId="19" r:id="rId19"/>
    <sheet name="Cross Check" sheetId="20" state="hidden" r:id="rId20"/>
  </sheets>
  <externalReferences>
    <externalReference r:id="rId23"/>
    <externalReference r:id="rId24"/>
  </externalReferences>
  <definedNames>
    <definedName name="_1__123Graph_ACHART_1" localSheetId="13" hidden="1">'[1]Prevalence Analysis'!#REF!</definedName>
    <definedName name="_1__123Graph_ACHART_1" localSheetId="14" hidden="1">'[1]Prevalence Analysis'!#REF!</definedName>
    <definedName name="_10__123Graph_BCHART_1" localSheetId="13" hidden="1">'[1]Prevalence Analysis'!#REF!</definedName>
    <definedName name="_10__123Graph_BCHART_1" localSheetId="14" hidden="1">'[1]Prevalence Analysis'!#REF!</definedName>
    <definedName name="_13__123Graph_BCHART_1" localSheetId="13" hidden="1">'[1]Prevalence Analysis'!#REF!</definedName>
    <definedName name="_13__123Graph_BCHART_1" localSheetId="14" hidden="1">'[1]Prevalence Analysis'!#REF!</definedName>
    <definedName name="_13__123Graph_BCHART_1" localSheetId="10" hidden="1">'[1]Prevalence Analysis'!#REF!</definedName>
    <definedName name="_13__123Graph_BCHART_1" localSheetId="9" hidden="1">'[1]Prevalence Analysis'!#REF!</definedName>
    <definedName name="_13__123Graph_BCHART_1" localSheetId="8" hidden="1">'[1]Prevalence Analysis'!#REF!</definedName>
    <definedName name="_13__123Graph_BCHART_1" localSheetId="15" hidden="1">'[1]Prevalence Analysis'!#REF!</definedName>
    <definedName name="_13__123Graph_BCHART_1" hidden="1">'[1]Prevalence Analysis'!#REF!</definedName>
    <definedName name="_14__123Graph_BCHART_3" hidden="1">'[2]Prevalence Analysis'!$M$201:$M$281</definedName>
    <definedName name="_15__123Graph_BCHART_4" localSheetId="13" hidden="1">'[1]Prevalence Analysis'!#REF!</definedName>
    <definedName name="_15__123Graph_BCHART_4" localSheetId="14" hidden="1">'[1]Prevalence Analysis'!#REF!</definedName>
    <definedName name="_18__123Graph_BCHART_4" localSheetId="13" hidden="1">'[1]Prevalence Analysis'!#REF!</definedName>
    <definedName name="_18__123Graph_BCHART_4" localSheetId="14" hidden="1">'[1]Prevalence Analysis'!#REF!</definedName>
    <definedName name="_18__123Graph_BCHART_4" localSheetId="10" hidden="1">'[1]Prevalence Analysis'!#REF!</definedName>
    <definedName name="_18__123Graph_BCHART_4" localSheetId="9" hidden="1">'[1]Prevalence Analysis'!#REF!</definedName>
    <definedName name="_18__123Graph_BCHART_4" localSheetId="8" hidden="1">'[1]Prevalence Analysis'!#REF!</definedName>
    <definedName name="_18__123Graph_BCHART_4" localSheetId="15" hidden="1">'[1]Prevalence Analysis'!#REF!</definedName>
    <definedName name="_18__123Graph_BCHART_4" hidden="1">'[1]Prevalence Analysis'!#REF!</definedName>
    <definedName name="_19__123Graph_BCHART_5" hidden="1">'[2]Prevalence Analysis'!$AV$94:$AV$160</definedName>
    <definedName name="_20__123Graph_CCHART_3" hidden="1">'[2]Prevalence Analysis'!$N$201:$N$281</definedName>
    <definedName name="_21__123Graph_XCHART_5" hidden="1">'[2]Prevalence Analysis'!$AW$94:$AW$160</definedName>
    <definedName name="_4__123Graph_ACHART_1" localSheetId="13" hidden="1">'[1]Prevalence Analysis'!#REF!</definedName>
    <definedName name="_4__123Graph_ACHART_1" localSheetId="14" hidden="1">'[1]Prevalence Analysis'!#REF!</definedName>
    <definedName name="_4__123Graph_ACHART_1" localSheetId="10" hidden="1">'[1]Prevalence Analysis'!#REF!</definedName>
    <definedName name="_4__123Graph_ACHART_1" localSheetId="9" hidden="1">'[1]Prevalence Analysis'!#REF!</definedName>
    <definedName name="_4__123Graph_ACHART_1" localSheetId="8" hidden="1">'[1]Prevalence Analysis'!#REF!</definedName>
    <definedName name="_4__123Graph_ACHART_1" localSheetId="15" hidden="1">'[1]Prevalence Analysis'!#REF!</definedName>
    <definedName name="_4__123Graph_ACHART_1" hidden="1">'[1]Prevalence Analysis'!#REF!</definedName>
    <definedName name="_5__123Graph_ACHART_4" localSheetId="13" hidden="1">'[1]Prevalence Analysis'!#REF!</definedName>
    <definedName name="_5__123Graph_ACHART_4" localSheetId="14" hidden="1">'[1]Prevalence Analysis'!#REF!</definedName>
    <definedName name="_8__123Graph_ACHART_4" localSheetId="13" hidden="1">'[1]Prevalence Analysis'!#REF!</definedName>
    <definedName name="_8__123Graph_ACHART_4" localSheetId="14" hidden="1">'[1]Prevalence Analysis'!#REF!</definedName>
    <definedName name="_8__123Graph_ACHART_4" localSheetId="10" hidden="1">'[1]Prevalence Analysis'!#REF!</definedName>
    <definedName name="_8__123Graph_ACHART_4" localSheetId="9" hidden="1">'[1]Prevalence Analysis'!#REF!</definedName>
    <definedName name="_8__123Graph_ACHART_4" localSheetId="8" hidden="1">'[1]Prevalence Analysis'!#REF!</definedName>
    <definedName name="_8__123Graph_ACHART_4" localSheetId="15" hidden="1">'[1]Prevalence Analysis'!#REF!</definedName>
    <definedName name="_8__123Graph_ACHART_4" hidden="1">'[1]Prevalence Analysis'!#REF!</definedName>
    <definedName name="_9__123Graph_ACHART_5" hidden="1">'[2]Prevalence Analysis'!$AU$94:$AU$160</definedName>
    <definedName name="_Dist_Bin" hidden="1">'[2]Prevalence Analysis'!$AZ$88:$AZ$98</definedName>
    <definedName name="_Dist_Values" hidden="1">'[2]Prevalence Analysis'!$AV$11:$AV$80</definedName>
    <definedName name="_Key1" hidden="1">'[2]Prevalence Analysis'!$AW$94</definedName>
    <definedName name="_Order1" hidden="1">255</definedName>
    <definedName name="_Parse_Out" hidden="1">'[2]Prevalence Analysis'!$A$11</definedName>
    <definedName name="_Sort" hidden="1">'[2]Prevalence Analysis'!$AU$94:$AW$160</definedName>
    <definedName name="_sss50" hidden="1">{"FTE_Total",#N/A,FALSE,"FTE"}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ompare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dePage" hidden="1">1252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NEWPAGE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ice1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1">'Diff'!$B$3:$K$44</definedName>
    <definedName name="_xlnm.Print_Area" localSheetId="2">'Percent'!$A$3:$J$45</definedName>
    <definedName name="_xlnm.Print_Titles" localSheetId="19">'Cross Check'!$A:$B,'Cross Check'!$3:$4</definedName>
    <definedName name="sss" hidden="1">{"FTE_Total",#N/A,FALSE,"FTE"}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DTFTE." hidden="1">{"FTE_Total",#N/A,FALSE,"FTE"}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fullCalcOnLoad="1"/>
</workbook>
</file>

<file path=xl/sharedStrings.xml><?xml version="1.0" encoding="utf-8"?>
<sst xmlns="http://schemas.openxmlformats.org/spreadsheetml/2006/main" count="1792" uniqueCount="355">
  <si>
    <t>DistNum</t>
  </si>
  <si>
    <t>District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</si>
  <si>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</si>
  <si>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</si>
  <si>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</si>
  <si>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</si>
  <si>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</si>
  <si>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</si>
  <si>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</si>
  <si>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</si>
  <si>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</si>
  <si>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</si>
  <si>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</si>
  <si>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</si>
  <si>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</si>
  <si>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</si>
  <si>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</si>
  <si>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</si>
  <si>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</si>
  <si>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</si>
  <si>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</si>
  <si>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</si>
  <si>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</si>
  <si>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</si>
  <si>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</si>
  <si>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</si>
  <si>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</si>
  <si>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</si>
  <si>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</si>
  <si>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</si>
  <si>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</si>
  <si>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</si>
  <si>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</si>
  <si>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</si>
  <si>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</si>
  <si>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</si>
  <si>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</si>
  <si>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</si>
  <si>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</si>
  <si>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</si>
  <si>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</si>
  <si>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</si>
  <si>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</si>
  <si>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</si>
  <si>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</si>
  <si>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</si>
  <si>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</si>
  <si>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</si>
  <si>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</si>
  <si>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</si>
  <si>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</si>
  <si>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</si>
  <si>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</si>
  <si>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</si>
  <si>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</si>
  <si>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</si>
  <si>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</si>
  <si>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</si>
  <si>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</si>
  <si>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</si>
  <si>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</si>
  <si>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</si>
  <si>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</si>
  <si>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</si>
  <si>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</si>
  <si>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</si>
  <si>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</si>
  <si>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</si>
  <si>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</si>
  <si>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</si>
  <si>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</si>
  <si>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</si>
  <si>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</si>
  <si>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</si>
  <si>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</si>
  <si>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</si>
  <si>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</si>
  <si>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</si>
  <si>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</si>
  <si>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</si>
  <si>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</si>
  <si>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</si>
  <si>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</si>
  <si>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</si>
  <si>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</si>
  <si>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REPORT FOR</t>
  </si>
  <si>
    <t>ENROLLMENT ESTIMATING CONFERENCE</t>
  </si>
  <si>
    <t>School District PreK-12 Programs</t>
  </si>
  <si>
    <t>Diff.</t>
  </si>
  <si>
    <t>District Forecast</t>
  </si>
  <si>
    <t>Diff</t>
  </si>
  <si>
    <t>Final</t>
  </si>
  <si>
    <t>(2-1)</t>
  </si>
  <si>
    <t>(4-2)</t>
  </si>
  <si>
    <t>(7-4)</t>
  </si>
  <si>
    <t>(7-6)</t>
  </si>
  <si>
    <t>K-12 Basic</t>
  </si>
  <si>
    <t>ESOL</t>
  </si>
  <si>
    <t>Exceptional Students</t>
  </si>
  <si>
    <t>Total Group Two</t>
  </si>
  <si>
    <t xml:space="preserve"> </t>
  </si>
  <si>
    <t>Check By District by Grade for Program Totals</t>
  </si>
  <si>
    <t>4-8</t>
  </si>
  <si>
    <t>9-12</t>
  </si>
  <si>
    <t>FAMU</t>
  </si>
  <si>
    <t>UF</t>
  </si>
  <si>
    <t>Career Education</t>
  </si>
  <si>
    <t>Total K-12 Basic</t>
  </si>
  <si>
    <t>Sub-Total ESE (ESE and ESE Basic)</t>
  </si>
  <si>
    <t>SCHOOL DISTRICT FORECAST</t>
  </si>
  <si>
    <t>Sub-Total (Basic)</t>
  </si>
  <si>
    <t>4-8 ESE in Basic</t>
  </si>
  <si>
    <t>9-12 ESE in Basic</t>
  </si>
  <si>
    <t>Sub-Total (ESE Basic)</t>
  </si>
  <si>
    <t>ESE Support Level IV</t>
  </si>
  <si>
    <t>ESE Support Level V</t>
  </si>
  <si>
    <t>Sub-Total (ESE)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</si>
  <si>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</si>
  <si>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</si>
  <si>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</si>
  <si>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</si>
  <si>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</si>
  <si>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</si>
  <si>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</si>
  <si>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</si>
  <si>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</si>
  <si>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</si>
  <si>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</si>
  <si>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</si>
  <si>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</si>
  <si>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</si>
  <si>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</si>
  <si>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</si>
  <si>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</si>
  <si>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</si>
  <si>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</si>
  <si>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</si>
  <si>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</si>
  <si>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</si>
  <si>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</si>
  <si>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</si>
  <si>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</si>
  <si>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</si>
  <si>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</si>
  <si>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</si>
  <si>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</si>
  <si>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</si>
  <si>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</si>
  <si>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</si>
  <si>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</si>
  <si>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</si>
  <si>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</si>
  <si>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</si>
  <si>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</si>
  <si>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</si>
  <si>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</si>
  <si>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</si>
  <si>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</si>
  <si>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</si>
  <si>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</si>
  <si>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</si>
  <si>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</si>
  <si>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</si>
  <si>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</si>
  <si>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</si>
  <si>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</si>
  <si>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</si>
  <si>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</si>
  <si>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</si>
  <si>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</si>
  <si>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</si>
  <si>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</si>
  <si>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</si>
  <si>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</si>
  <si>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</si>
  <si>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</si>
  <si>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</si>
  <si>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</si>
  <si>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</si>
  <si>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</si>
  <si>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</si>
  <si>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</si>
  <si>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</si>
  <si>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</si>
  <si>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</si>
  <si>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</si>
  <si>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</si>
  <si>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</si>
  <si>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</si>
  <si>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</si>
  <si>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2007-08</t>
  </si>
  <si>
    <t>Dist</t>
  </si>
  <si>
    <t>FLVS</t>
  </si>
  <si>
    <t>4th Calc</t>
  </si>
  <si>
    <t xml:space="preserve"> CONFERENCE REPORT</t>
  </si>
  <si>
    <t>Dist Forecast</t>
  </si>
  <si>
    <t>Pre-K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</si>
  <si>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</si>
  <si>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</si>
  <si>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</si>
  <si>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</si>
  <si>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</si>
  <si>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</si>
  <si>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</si>
  <si>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</si>
  <si>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</si>
  <si>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</si>
  <si>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</si>
  <si>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</si>
  <si>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</si>
  <si>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Conference Report</t>
  </si>
  <si>
    <t>%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</si>
  <si>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</si>
  <si>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</si>
  <si>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</si>
  <si>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</si>
  <si>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</si>
  <si>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</si>
  <si>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</si>
  <si>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</si>
  <si>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</si>
  <si>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</si>
  <si>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</si>
  <si>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Wash Spec</t>
  </si>
  <si>
    <t>FSU Brow</t>
  </si>
  <si>
    <t>FSU Leon</t>
  </si>
  <si>
    <t>FLORIDA</t>
  </si>
  <si>
    <t>FAU PB</t>
  </si>
  <si>
    <t>FAU STL</t>
  </si>
  <si>
    <t>FSU - Brow</t>
  </si>
  <si>
    <t>2008-09</t>
  </si>
  <si>
    <t>Florida</t>
  </si>
  <si>
    <t>Department of Education</t>
  </si>
  <si>
    <t>2009-10</t>
  </si>
  <si>
    <t>0708 F</t>
  </si>
  <si>
    <t>PK-3</t>
  </si>
  <si>
    <t>PK-3 ESE in Basic</t>
  </si>
  <si>
    <t>PK-12 Basic</t>
  </si>
  <si>
    <t>2010-11 Projected Student Enrollments (FTEs) for Florida School Districts</t>
  </si>
  <si>
    <t>Compared with FTEs for 2007-08 Final, 2008-09 Final, 2009-10 4th Calc, and 2010-11 District Forecast</t>
  </si>
  <si>
    <t>Mar 29, 2010</t>
  </si>
  <si>
    <t>FTE Forecast 2010-11</t>
  </si>
  <si>
    <t>FTE Forecast 2006-07 Final</t>
  </si>
  <si>
    <t>FTE Forecast 2007-08 Final</t>
  </si>
  <si>
    <t>FTE Forecast 2008-09 Final</t>
  </si>
  <si>
    <t>FTE Forecast 2010-11 District Forecast -- Adopted Feb 24, 2010</t>
  </si>
  <si>
    <t>0809 F</t>
  </si>
  <si>
    <t>0910 4th</t>
  </si>
  <si>
    <t>Fcast 1011 BP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</si>
  <si>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</si>
  <si>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</si>
  <si>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</si>
  <si>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</si>
  <si>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</si>
  <si>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</si>
  <si>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</si>
  <si>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</si>
  <si>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</si>
  <si>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</si>
  <si>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</si>
  <si>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</si>
  <si>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</si>
  <si>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</si>
  <si>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</si>
  <si>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</si>
  <si>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</si>
  <si>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</si>
  <si>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</si>
  <si>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</si>
  <si>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</si>
  <si>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</si>
  <si>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</si>
  <si>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</si>
  <si>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</si>
  <si>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</si>
  <si>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</si>
  <si>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</si>
  <si>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</si>
  <si>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</si>
  <si>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</si>
  <si>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</si>
  <si>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</si>
  <si>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</si>
  <si>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</si>
  <si>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</si>
  <si>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</si>
  <si>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</si>
  <si>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</si>
  <si>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</si>
  <si>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</si>
  <si>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</si>
  <si>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</si>
  <si>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</si>
  <si>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</si>
  <si>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</si>
  <si>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</si>
  <si>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</si>
  <si>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</si>
  <si>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</si>
  <si>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</si>
  <si>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</si>
  <si>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</si>
  <si>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</si>
  <si>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</si>
  <si>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</si>
  <si>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</si>
  <si>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</si>
  <si>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</si>
  <si>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</si>
  <si>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</si>
  <si>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</si>
  <si>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</si>
  <si>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</si>
  <si>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</si>
  <si>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</si>
  <si>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</si>
  <si>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</si>
  <si>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</si>
  <si>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</si>
  <si>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</si>
  <si>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</si>
  <si>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</si>
  <si>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</si>
  <si>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</si>
  <si>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99</t>
  </si>
  <si>
    <t>Proj 022410</t>
  </si>
  <si>
    <t>D#</t>
  </si>
  <si>
    <t>2010-11</t>
  </si>
  <si>
    <t>FTE Forecast 2009-10 Third Calc</t>
  </si>
  <si>
    <t>FTE Forecast 2009-10 Fourth Calc</t>
  </si>
  <si>
    <t>Florida Department of Education</t>
  </si>
  <si>
    <t>FTE Comparison 2009-10 Third Calculation to</t>
  </si>
  <si>
    <t>The 2009-10 Fourth Calculation</t>
  </si>
  <si>
    <t>Third Calc</t>
  </si>
  <si>
    <t>Fourth Calc</t>
  </si>
  <si>
    <t>FTE</t>
  </si>
  <si>
    <t>Difference</t>
  </si>
  <si>
    <t>Percent</t>
  </si>
  <si>
    <t>-1-</t>
  </si>
  <si>
    <t>-2-</t>
  </si>
  <si>
    <t>-3-</t>
  </si>
  <si>
    <t>-4-</t>
  </si>
  <si>
    <t>DeSoto</t>
  </si>
  <si>
    <t>Proj Feb 24</t>
  </si>
  <si>
    <t>FTE Forecast 2010-11 Haitian Refugees -- Adopted Feb 24, 2010</t>
  </si>
  <si>
    <t>FTE Forecast 2010-11 Haitian Refugees -- Proposed for March 29, 2010</t>
  </si>
  <si>
    <t>FTE Comparison 2009-10 Fourth Calculation to the</t>
  </si>
  <si>
    <t>Projections</t>
  </si>
  <si>
    <t>April 7, 2010</t>
  </si>
  <si>
    <t>March 7, 2010</t>
  </si>
  <si>
    <t>Apr 7, 2010</t>
  </si>
  <si>
    <t>April Projections (03-29-10) - Feb Projections (02-24-10)</t>
  </si>
  <si>
    <t>Feb 24, 2010</t>
  </si>
  <si>
    <t>2010-11 Proposed Projections (April 7, 2010)</t>
  </si>
  <si>
    <t>FTE Forecast 2010-11 Haitian Refugees -- Proposed for April 7,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</si>
</sst>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mm\ d\,\ yyyy"/>
    <numFmt numFmtId="167" formatCode="[$-F800]dddd\,\ mmmm\ dd\,\ yyyy"/>
    <numFmt numFmtId="168" formatCode="\-\ #\ \-"/>
    <numFmt numFmtId="169" formatCode="0.00%_);[Red]\-0.00%"/>
    <numFmt numFmtId="170" formatCode="[$-409]dddd\,\ mmmm\ dd\,\ yyyy"/>
  </numFmts>
  <fonts count="5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C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BF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33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153">
      <alignment/>
      <protection/>
    </xf>
    <xf numFmtId="0" fontId="0" fillId="0" borderId="0" xfId="154" applyFont="1" applyAlignment="1">
      <alignment horizontal="left"/>
      <protection/>
    </xf>
    <xf numFmtId="0" fontId="0" fillId="0" borderId="0" xfId="154" applyFont="1">
      <alignment/>
      <protection/>
    </xf>
    <xf numFmtId="0" fontId="6" fillId="0" borderId="0" xfId="154">
      <alignment/>
      <protection/>
    </xf>
    <xf numFmtId="14" fontId="0" fillId="0" borderId="0" xfId="154" applyNumberFormat="1" applyFont="1" applyAlignment="1">
      <alignment horizontal="left"/>
      <protection/>
    </xf>
    <xf numFmtId="0" fontId="0" fillId="0" borderId="0" xfId="153" applyFont="1" applyAlignment="1">
      <alignment horizontal="center"/>
      <protection/>
    </xf>
    <xf numFmtId="0" fontId="7" fillId="0" borderId="0" xfId="153" applyFont="1" applyFill="1" applyBorder="1">
      <alignment/>
      <protection/>
    </xf>
    <xf numFmtId="0" fontId="7" fillId="0" borderId="0" xfId="153" applyFont="1" applyFill="1" applyBorder="1" applyAlignment="1">
      <alignment horizontal="center" wrapText="1"/>
      <protection/>
    </xf>
    <xf numFmtId="43" fontId="7" fillId="0" borderId="0" xfId="42" applyFont="1" applyFill="1" applyBorder="1" applyAlignment="1">
      <alignment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Continuous"/>
      <protection/>
    </xf>
    <xf numFmtId="0" fontId="7" fillId="0" borderId="0" xfId="153" applyFont="1" applyFill="1" applyBorder="1" applyAlignment="1" quotePrefix="1">
      <alignment horizontal="center"/>
      <protection/>
    </xf>
    <xf numFmtId="1" fontId="7" fillId="0" borderId="0" xfId="153" applyNumberFormat="1" applyFont="1" applyFill="1" applyBorder="1" applyAlignment="1">
      <alignment horizontal="center"/>
      <protection/>
    </xf>
    <xf numFmtId="0" fontId="7" fillId="0" borderId="0" xfId="153" applyFont="1" applyFill="1" applyBorder="1" applyAlignment="1">
      <alignment horizontal="right"/>
      <protection/>
    </xf>
    <xf numFmtId="0" fontId="7" fillId="0" borderId="0" xfId="153" applyFont="1" applyFill="1" applyBorder="1" applyAlignment="1" quotePrefix="1">
      <alignment horizontal="right"/>
      <protection/>
    </xf>
    <xf numFmtId="0" fontId="7" fillId="0" borderId="0" xfId="153" applyFont="1" applyAlignment="1">
      <alignment horizontal="center"/>
      <protection/>
    </xf>
    <xf numFmtId="14" fontId="7" fillId="0" borderId="0" xfId="153" applyNumberFormat="1" applyFont="1" applyFill="1" applyBorder="1" applyAlignment="1">
      <alignment horizontal="center"/>
      <protection/>
    </xf>
    <xf numFmtId="0" fontId="7" fillId="0" borderId="0" xfId="153" applyFont="1">
      <alignment/>
      <protection/>
    </xf>
    <xf numFmtId="3" fontId="7" fillId="0" borderId="0" xfId="153" applyNumberFormat="1" applyFont="1" applyFill="1" applyBorder="1">
      <alignment/>
      <protection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 horizontal="right"/>
    </xf>
    <xf numFmtId="0" fontId="8" fillId="0" borderId="0" xfId="153" applyFont="1" applyFill="1" applyBorder="1">
      <alignment/>
      <protection/>
    </xf>
    <xf numFmtId="3" fontId="7" fillId="0" borderId="0" xfId="42" applyNumberFormat="1" applyFont="1" applyFill="1" applyBorder="1" applyAlignment="1">
      <alignment/>
    </xf>
    <xf numFmtId="3" fontId="7" fillId="0" borderId="0" xfId="42" applyNumberFormat="1" applyFont="1" applyAlignment="1">
      <alignment/>
    </xf>
    <xf numFmtId="165" fontId="7" fillId="0" borderId="0" xfId="153" applyNumberFormat="1" applyFont="1" applyFill="1" applyBorder="1">
      <alignment/>
      <protection/>
    </xf>
    <xf numFmtId="3" fontId="7" fillId="0" borderId="0" xfId="153" applyNumberFormat="1" applyFont="1" applyFill="1" applyBorder="1" applyAlignment="1" quotePrefix="1">
      <alignment horizontal="right"/>
      <protection/>
    </xf>
    <xf numFmtId="3" fontId="8" fillId="0" borderId="0" xfId="153" applyNumberFormat="1" applyFont="1" applyFill="1" applyBorder="1">
      <alignment/>
      <protection/>
    </xf>
    <xf numFmtId="3" fontId="9" fillId="0" borderId="0" xfId="153" applyNumberFormat="1" applyFont="1" applyFill="1" applyBorder="1">
      <alignment/>
      <protection/>
    </xf>
    <xf numFmtId="2" fontId="7" fillId="0" borderId="0" xfId="153" applyNumberFormat="1" applyFont="1" applyFill="1" applyBorder="1" applyAlignment="1">
      <alignment horizontal="right"/>
      <protection/>
    </xf>
    <xf numFmtId="2" fontId="7" fillId="0" borderId="0" xfId="153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10" fillId="0" borderId="0" xfId="153" applyFont="1" applyFill="1" applyBorder="1" applyAlignment="1">
      <alignment horizontal="left"/>
      <protection/>
    </xf>
    <xf numFmtId="0" fontId="10" fillId="0" borderId="0" xfId="153" applyFont="1" applyFill="1" applyBorder="1">
      <alignment/>
      <protection/>
    </xf>
    <xf numFmtId="168" fontId="7" fillId="0" borderId="0" xfId="153" applyNumberFormat="1" applyFont="1" applyFill="1" applyBorder="1" applyAlignment="1">
      <alignment horizontal="center"/>
      <protection/>
    </xf>
    <xf numFmtId="168" fontId="7" fillId="0" borderId="0" xfId="153" applyNumberFormat="1" applyFont="1" applyFill="1" applyBorder="1" applyAlignment="1" quotePrefix="1">
      <alignment horizontal="center"/>
      <protection/>
    </xf>
    <xf numFmtId="0" fontId="7" fillId="0" borderId="0" xfId="153" applyFont="1" applyFill="1" applyBorder="1" applyAlignment="1" quotePrefix="1">
      <alignment horizontal="left"/>
      <protection/>
    </xf>
    <xf numFmtId="0" fontId="4" fillId="0" borderId="0" xfId="0" applyFont="1" applyAlignment="1">
      <alignment/>
    </xf>
    <xf numFmtId="43" fontId="2" fillId="0" borderId="0" xfId="42" applyFont="1" applyAlignment="1">
      <alignment/>
    </xf>
    <xf numFmtId="0" fontId="7" fillId="0" borderId="0" xfId="153" applyFont="1" applyFill="1" applyBorder="1" applyAlignment="1">
      <alignment horizontal="right" indent="2"/>
      <protection/>
    </xf>
    <xf numFmtId="4" fontId="7" fillId="0" borderId="0" xfId="153" applyNumberFormat="1" applyFont="1" applyFill="1" applyBorder="1" applyAlignment="1">
      <alignment horizontal="right" indent="2"/>
      <protection/>
    </xf>
    <xf numFmtId="4" fontId="7" fillId="0" borderId="0" xfId="42" applyNumberFormat="1" applyFont="1" applyFill="1" applyBorder="1" applyAlignment="1">
      <alignment horizontal="right" indent="2"/>
    </xf>
    <xf numFmtId="4" fontId="7" fillId="0" borderId="0" xfId="153" applyNumberFormat="1" applyFont="1" applyFill="1" applyBorder="1" applyAlignment="1">
      <alignment/>
      <protection/>
    </xf>
    <xf numFmtId="4" fontId="10" fillId="0" borderId="0" xfId="42" applyNumberFormat="1" applyFont="1" applyFill="1" applyBorder="1" applyAlignment="1">
      <alignment/>
    </xf>
    <xf numFmtId="4" fontId="10" fillId="0" borderId="0" xfId="153" applyNumberFormat="1" applyFont="1" applyFill="1" applyBorder="1" applyAlignment="1">
      <alignment/>
      <protection/>
    </xf>
    <xf numFmtId="4" fontId="7" fillId="0" borderId="0" xfId="42" applyNumberFormat="1" applyFont="1" applyFill="1" applyBorder="1" applyAlignment="1">
      <alignment/>
    </xf>
    <xf numFmtId="0" fontId="10" fillId="0" borderId="0" xfId="153" applyFont="1" applyFill="1" applyBorder="1" applyAlignment="1">
      <alignment wrapText="1"/>
      <protection/>
    </xf>
    <xf numFmtId="164" fontId="7" fillId="0" borderId="0" xfId="157" applyNumberFormat="1" applyFont="1" applyFill="1" applyBorder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4" fontId="7" fillId="0" borderId="0" xfId="152" applyNumberFormat="1" applyFont="1" applyFill="1" applyBorder="1" applyAlignment="1">
      <alignment/>
      <protection/>
    </xf>
    <xf numFmtId="15" fontId="4" fillId="0" borderId="0" xfId="0" applyNumberFormat="1" applyFont="1" applyAlignment="1" quotePrefix="1">
      <alignment/>
    </xf>
    <xf numFmtId="0" fontId="2" fillId="7" borderId="0" xfId="0" applyFont="1" applyFill="1" applyAlignment="1">
      <alignment/>
    </xf>
    <xf numFmtId="43" fontId="2" fillId="7" borderId="0" xfId="42" applyFont="1" applyFill="1" applyAlignment="1">
      <alignment/>
    </xf>
    <xf numFmtId="43" fontId="4" fillId="7" borderId="0" xfId="42" applyFont="1" applyFill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4" fontId="10" fillId="0" borderId="0" xfId="42" applyNumberFormat="1" applyFont="1" applyFill="1" applyBorder="1" applyAlignment="1">
      <alignment vertical="center"/>
    </xf>
    <xf numFmtId="4" fontId="10" fillId="0" borderId="0" xfId="153" applyNumberFormat="1" applyFont="1" applyFill="1" applyBorder="1" applyAlignment="1">
      <alignment vertical="center"/>
      <protection/>
    </xf>
    <xf numFmtId="43" fontId="6" fillId="7" borderId="0" xfId="42" applyFont="1" applyFill="1" applyAlignment="1">
      <alignment/>
    </xf>
    <xf numFmtId="43" fontId="11" fillId="7" borderId="0" xfId="42" applyFont="1" applyFill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7" borderId="0" xfId="0" applyFont="1" applyFill="1" applyAlignment="1" quotePrefix="1">
      <alignment/>
    </xf>
    <xf numFmtId="0" fontId="51" fillId="36" borderId="10" xfId="145" applyFont="1" applyFill="1" applyBorder="1" applyAlignment="1" applyProtection="1">
      <alignment horizontal="center" vertical="center"/>
      <protection/>
    </xf>
    <xf numFmtId="0" fontId="52" fillId="37" borderId="11" xfId="145" applyFont="1" applyFill="1" applyBorder="1" applyAlignment="1" applyProtection="1">
      <alignment vertical="center" wrapText="1"/>
      <protection/>
    </xf>
    <xf numFmtId="43" fontId="52" fillId="37" borderId="11" xfId="54" applyNumberFormat="1" applyFont="1" applyFill="1" applyBorder="1" applyAlignment="1" applyProtection="1">
      <alignment horizontal="right" vertical="center" wrapText="1"/>
      <protection/>
    </xf>
    <xf numFmtId="43" fontId="52" fillId="38" borderId="11" xfId="54" applyFont="1" applyFill="1" applyBorder="1" applyAlignment="1" applyProtection="1">
      <alignment horizontal="right" vertical="center" wrapText="1"/>
      <protection/>
    </xf>
    <xf numFmtId="0" fontId="52" fillId="38" borderId="12" xfId="145" applyFont="1" applyFill="1" applyBorder="1" applyAlignment="1" applyProtection="1">
      <alignment vertical="center" wrapText="1"/>
      <protection/>
    </xf>
    <xf numFmtId="0" fontId="2" fillId="7" borderId="0" xfId="150" applyFill="1">
      <alignment/>
      <protection/>
    </xf>
    <xf numFmtId="43" fontId="2" fillId="7" borderId="0" xfId="150" applyNumberFormat="1" applyFill="1">
      <alignment/>
      <protection/>
    </xf>
    <xf numFmtId="43" fontId="4" fillId="7" borderId="0" xfId="150" applyNumberFormat="1" applyFont="1" applyFill="1">
      <alignment/>
      <protection/>
    </xf>
    <xf numFmtId="0" fontId="4" fillId="35" borderId="0" xfId="150" applyFont="1" applyFill="1">
      <alignment/>
      <protection/>
    </xf>
    <xf numFmtId="0" fontId="4" fillId="35" borderId="0" xfId="150" applyFont="1" applyFill="1" applyAlignment="1">
      <alignment horizontal="center"/>
      <protection/>
    </xf>
    <xf numFmtId="43" fontId="52" fillId="37" borderId="11" xfId="54" applyFont="1" applyFill="1" applyBorder="1" applyAlignment="1" applyProtection="1">
      <alignment horizontal="right" vertical="center" wrapText="1"/>
      <protection/>
    </xf>
    <xf numFmtId="43" fontId="16" fillId="7" borderId="0" xfId="104" applyFont="1" applyFill="1" applyAlignment="1">
      <alignment/>
    </xf>
    <xf numFmtId="0" fontId="16" fillId="7" borderId="0" xfId="150" applyFont="1" applyFill="1">
      <alignment/>
      <protection/>
    </xf>
    <xf numFmtId="43" fontId="17" fillId="7" borderId="0" xfId="104" applyFont="1" applyFill="1" applyAlignment="1">
      <alignment/>
    </xf>
    <xf numFmtId="0" fontId="53" fillId="0" borderId="0" xfId="153" applyFont="1" applyFill="1" applyBorder="1" applyAlignment="1">
      <alignment horizontal="centerContinuous"/>
      <protection/>
    </xf>
    <xf numFmtId="0" fontId="53" fillId="0" borderId="0" xfId="153" applyFont="1" applyFill="1" applyBorder="1" applyAlignment="1">
      <alignment horizontal="center"/>
      <protection/>
    </xf>
    <xf numFmtId="0" fontId="53" fillId="0" borderId="0" xfId="153" applyFont="1" applyFill="1" applyBorder="1">
      <alignment/>
      <protection/>
    </xf>
    <xf numFmtId="0" fontId="10" fillId="0" borderId="0" xfId="153" applyFont="1" applyFill="1" applyBorder="1" applyAlignment="1">
      <alignment horizontal="right"/>
      <protection/>
    </xf>
    <xf numFmtId="0" fontId="34" fillId="0" borderId="0" xfId="147">
      <alignment/>
      <protection/>
    </xf>
    <xf numFmtId="0" fontId="2" fillId="0" borderId="0" xfId="151" applyAlignment="1">
      <alignment horizontal="center"/>
      <protection/>
    </xf>
    <xf numFmtId="0" fontId="2" fillId="0" borderId="0" xfId="151" applyAlignment="1">
      <alignment horizontal="centerContinuous"/>
      <protection/>
    </xf>
    <xf numFmtId="0" fontId="2" fillId="0" borderId="0" xfId="151">
      <alignment/>
      <protection/>
    </xf>
    <xf numFmtId="0" fontId="2" fillId="0" borderId="13" xfId="151" applyBorder="1">
      <alignment/>
      <protection/>
    </xf>
    <xf numFmtId="0" fontId="2" fillId="0" borderId="14" xfId="151" applyBorder="1">
      <alignment/>
      <protection/>
    </xf>
    <xf numFmtId="0" fontId="2" fillId="0" borderId="15" xfId="151" applyBorder="1" applyAlignment="1">
      <alignment horizontal="center"/>
      <protection/>
    </xf>
    <xf numFmtId="7" fontId="2" fillId="0" borderId="15" xfId="151" applyNumberFormat="1" applyBorder="1" applyAlignment="1">
      <alignment horizontal="center"/>
      <protection/>
    </xf>
    <xf numFmtId="0" fontId="2" fillId="0" borderId="14" xfId="151" applyBorder="1" applyAlignment="1">
      <alignment horizontal="center"/>
      <protection/>
    </xf>
    <xf numFmtId="0" fontId="2" fillId="0" borderId="16" xfId="151" applyBorder="1">
      <alignment/>
      <protection/>
    </xf>
    <xf numFmtId="0" fontId="2" fillId="0" borderId="17" xfId="151" applyBorder="1">
      <alignment/>
      <protection/>
    </xf>
    <xf numFmtId="0" fontId="2" fillId="0" borderId="0" xfId="151" applyBorder="1" applyAlignment="1">
      <alignment horizontal="center"/>
      <protection/>
    </xf>
    <xf numFmtId="0" fontId="2" fillId="0" borderId="17" xfId="151" applyBorder="1" applyAlignment="1">
      <alignment horizontal="center"/>
      <protection/>
    </xf>
    <xf numFmtId="0" fontId="2" fillId="0" borderId="18" xfId="151" applyBorder="1">
      <alignment/>
      <protection/>
    </xf>
    <xf numFmtId="0" fontId="2" fillId="0" borderId="19" xfId="151" applyBorder="1">
      <alignment/>
      <protection/>
    </xf>
    <xf numFmtId="0" fontId="2" fillId="0" borderId="20" xfId="151" applyBorder="1" applyAlignment="1" quotePrefix="1">
      <alignment horizontal="center"/>
      <protection/>
    </xf>
    <xf numFmtId="0" fontId="2" fillId="0" borderId="21" xfId="151" applyBorder="1" applyAlignment="1" quotePrefix="1">
      <alignment horizontal="center"/>
      <protection/>
    </xf>
    <xf numFmtId="0" fontId="2" fillId="0" borderId="13" xfId="151" applyBorder="1" applyAlignment="1">
      <alignment horizontal="center"/>
      <protection/>
    </xf>
    <xf numFmtId="40" fontId="2" fillId="0" borderId="15" xfId="151" applyNumberFormat="1" applyBorder="1">
      <alignment/>
      <protection/>
    </xf>
    <xf numFmtId="40" fontId="2" fillId="0" borderId="0" xfId="151" applyNumberFormat="1">
      <alignment/>
      <protection/>
    </xf>
    <xf numFmtId="169" fontId="2" fillId="0" borderId="14" xfId="151" applyNumberFormat="1" applyBorder="1">
      <alignment/>
      <protection/>
    </xf>
    <xf numFmtId="0" fontId="2" fillId="0" borderId="16" xfId="151" applyBorder="1" applyAlignment="1">
      <alignment horizontal="center"/>
      <protection/>
    </xf>
    <xf numFmtId="40" fontId="2" fillId="0" borderId="0" xfId="151" applyNumberFormat="1" applyBorder="1">
      <alignment/>
      <protection/>
    </xf>
    <xf numFmtId="169" fontId="2" fillId="0" borderId="17" xfId="151" applyNumberFormat="1" applyBorder="1">
      <alignment/>
      <protection/>
    </xf>
    <xf numFmtId="0" fontId="2" fillId="0" borderId="18" xfId="151" applyBorder="1" applyAlignment="1">
      <alignment horizontal="center"/>
      <protection/>
    </xf>
    <xf numFmtId="40" fontId="2" fillId="0" borderId="22" xfId="151" applyNumberFormat="1" applyBorder="1">
      <alignment/>
      <protection/>
    </xf>
    <xf numFmtId="169" fontId="2" fillId="0" borderId="19" xfId="151" applyNumberFormat="1" applyBorder="1">
      <alignment/>
      <protection/>
    </xf>
    <xf numFmtId="0" fontId="2" fillId="0" borderId="16" xfId="151" applyBorder="1" applyAlignment="1">
      <alignment horizontal="center" vertical="center"/>
      <protection/>
    </xf>
    <xf numFmtId="0" fontId="2" fillId="0" borderId="17" xfId="151" applyBorder="1" applyAlignment="1">
      <alignment vertical="center"/>
      <protection/>
    </xf>
    <xf numFmtId="40" fontId="2" fillId="0" borderId="0" xfId="151" applyNumberFormat="1" applyBorder="1" applyAlignment="1">
      <alignment vertical="center"/>
      <protection/>
    </xf>
    <xf numFmtId="40" fontId="2" fillId="0" borderId="0" xfId="151" applyNumberFormat="1" applyAlignment="1">
      <alignment vertical="center"/>
      <protection/>
    </xf>
    <xf numFmtId="169" fontId="2" fillId="0" borderId="17" xfId="151" applyNumberFormat="1" applyBorder="1" applyAlignment="1">
      <alignment vertical="center"/>
      <protection/>
    </xf>
    <xf numFmtId="169" fontId="2" fillId="0" borderId="0" xfId="151" applyNumberFormat="1">
      <alignment/>
      <protection/>
    </xf>
    <xf numFmtId="0" fontId="2" fillId="0" borderId="0" xfId="151" applyFont="1" applyAlignment="1">
      <alignment/>
      <protection/>
    </xf>
    <xf numFmtId="0" fontId="2" fillId="0" borderId="0" xfId="151" applyAlignment="1">
      <alignment/>
      <protection/>
    </xf>
    <xf numFmtId="0" fontId="2" fillId="0" borderId="0" xfId="151" applyFont="1">
      <alignment/>
      <protection/>
    </xf>
    <xf numFmtId="0" fontId="2" fillId="0" borderId="0" xfId="151" applyAlignment="1">
      <alignment horizontal="justify" vertical="top"/>
      <protection/>
    </xf>
    <xf numFmtId="43" fontId="2" fillId="39" borderId="0" xfId="42" applyFont="1" applyFill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2" fillId="0" borderId="0" xfId="151" applyFont="1" applyAlignment="1">
      <alignment horizontal="centerContinuous"/>
      <protection/>
    </xf>
    <xf numFmtId="0" fontId="2" fillId="0" borderId="0" xfId="151" applyFont="1" applyBorder="1" applyAlignment="1">
      <alignment horizontal="center"/>
      <protection/>
    </xf>
    <xf numFmtId="167" fontId="0" fillId="0" borderId="0" xfId="154" applyNumberFormat="1" applyFont="1" applyAlignment="1">
      <alignment horizontal="center"/>
      <protection/>
    </xf>
    <xf numFmtId="0" fontId="0" fillId="0" borderId="0" xfId="154" applyFont="1" applyAlignment="1">
      <alignment horizontal="center"/>
      <protection/>
    </xf>
    <xf numFmtId="166" fontId="7" fillId="0" borderId="0" xfId="153" applyNumberFormat="1" applyFont="1" applyFill="1" applyBorder="1" applyAlignment="1" quotePrefix="1">
      <alignment horizontal="center"/>
      <protection/>
    </xf>
    <xf numFmtId="0" fontId="7" fillId="0" borderId="0" xfId="153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2" xfId="54"/>
    <cellStyle name="Comma 2 3" xfId="55"/>
    <cellStyle name="Comma 2 4" xfId="56"/>
    <cellStyle name="Comma 2 5" xfId="57"/>
    <cellStyle name="Comma 2 6" xfId="58"/>
    <cellStyle name="Comma 2 7" xfId="59"/>
    <cellStyle name="Comma 2 8" xfId="60"/>
    <cellStyle name="Comma 2 9" xfId="61"/>
    <cellStyle name="Comma 3" xfId="62"/>
    <cellStyle name="Comma 3 10" xfId="63"/>
    <cellStyle name="Comma 3 11" xfId="64"/>
    <cellStyle name="Comma 3 12" xfId="65"/>
    <cellStyle name="Comma 3 13" xfId="66"/>
    <cellStyle name="Comma 3 14" xfId="67"/>
    <cellStyle name="Comma 3 2" xfId="68"/>
    <cellStyle name="Comma 3 3" xfId="69"/>
    <cellStyle name="Comma 3 4" xfId="70"/>
    <cellStyle name="Comma 3 5" xfId="71"/>
    <cellStyle name="Comma 3 6" xfId="72"/>
    <cellStyle name="Comma 3 7" xfId="73"/>
    <cellStyle name="Comma 3 8" xfId="74"/>
    <cellStyle name="Comma 3 9" xfId="75"/>
    <cellStyle name="Comma 4" xfId="76"/>
    <cellStyle name="Comma 4 10" xfId="77"/>
    <cellStyle name="Comma 4 11" xfId="78"/>
    <cellStyle name="Comma 4 12" xfId="79"/>
    <cellStyle name="Comma 4 13" xfId="80"/>
    <cellStyle name="Comma 4 14" xfId="81"/>
    <cellStyle name="Comma 4 2" xfId="82"/>
    <cellStyle name="Comma 4 3" xfId="83"/>
    <cellStyle name="Comma 4 4" xfId="84"/>
    <cellStyle name="Comma 4 5" xfId="85"/>
    <cellStyle name="Comma 4 6" xfId="86"/>
    <cellStyle name="Comma 4 7" xfId="87"/>
    <cellStyle name="Comma 4 8" xfId="88"/>
    <cellStyle name="Comma 4 9" xfId="89"/>
    <cellStyle name="Comma 5" xfId="90"/>
    <cellStyle name="Comma 5 10" xfId="91"/>
    <cellStyle name="Comma 5 11" xfId="92"/>
    <cellStyle name="Comma 5 12" xfId="93"/>
    <cellStyle name="Comma 5 13" xfId="94"/>
    <cellStyle name="Comma 5 14" xfId="95"/>
    <cellStyle name="Comma 5 2" xfId="96"/>
    <cellStyle name="Comma 5 3" xfId="97"/>
    <cellStyle name="Comma 5 4" xfId="98"/>
    <cellStyle name="Comma 5 5" xfId="99"/>
    <cellStyle name="Comma 5 6" xfId="100"/>
    <cellStyle name="Comma 5 7" xfId="101"/>
    <cellStyle name="Comma 5 8" xfId="102"/>
    <cellStyle name="Comma 5 9" xfId="103"/>
    <cellStyle name="Comma 6" xfId="104"/>
    <cellStyle name="Comma 6 10" xfId="105"/>
    <cellStyle name="Comma 6 11" xfId="106"/>
    <cellStyle name="Comma 6 12" xfId="107"/>
    <cellStyle name="Comma 6 13" xfId="108"/>
    <cellStyle name="Comma 6 14" xfId="109"/>
    <cellStyle name="Comma 6 2" xfId="110"/>
    <cellStyle name="Comma 6 3" xfId="111"/>
    <cellStyle name="Comma 6 4" xfId="112"/>
    <cellStyle name="Comma 6 5" xfId="113"/>
    <cellStyle name="Comma 6 6" xfId="114"/>
    <cellStyle name="Comma 6 7" xfId="115"/>
    <cellStyle name="Comma 6 8" xfId="116"/>
    <cellStyle name="Comma 6 9" xfId="117"/>
    <cellStyle name="Comma 7" xfId="118"/>
    <cellStyle name="Comma 7 10" xfId="119"/>
    <cellStyle name="Comma 7 11" xfId="120"/>
    <cellStyle name="Comma 7 12" xfId="121"/>
    <cellStyle name="Comma 7 13" xfId="122"/>
    <cellStyle name="Comma 7 14" xfId="123"/>
    <cellStyle name="Comma 7 2" xfId="124"/>
    <cellStyle name="Comma 7 3" xfId="125"/>
    <cellStyle name="Comma 7 4" xfId="126"/>
    <cellStyle name="Comma 7 5" xfId="127"/>
    <cellStyle name="Comma 7 6" xfId="128"/>
    <cellStyle name="Comma 7 7" xfId="129"/>
    <cellStyle name="Comma 7 8" xfId="130"/>
    <cellStyle name="Comma 7 9" xfId="131"/>
    <cellStyle name="Currency" xfId="132"/>
    <cellStyle name="Currency [0]" xfId="133"/>
    <cellStyle name="Explanatory Text" xfId="134"/>
    <cellStyle name="Good" xfId="135"/>
    <cellStyle name="Heading 1" xfId="136"/>
    <cellStyle name="Heading 2" xfId="137"/>
    <cellStyle name="Heading 3" xfId="138"/>
    <cellStyle name="Heading 4" xfId="139"/>
    <cellStyle name="Input" xfId="140"/>
    <cellStyle name="Linked Cell" xfId="141"/>
    <cellStyle name="Neutral" xfId="142"/>
    <cellStyle name="Normal - Style1" xfId="143"/>
    <cellStyle name="Normal 2" xfId="144"/>
    <cellStyle name="Normal 2 2" xfId="145"/>
    <cellStyle name="Normal 3" xfId="146"/>
    <cellStyle name="Normal 3 2" xfId="147"/>
    <cellStyle name="Normal 4" xfId="148"/>
    <cellStyle name="Normal 5" xfId="149"/>
    <cellStyle name="Normal 6" xfId="150"/>
    <cellStyle name="Normal 7" xfId="151"/>
    <cellStyle name="Normal_EEC Official Summary Report 12-15-06" xfId="152"/>
    <cellStyle name="Normal_Final Summary Report 2-28-05" xfId="153"/>
    <cellStyle name="Normal_IMPACT" xfId="154"/>
    <cellStyle name="Note" xfId="155"/>
    <cellStyle name="Output" xfId="156"/>
    <cellStyle name="Percent" xfId="157"/>
    <cellStyle name="Percent 2" xfId="158"/>
    <cellStyle name="Percent 2 10" xfId="159"/>
    <cellStyle name="Percent 2 11" xfId="160"/>
    <cellStyle name="Percent 2 12" xfId="161"/>
    <cellStyle name="Percent 2 13" xfId="162"/>
    <cellStyle name="Percent 2 14" xfId="163"/>
    <cellStyle name="Percent 2 15" xfId="164"/>
    <cellStyle name="Percent 2 16" xfId="165"/>
    <cellStyle name="Percent 2 17" xfId="166"/>
    <cellStyle name="Percent 2 18" xfId="167"/>
    <cellStyle name="Percent 2 2" xfId="168"/>
    <cellStyle name="Percent 2 3" xfId="169"/>
    <cellStyle name="Percent 2 4" xfId="170"/>
    <cellStyle name="Percent 2 5" xfId="171"/>
    <cellStyle name="Percent 2 6" xfId="172"/>
    <cellStyle name="Percent 2 7" xfId="173"/>
    <cellStyle name="Percent 2 8" xfId="174"/>
    <cellStyle name="Percent 2 9" xfId="175"/>
    <cellStyle name="Percent 3" xfId="176"/>
    <cellStyle name="Percent 3 10" xfId="177"/>
    <cellStyle name="Percent 3 11" xfId="178"/>
    <cellStyle name="Percent 3 12" xfId="179"/>
    <cellStyle name="Percent 3 13" xfId="180"/>
    <cellStyle name="Percent 3 14" xfId="181"/>
    <cellStyle name="Percent 3 2" xfId="182"/>
    <cellStyle name="Percent 3 3" xfId="183"/>
    <cellStyle name="Percent 3 4" xfId="184"/>
    <cellStyle name="Percent 3 5" xfId="185"/>
    <cellStyle name="Percent 3 6" xfId="186"/>
    <cellStyle name="Percent 3 7" xfId="187"/>
    <cellStyle name="Percent 3 8" xfId="188"/>
    <cellStyle name="Percent 3 9" xfId="189"/>
    <cellStyle name="Percent 4" xfId="190"/>
    <cellStyle name="Percent 4 10" xfId="191"/>
    <cellStyle name="Percent 4 11" xfId="192"/>
    <cellStyle name="Percent 4 12" xfId="193"/>
    <cellStyle name="Percent 4 13" xfId="194"/>
    <cellStyle name="Percent 4 14" xfId="195"/>
    <cellStyle name="Percent 4 2" xfId="196"/>
    <cellStyle name="Percent 4 3" xfId="197"/>
    <cellStyle name="Percent 4 4" xfId="198"/>
    <cellStyle name="Percent 4 5" xfId="199"/>
    <cellStyle name="Percent 4 6" xfId="200"/>
    <cellStyle name="Percent 4 7" xfId="201"/>
    <cellStyle name="Percent 4 8" xfId="202"/>
    <cellStyle name="Percent 4 9" xfId="203"/>
    <cellStyle name="Percent 5" xfId="204"/>
    <cellStyle name="Percent 5 10" xfId="205"/>
    <cellStyle name="Percent 5 11" xfId="206"/>
    <cellStyle name="Percent 5 12" xfId="207"/>
    <cellStyle name="Percent 5 13" xfId="208"/>
    <cellStyle name="Percent 5 14" xfId="209"/>
    <cellStyle name="Percent 5 2" xfId="210"/>
    <cellStyle name="Percent 5 3" xfId="211"/>
    <cellStyle name="Percent 5 4" xfId="212"/>
    <cellStyle name="Percent 5 5" xfId="213"/>
    <cellStyle name="Percent 5 6" xfId="214"/>
    <cellStyle name="Percent 5 7" xfId="215"/>
    <cellStyle name="Percent 5 8" xfId="216"/>
    <cellStyle name="Percent 5 9" xfId="217"/>
    <cellStyle name="Percent 6" xfId="218"/>
    <cellStyle name="Percent 6 10" xfId="219"/>
    <cellStyle name="Percent 6 11" xfId="220"/>
    <cellStyle name="Percent 6 12" xfId="221"/>
    <cellStyle name="Percent 6 13" xfId="222"/>
    <cellStyle name="Percent 6 14" xfId="223"/>
    <cellStyle name="Percent 6 2" xfId="224"/>
    <cellStyle name="Percent 6 3" xfId="225"/>
    <cellStyle name="Percent 6 4" xfId="226"/>
    <cellStyle name="Percent 6 5" xfId="227"/>
    <cellStyle name="Percent 6 6" xfId="228"/>
    <cellStyle name="Percent 6 7" xfId="229"/>
    <cellStyle name="Percent 6 8" xfId="230"/>
    <cellStyle name="Percent 6 9" xfId="231"/>
    <cellStyle name="Percent 7" xfId="232"/>
    <cellStyle name="Percent 7 10" xfId="233"/>
    <cellStyle name="Percent 7 11" xfId="234"/>
    <cellStyle name="Percent 7 12" xfId="235"/>
    <cellStyle name="Percent 7 13" xfId="236"/>
    <cellStyle name="Percent 7 14" xfId="237"/>
    <cellStyle name="Percent 7 2" xfId="238"/>
    <cellStyle name="Percent 7 3" xfId="239"/>
    <cellStyle name="Percent 7 4" xfId="240"/>
    <cellStyle name="Percent 7 5" xfId="241"/>
    <cellStyle name="Percent 7 6" xfId="242"/>
    <cellStyle name="Percent 7 7" xfId="243"/>
    <cellStyle name="Percent 7 8" xfId="244"/>
    <cellStyle name="Percent 7 9" xfId="245"/>
    <cellStyle name="Style 1" xfId="246"/>
    <cellStyle name="Title" xfId="247"/>
    <cellStyle name="Total" xfId="248"/>
    <cellStyle name="Warning Text" xfId="249"/>
  </cellStyles>
  <dxfs count="14">
    <dxf>
      <font>
        <b/>
        <i val="0"/>
        <color indexed="10"/>
      </font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EBC9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EV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R\GROUP\OEPSTAFF\CAROLYN\EXCEL\DATA\PROJ9899\PREV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valence Analysis"/>
      <sheetName val="Sheet1"/>
      <sheetName val="Chart1"/>
      <sheetName val="Forecast Accuracy"/>
      <sheetName val="Dist Req"/>
      <sheetName val="Stat Model"/>
      <sheetName val="AddIns"/>
      <sheetName val="Prev Cuts"/>
      <sheetName val="Prev Cuts (2)"/>
      <sheetName val="Legislative Policy F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alence Analysis"/>
      <sheetName val="Sheet1"/>
      <sheetName val="Chart1"/>
      <sheetName val="Prevalence Analysis (2)"/>
      <sheetName val="Prevalence Analysis (3)"/>
      <sheetName val="Prevalence Analysis (4)"/>
      <sheetName val="Forecast Accuracy"/>
      <sheetName val="Dist Req"/>
      <sheetName val="Stat Model"/>
      <sheetName val="AddIns"/>
      <sheetName val="AddIns blue"/>
      <sheetName val="WGT addins"/>
      <sheetName val="WGT addins blue"/>
      <sheetName val="Prev Cuts"/>
      <sheetName val="Prev Blue"/>
      <sheetName val="Prev Cuts Blue"/>
      <sheetName val="Prev Cuts (2)"/>
      <sheetName val="Blue Policy FTE"/>
      <sheetName val="Blue Policy WFTE"/>
    </sheetNames>
    <sheetDataSet>
      <sheetData sheetId="0">
        <row r="11">
          <cell r="A11">
            <v>1</v>
          </cell>
          <cell r="AV11">
            <v>1.3599999999999994</v>
          </cell>
        </row>
        <row r="12">
          <cell r="AV12">
            <v>0.28000000000000114</v>
          </cell>
        </row>
        <row r="13">
          <cell r="AV13">
            <v>0.5899999999999963</v>
          </cell>
        </row>
        <row r="14">
          <cell r="AV14">
            <v>0.5100000000000016</v>
          </cell>
        </row>
        <row r="15">
          <cell r="AV15">
            <v>0.46999999999999886</v>
          </cell>
        </row>
        <row r="16">
          <cell r="AV16">
            <v>0.6799999999999997</v>
          </cell>
        </row>
        <row r="17">
          <cell r="AV17">
            <v>1.379999999999999</v>
          </cell>
        </row>
        <row r="18">
          <cell r="AV18">
            <v>0.7399999999999984</v>
          </cell>
        </row>
        <row r="19">
          <cell r="AV19">
            <v>1.1600000000000037</v>
          </cell>
        </row>
        <row r="20">
          <cell r="AV20">
            <v>2.7899999999999956</v>
          </cell>
        </row>
        <row r="21">
          <cell r="AV21">
            <v>1.1999999999999957</v>
          </cell>
        </row>
        <row r="22">
          <cell r="AV22">
            <v>1.4299999999999997</v>
          </cell>
        </row>
        <row r="23">
          <cell r="AV23">
            <v>1.529999999999994</v>
          </cell>
        </row>
        <row r="24">
          <cell r="AV24">
            <v>0.769999999999996</v>
          </cell>
        </row>
        <row r="25">
          <cell r="AV25">
            <v>1.75</v>
          </cell>
        </row>
        <row r="26">
          <cell r="AV26">
            <v>0.9800000000000004</v>
          </cell>
        </row>
        <row r="27">
          <cell r="AV27">
            <v>0.30000000000000426</v>
          </cell>
        </row>
        <row r="28">
          <cell r="AV28">
            <v>1.0399999999999991</v>
          </cell>
        </row>
        <row r="29">
          <cell r="AV29">
            <v>0.9799999999999969</v>
          </cell>
        </row>
        <row r="30">
          <cell r="AV30">
            <v>3.75</v>
          </cell>
        </row>
        <row r="31">
          <cell r="AV31">
            <v>0.35999999999999943</v>
          </cell>
        </row>
        <row r="32">
          <cell r="AV32">
            <v>0.43000000000000327</v>
          </cell>
        </row>
        <row r="33">
          <cell r="AV33">
            <v>2.979999999999997</v>
          </cell>
        </row>
        <row r="34">
          <cell r="AV34">
            <v>0.25</v>
          </cell>
        </row>
        <row r="35">
          <cell r="AV35">
            <v>0.4199999999999946</v>
          </cell>
        </row>
        <row r="36">
          <cell r="AV36">
            <v>6.679999999999996</v>
          </cell>
        </row>
        <row r="37">
          <cell r="AV37">
            <v>0.33999999999999986</v>
          </cell>
        </row>
        <row r="38">
          <cell r="AV38">
            <v>6</v>
          </cell>
        </row>
        <row r="39">
          <cell r="AV39">
            <v>1.1000000000000014</v>
          </cell>
        </row>
        <row r="40">
          <cell r="AV40">
            <v>1.7800000000000011</v>
          </cell>
        </row>
        <row r="41">
          <cell r="AV41">
            <v>1.4799999999999969</v>
          </cell>
        </row>
        <row r="42">
          <cell r="AV42">
            <v>1.4899999999999984</v>
          </cell>
        </row>
        <row r="43">
          <cell r="AV43">
            <v>0.9399999999999977</v>
          </cell>
        </row>
        <row r="44">
          <cell r="AV44">
            <v>1.0100000000000016</v>
          </cell>
        </row>
        <row r="45">
          <cell r="AV45">
            <v>0.00999999999999801</v>
          </cell>
        </row>
        <row r="46">
          <cell r="AV46">
            <v>0.46000000000000085</v>
          </cell>
        </row>
        <row r="47">
          <cell r="AV47">
            <v>0.2600000000000051</v>
          </cell>
        </row>
        <row r="48">
          <cell r="AV48">
            <v>1.3000000000000007</v>
          </cell>
        </row>
        <row r="49">
          <cell r="AV49">
            <v>1.259999999999998</v>
          </cell>
        </row>
        <row r="50">
          <cell r="AV50">
            <v>2.3599999999999994</v>
          </cell>
        </row>
        <row r="51">
          <cell r="AV51">
            <v>-0.8900000000000006</v>
          </cell>
        </row>
        <row r="52">
          <cell r="AV52">
            <v>1.4200000000000017</v>
          </cell>
        </row>
        <row r="53">
          <cell r="AV53">
            <v>0.5199999999999996</v>
          </cell>
        </row>
        <row r="54">
          <cell r="AV54">
            <v>0.7299999999999969</v>
          </cell>
        </row>
        <row r="55">
          <cell r="AV55">
            <v>0.23000000000000043</v>
          </cell>
        </row>
        <row r="56">
          <cell r="AV56">
            <v>1.0399999999999991</v>
          </cell>
        </row>
        <row r="57">
          <cell r="AV57">
            <v>0.7299999999999969</v>
          </cell>
        </row>
        <row r="58">
          <cell r="AV58">
            <v>1</v>
          </cell>
        </row>
        <row r="59">
          <cell r="AV59">
            <v>3.009999999999998</v>
          </cell>
        </row>
        <row r="60">
          <cell r="AV60">
            <v>0.6000000000000014</v>
          </cell>
        </row>
        <row r="61">
          <cell r="AV61">
            <v>1.1499999999999986</v>
          </cell>
        </row>
        <row r="62">
          <cell r="AV62">
            <v>0.6300000000000026</v>
          </cell>
        </row>
        <row r="63">
          <cell r="AV63">
            <v>1.3199999999999967</v>
          </cell>
        </row>
        <row r="64">
          <cell r="AV64">
            <v>0.8200000000000003</v>
          </cell>
        </row>
        <row r="65">
          <cell r="AV65">
            <v>0.5199999999999996</v>
          </cell>
        </row>
        <row r="66">
          <cell r="AV66">
            <v>0.4100000000000037</v>
          </cell>
        </row>
        <row r="67">
          <cell r="AV67">
            <v>1.620000000000001</v>
          </cell>
        </row>
        <row r="68">
          <cell r="AV68">
            <v>0.779999999999994</v>
          </cell>
        </row>
        <row r="69">
          <cell r="AV69">
            <v>0.8399999999999999</v>
          </cell>
        </row>
        <row r="70">
          <cell r="AV70">
            <v>1.3300000000000018</v>
          </cell>
        </row>
        <row r="71">
          <cell r="AV71">
            <v>0.6400000000000006</v>
          </cell>
        </row>
        <row r="72">
          <cell r="AV72">
            <v>0.75</v>
          </cell>
        </row>
        <row r="73">
          <cell r="AV73">
            <v>0.3000000000000007</v>
          </cell>
        </row>
        <row r="74">
          <cell r="AV74">
            <v>0.3000000000000007</v>
          </cell>
        </row>
        <row r="75">
          <cell r="AV75">
            <v>1.0299999999999976</v>
          </cell>
        </row>
        <row r="76">
          <cell r="AV76">
            <v>0.6499999999999986</v>
          </cell>
        </row>
        <row r="77">
          <cell r="AV77">
            <v>0.21000000000000085</v>
          </cell>
        </row>
        <row r="79">
          <cell r="AV79">
            <v>-7.219999999999999</v>
          </cell>
        </row>
        <row r="80">
          <cell r="AV80" t="str">
            <v>NA</v>
          </cell>
        </row>
        <row r="201">
          <cell r="M201">
            <v>1.3599999999999994</v>
          </cell>
          <cell r="N201" t="e">
            <v>#VALUE!</v>
          </cell>
        </row>
        <row r="202">
          <cell r="M202">
            <v>0.28000000000000114</v>
          </cell>
          <cell r="N202" t="e">
            <v>#VALUE!</v>
          </cell>
        </row>
        <row r="203">
          <cell r="M203">
            <v>0.5899999999999963</v>
          </cell>
          <cell r="N203" t="e">
            <v>#VALUE!</v>
          </cell>
        </row>
        <row r="204">
          <cell r="M204">
            <v>0.5100000000000016</v>
          </cell>
          <cell r="N204" t="e">
            <v>#VALUE!</v>
          </cell>
        </row>
        <row r="205">
          <cell r="M205">
            <v>0.46999999999999886</v>
          </cell>
          <cell r="N205" t="e">
            <v>#VALUE!</v>
          </cell>
        </row>
        <row r="206">
          <cell r="M206">
            <v>0.6799999999999997</v>
          </cell>
          <cell r="N206" t="e">
            <v>#VALUE!</v>
          </cell>
        </row>
        <row r="207">
          <cell r="M207">
            <v>1.379999999999999</v>
          </cell>
          <cell r="N207" t="e">
            <v>#VALUE!</v>
          </cell>
        </row>
        <row r="208">
          <cell r="M208">
            <v>0.7399999999999984</v>
          </cell>
          <cell r="N208" t="e">
            <v>#VALUE!</v>
          </cell>
        </row>
        <row r="209">
          <cell r="M209">
            <v>1.1600000000000037</v>
          </cell>
          <cell r="N209" t="e">
            <v>#VALUE!</v>
          </cell>
        </row>
        <row r="210">
          <cell r="M210">
            <v>2.7899999999999956</v>
          </cell>
          <cell r="N210" t="e">
            <v>#VALUE!</v>
          </cell>
        </row>
        <row r="211">
          <cell r="M211">
            <v>1.1999999999999957</v>
          </cell>
          <cell r="N211" t="e">
            <v>#VALUE!</v>
          </cell>
        </row>
        <row r="212">
          <cell r="M212">
            <v>1.4299999999999997</v>
          </cell>
          <cell r="N212" t="e">
            <v>#VALUE!</v>
          </cell>
        </row>
        <row r="213">
          <cell r="M213">
            <v>1.529999999999994</v>
          </cell>
          <cell r="N213" t="e">
            <v>#VALUE!</v>
          </cell>
        </row>
        <row r="214">
          <cell r="M214">
            <v>0.769999999999996</v>
          </cell>
          <cell r="N214" t="e">
            <v>#VALUE!</v>
          </cell>
        </row>
        <row r="215">
          <cell r="M215">
            <v>1.75</v>
          </cell>
          <cell r="N215" t="e">
            <v>#VALUE!</v>
          </cell>
        </row>
        <row r="216">
          <cell r="M216">
            <v>0.9800000000000004</v>
          </cell>
          <cell r="N216" t="e">
            <v>#VALUE!</v>
          </cell>
        </row>
        <row r="217">
          <cell r="M217">
            <v>0.30000000000000426</v>
          </cell>
          <cell r="N217" t="e">
            <v>#VALUE!</v>
          </cell>
        </row>
        <row r="218">
          <cell r="M218">
            <v>1.0399999999999991</v>
          </cell>
          <cell r="N218" t="e">
            <v>#VALUE!</v>
          </cell>
        </row>
        <row r="219">
          <cell r="M219">
            <v>0.9799999999999969</v>
          </cell>
          <cell r="N219" t="e">
            <v>#VALUE!</v>
          </cell>
        </row>
        <row r="220">
          <cell r="M220">
            <v>3.75</v>
          </cell>
          <cell r="N220" t="e">
            <v>#VALUE!</v>
          </cell>
        </row>
        <row r="221">
          <cell r="M221">
            <v>0.35999999999999943</v>
          </cell>
          <cell r="N221" t="e">
            <v>#VALUE!</v>
          </cell>
        </row>
        <row r="222">
          <cell r="M222">
            <v>0.43000000000000327</v>
          </cell>
          <cell r="N222" t="e">
            <v>#VALUE!</v>
          </cell>
        </row>
        <row r="223">
          <cell r="M223">
            <v>2.979999999999997</v>
          </cell>
          <cell r="N223" t="e">
            <v>#VALUE!</v>
          </cell>
        </row>
        <row r="224">
          <cell r="M224">
            <v>0.25</v>
          </cell>
          <cell r="N224" t="e">
            <v>#VALUE!</v>
          </cell>
        </row>
        <row r="225">
          <cell r="M225">
            <v>0.4199999999999946</v>
          </cell>
          <cell r="N225" t="e">
            <v>#VALUE!</v>
          </cell>
        </row>
        <row r="226">
          <cell r="M226">
            <v>6.679999999999996</v>
          </cell>
          <cell r="N226" t="e">
            <v>#VALUE!</v>
          </cell>
        </row>
        <row r="227">
          <cell r="M227">
            <v>0.33999999999999986</v>
          </cell>
          <cell r="N227" t="e">
            <v>#VALUE!</v>
          </cell>
        </row>
        <row r="228">
          <cell r="M228">
            <v>6</v>
          </cell>
          <cell r="N228" t="e">
            <v>#VALUE!</v>
          </cell>
        </row>
        <row r="229">
          <cell r="M229">
            <v>1.1000000000000014</v>
          </cell>
          <cell r="N229" t="e">
            <v>#VALUE!</v>
          </cell>
        </row>
        <row r="230">
          <cell r="M230">
            <v>1.7800000000000011</v>
          </cell>
          <cell r="N230" t="e">
            <v>#VALUE!</v>
          </cell>
        </row>
        <row r="231">
          <cell r="M231">
            <v>1.4799999999999969</v>
          </cell>
          <cell r="N231" t="e">
            <v>#VALUE!</v>
          </cell>
        </row>
        <row r="232">
          <cell r="M232">
            <v>1.4899999999999984</v>
          </cell>
          <cell r="N232" t="e">
            <v>#VALUE!</v>
          </cell>
        </row>
        <row r="233">
          <cell r="M233">
            <v>0.9399999999999977</v>
          </cell>
          <cell r="N233" t="e">
            <v>#VALUE!</v>
          </cell>
        </row>
        <row r="234">
          <cell r="M234">
            <v>1.0100000000000016</v>
          </cell>
          <cell r="N234" t="e">
            <v>#VALUE!</v>
          </cell>
        </row>
        <row r="235">
          <cell r="M235">
            <v>0.00999999999999801</v>
          </cell>
          <cell r="N235" t="e">
            <v>#VALUE!</v>
          </cell>
        </row>
        <row r="236">
          <cell r="M236">
            <v>0.46000000000000085</v>
          </cell>
          <cell r="N236" t="e">
            <v>#VALUE!</v>
          </cell>
        </row>
        <row r="237">
          <cell r="M237">
            <v>0.2600000000000051</v>
          </cell>
          <cell r="N237" t="e">
            <v>#VALUE!</v>
          </cell>
        </row>
        <row r="238">
          <cell r="M238">
            <v>1.3000000000000007</v>
          </cell>
          <cell r="N238" t="e">
            <v>#VALUE!</v>
          </cell>
        </row>
        <row r="239">
          <cell r="M239">
            <v>1.259999999999998</v>
          </cell>
          <cell r="N239" t="e">
            <v>#VALUE!</v>
          </cell>
        </row>
        <row r="240">
          <cell r="M240">
            <v>2.3599999999999994</v>
          </cell>
          <cell r="N240" t="e">
            <v>#VALUE!</v>
          </cell>
        </row>
        <row r="241">
          <cell r="M241">
            <v>-0.8900000000000006</v>
          </cell>
          <cell r="N241" t="e">
            <v>#VALUE!</v>
          </cell>
        </row>
        <row r="242">
          <cell r="M242">
            <v>1.4200000000000017</v>
          </cell>
          <cell r="N242" t="e">
            <v>#VALUE!</v>
          </cell>
        </row>
        <row r="243">
          <cell r="M243">
            <v>0.5199999999999996</v>
          </cell>
          <cell r="N243" t="e">
            <v>#VALUE!</v>
          </cell>
        </row>
        <row r="244">
          <cell r="M244">
            <v>0.7299999999999969</v>
          </cell>
          <cell r="N244" t="e">
            <v>#VALUE!</v>
          </cell>
        </row>
        <row r="245">
          <cell r="M245">
            <v>0.23000000000000043</v>
          </cell>
          <cell r="N245" t="e">
            <v>#VALUE!</v>
          </cell>
        </row>
        <row r="246">
          <cell r="M246">
            <v>1.0399999999999991</v>
          </cell>
          <cell r="N246" t="e">
            <v>#VALUE!</v>
          </cell>
        </row>
        <row r="247">
          <cell r="M247">
            <v>0.7299999999999969</v>
          </cell>
          <cell r="N247" t="e">
            <v>#VALUE!</v>
          </cell>
        </row>
        <row r="248">
          <cell r="M248">
            <v>1</v>
          </cell>
          <cell r="N248" t="e">
            <v>#VALUE!</v>
          </cell>
        </row>
        <row r="249">
          <cell r="M249">
            <v>3.009999999999998</v>
          </cell>
          <cell r="N249" t="e">
            <v>#VALUE!</v>
          </cell>
        </row>
        <row r="250">
          <cell r="M250">
            <v>0.6000000000000014</v>
          </cell>
          <cell r="N250" t="e">
            <v>#VALUE!</v>
          </cell>
        </row>
        <row r="251">
          <cell r="M251">
            <v>1.1499999999999986</v>
          </cell>
          <cell r="N251" t="e">
            <v>#VALUE!</v>
          </cell>
        </row>
        <row r="252">
          <cell r="M252">
            <v>0.6300000000000026</v>
          </cell>
          <cell r="N252" t="e">
            <v>#VALUE!</v>
          </cell>
        </row>
        <row r="253">
          <cell r="M253">
            <v>1.3199999999999967</v>
          </cell>
          <cell r="N253" t="e">
            <v>#VALUE!</v>
          </cell>
        </row>
        <row r="254">
          <cell r="M254">
            <v>0.8200000000000003</v>
          </cell>
          <cell r="N254" t="e">
            <v>#VALUE!</v>
          </cell>
        </row>
        <row r="255">
          <cell r="M255">
            <v>0.5199999999999996</v>
          </cell>
          <cell r="N255" t="e">
            <v>#VALUE!</v>
          </cell>
        </row>
        <row r="256">
          <cell r="M256">
            <v>0.4100000000000037</v>
          </cell>
          <cell r="N256" t="e">
            <v>#VALUE!</v>
          </cell>
        </row>
        <row r="257">
          <cell r="M257">
            <v>1.620000000000001</v>
          </cell>
          <cell r="N257" t="e">
            <v>#VALUE!</v>
          </cell>
        </row>
        <row r="258">
          <cell r="M258">
            <v>0.779999999999994</v>
          </cell>
          <cell r="N258" t="e">
            <v>#VALUE!</v>
          </cell>
        </row>
        <row r="259">
          <cell r="M259">
            <v>0.8399999999999999</v>
          </cell>
          <cell r="N259" t="e">
            <v>#VALUE!</v>
          </cell>
        </row>
        <row r="260">
          <cell r="M260">
            <v>1.3300000000000018</v>
          </cell>
          <cell r="N260" t="e">
            <v>#VALUE!</v>
          </cell>
        </row>
        <row r="261">
          <cell r="M261">
            <v>0.6400000000000006</v>
          </cell>
          <cell r="N261" t="e">
            <v>#VALUE!</v>
          </cell>
        </row>
        <row r="262">
          <cell r="M262">
            <v>0.75</v>
          </cell>
          <cell r="N262" t="e">
            <v>#VALUE!</v>
          </cell>
        </row>
        <row r="263">
          <cell r="M263">
            <v>0.3000000000000007</v>
          </cell>
          <cell r="N263" t="e">
            <v>#VALUE!</v>
          </cell>
        </row>
        <row r="264">
          <cell r="M264">
            <v>0.3000000000000007</v>
          </cell>
          <cell r="N264" t="e">
            <v>#VALUE!</v>
          </cell>
        </row>
        <row r="265">
          <cell r="M265">
            <v>1.0299999999999976</v>
          </cell>
          <cell r="N265" t="e">
            <v>#VALUE!</v>
          </cell>
        </row>
        <row r="266">
          <cell r="M266">
            <v>0.6499999999999986</v>
          </cell>
          <cell r="N266" t="e">
            <v>#VALUE!</v>
          </cell>
        </row>
        <row r="267">
          <cell r="M267">
            <v>0.21000000000000085</v>
          </cell>
          <cell r="N267" t="e">
            <v>#VALUE!</v>
          </cell>
        </row>
        <row r="268">
          <cell r="M268" t="e">
            <v>#VALUE!</v>
          </cell>
          <cell r="N268" t="e">
            <v>#VALUE!</v>
          </cell>
        </row>
        <row r="269">
          <cell r="M269" t="e">
            <v>#VALUE!</v>
          </cell>
          <cell r="N269" t="e">
            <v>#VALUE!</v>
          </cell>
        </row>
        <row r="270">
          <cell r="M270">
            <v>-7.219999999999999</v>
          </cell>
          <cell r="N270" t="e">
            <v>#VALUE!</v>
          </cell>
        </row>
        <row r="271">
          <cell r="M271" t="str">
            <v>NA</v>
          </cell>
          <cell r="N271" t="e">
            <v>#VALUE!</v>
          </cell>
        </row>
        <row r="272">
          <cell r="M272" t="e">
            <v>#VALUE!</v>
          </cell>
          <cell r="N272" t="e">
            <v>#VALUE!</v>
          </cell>
        </row>
        <row r="273">
          <cell r="M273">
            <v>1.13865671641791</v>
          </cell>
          <cell r="N273" t="e">
            <v>#VALUE!</v>
          </cell>
        </row>
        <row r="274">
          <cell r="M274">
            <v>1.1884480528446613</v>
          </cell>
          <cell r="N274" t="e">
            <v>#VALUE!</v>
          </cell>
        </row>
        <row r="275">
          <cell r="M275">
            <v>0</v>
          </cell>
          <cell r="N275" t="e">
            <v>#VALUE!</v>
          </cell>
        </row>
        <row r="276">
          <cell r="M276">
            <v>0</v>
          </cell>
          <cell r="N276" t="e">
            <v>#VALUE!</v>
          </cell>
        </row>
        <row r="277">
          <cell r="M277">
            <v>0</v>
          </cell>
          <cell r="N277" t="e">
            <v>#VALUE!</v>
          </cell>
        </row>
        <row r="278">
          <cell r="M278">
            <v>0</v>
          </cell>
          <cell r="N278" t="e">
            <v>#VALUE!</v>
          </cell>
        </row>
        <row r="279">
          <cell r="M279">
            <v>0</v>
          </cell>
          <cell r="N279" t="e">
            <v>#VALUE!</v>
          </cell>
        </row>
        <row r="280">
          <cell r="M280">
            <v>0</v>
          </cell>
          <cell r="N280" t="e">
            <v>#VALUE!</v>
          </cell>
        </row>
        <row r="281">
          <cell r="M281" t="e">
            <v>#VALUE!</v>
          </cell>
          <cell r="N281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tabSelected="1" zoomScalePageLayoutView="0" workbookViewId="0" topLeftCell="A1">
      <selection activeCell="A32" sqref="A32"/>
    </sheetView>
  </sheetViews>
  <sheetFormatPr defaultColWidth="6.21484375" defaultRowHeight="15"/>
  <cols>
    <col min="1" max="9" width="10.21484375" style="9" customWidth="1"/>
    <col min="10" max="16384" width="6.21484375" style="9" customWidth="1"/>
  </cols>
  <sheetData>
    <row r="1" spans="1:9" ht="15">
      <c r="A1" s="139" t="s">
        <v>85</v>
      </c>
      <c r="B1" s="139"/>
      <c r="C1" s="139"/>
      <c r="D1" s="139"/>
      <c r="E1" s="139"/>
      <c r="F1" s="139"/>
      <c r="G1" s="139"/>
      <c r="H1" s="139"/>
      <c r="I1" s="139"/>
    </row>
    <row r="2" spans="1:9" ht="15">
      <c r="A2" s="10"/>
      <c r="B2" s="11"/>
      <c r="C2" s="11"/>
      <c r="D2" s="11"/>
      <c r="E2" s="11"/>
      <c r="F2" s="11"/>
      <c r="G2" s="11"/>
      <c r="H2" s="12"/>
      <c r="I2" s="12"/>
    </row>
    <row r="3" spans="1:9" ht="15">
      <c r="A3" s="139" t="s">
        <v>86</v>
      </c>
      <c r="B3" s="139"/>
      <c r="C3" s="139"/>
      <c r="D3" s="139"/>
      <c r="E3" s="139"/>
      <c r="F3" s="139"/>
      <c r="G3" s="139"/>
      <c r="H3" s="139"/>
      <c r="I3" s="139"/>
    </row>
    <row r="4" spans="1:9" ht="15">
      <c r="A4" s="10"/>
      <c r="B4" s="11"/>
      <c r="C4" s="11"/>
      <c r="D4" s="11"/>
      <c r="E4" s="11"/>
      <c r="F4" s="11"/>
      <c r="G4" s="11"/>
      <c r="H4" s="12"/>
      <c r="I4" s="12"/>
    </row>
    <row r="5" spans="1:9" ht="15">
      <c r="A5" s="139" t="s">
        <v>109</v>
      </c>
      <c r="B5" s="139"/>
      <c r="C5" s="139"/>
      <c r="D5" s="139"/>
      <c r="E5" s="139"/>
      <c r="F5" s="139"/>
      <c r="G5" s="139"/>
      <c r="H5" s="139"/>
      <c r="I5" s="139"/>
    </row>
    <row r="6" spans="1:9" ht="15">
      <c r="A6" s="13"/>
      <c r="B6" s="11"/>
      <c r="C6" s="11"/>
      <c r="D6" s="11"/>
      <c r="E6" s="11"/>
      <c r="F6" s="11"/>
      <c r="G6" s="11"/>
      <c r="H6" s="12"/>
      <c r="I6" s="12"/>
    </row>
    <row r="7" spans="1:9" ht="15">
      <c r="A7" s="139" t="s">
        <v>194</v>
      </c>
      <c r="B7" s="139"/>
      <c r="C7" s="139"/>
      <c r="D7" s="139"/>
      <c r="E7" s="139"/>
      <c r="F7" s="139"/>
      <c r="G7" s="139"/>
      <c r="H7" s="139"/>
      <c r="I7" s="139"/>
    </row>
    <row r="8" spans="1:9" ht="15">
      <c r="A8" s="10"/>
      <c r="B8" s="11"/>
      <c r="C8" s="11"/>
      <c r="D8" s="11"/>
      <c r="E8" s="11"/>
      <c r="F8" s="11"/>
      <c r="G8" s="11"/>
      <c r="H8" s="12"/>
      <c r="I8" s="12"/>
    </row>
    <row r="9" spans="1:9" ht="15">
      <c r="A9" s="10"/>
      <c r="B9" s="11"/>
      <c r="C9" s="11"/>
      <c r="D9" s="11"/>
      <c r="E9" s="11"/>
      <c r="F9" s="11"/>
      <c r="G9" s="11"/>
      <c r="H9" s="12"/>
      <c r="I9" s="12"/>
    </row>
    <row r="10" spans="1:9" ht="15">
      <c r="A10" s="10"/>
      <c r="B10" s="11"/>
      <c r="C10" s="11"/>
      <c r="D10" s="11"/>
      <c r="E10" s="11"/>
      <c r="F10" s="11"/>
      <c r="G10" s="11"/>
      <c r="H10" s="12"/>
      <c r="I10" s="12"/>
    </row>
    <row r="11" spans="1:9" ht="15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ht="15">
      <c r="A12" s="138">
        <v>40275</v>
      </c>
      <c r="B12" s="138"/>
      <c r="C12" s="138"/>
      <c r="D12" s="138"/>
      <c r="E12" s="138"/>
      <c r="F12" s="138"/>
      <c r="G12" s="138"/>
      <c r="H12" s="138"/>
      <c r="I12" s="138"/>
    </row>
    <row r="13" spans="1:9" ht="15">
      <c r="A13" s="139"/>
      <c r="B13" s="139"/>
      <c r="C13" s="139"/>
      <c r="D13" s="139"/>
      <c r="E13" s="139"/>
      <c r="F13" s="139"/>
      <c r="G13" s="139"/>
      <c r="H13" s="139"/>
      <c r="I13" s="139"/>
    </row>
    <row r="14" spans="1:9" ht="15">
      <c r="A14" s="10"/>
      <c r="B14" s="11"/>
      <c r="C14" s="11"/>
      <c r="D14" s="11"/>
      <c r="E14" s="11"/>
      <c r="F14" s="11"/>
      <c r="G14" s="11"/>
      <c r="H14" s="12"/>
      <c r="I14" s="12"/>
    </row>
    <row r="15" spans="1:9" ht="15">
      <c r="A15" s="10"/>
      <c r="B15" s="11"/>
      <c r="C15" s="11"/>
      <c r="D15" s="11"/>
      <c r="E15" s="11"/>
      <c r="F15" s="11"/>
      <c r="G15" s="11"/>
      <c r="H15" s="12"/>
      <c r="I15" s="12"/>
    </row>
    <row r="16" spans="1:9" ht="15">
      <c r="A16" s="10"/>
      <c r="B16" s="11"/>
      <c r="C16" s="11"/>
      <c r="D16" s="11"/>
      <c r="E16" s="11"/>
      <c r="F16" s="11"/>
      <c r="G16" s="11"/>
      <c r="H16" s="12"/>
      <c r="I16" s="12"/>
    </row>
    <row r="17" spans="1:9" ht="15">
      <c r="A17" s="10"/>
      <c r="B17" s="11"/>
      <c r="C17" s="11"/>
      <c r="D17" s="11"/>
      <c r="E17" s="11"/>
      <c r="F17" s="11"/>
      <c r="G17" s="11"/>
      <c r="H17" s="12"/>
      <c r="I17" s="12"/>
    </row>
    <row r="18" spans="1:9" ht="15">
      <c r="A18" s="10"/>
      <c r="B18" s="11"/>
      <c r="C18" s="11"/>
      <c r="D18" s="11"/>
      <c r="E18" s="11"/>
      <c r="F18" s="11"/>
      <c r="G18" s="11"/>
      <c r="H18" s="12"/>
      <c r="I18" s="12"/>
    </row>
    <row r="19" spans="1:9" ht="15">
      <c r="A19" s="10"/>
      <c r="B19" s="11"/>
      <c r="C19" s="11"/>
      <c r="D19" s="11"/>
      <c r="E19" s="11"/>
      <c r="F19" s="11"/>
      <c r="G19" s="11"/>
      <c r="H19" s="12"/>
      <c r="I19" s="12"/>
    </row>
    <row r="20" spans="1:9" ht="15">
      <c r="A20" s="10"/>
      <c r="B20" s="11"/>
      <c r="C20" s="11"/>
      <c r="D20" s="11"/>
      <c r="E20" s="11"/>
      <c r="F20" s="11"/>
      <c r="G20" s="11"/>
      <c r="H20" s="12"/>
      <c r="I20" s="12"/>
    </row>
    <row r="21" spans="1:9" ht="15">
      <c r="A21" s="10"/>
      <c r="B21" s="11"/>
      <c r="C21" s="11"/>
      <c r="D21" s="11"/>
      <c r="E21" s="11"/>
      <c r="F21" s="11"/>
      <c r="G21" s="11"/>
      <c r="H21" s="12"/>
      <c r="I21" s="12"/>
    </row>
    <row r="22" spans="1:9" ht="15">
      <c r="A22" s="139" t="s">
        <v>238</v>
      </c>
      <c r="B22" s="139"/>
      <c r="C22" s="139"/>
      <c r="D22" s="139"/>
      <c r="E22" s="139"/>
      <c r="F22" s="139"/>
      <c r="G22" s="139"/>
      <c r="H22" s="139"/>
      <c r="I22" s="139"/>
    </row>
    <row r="23" spans="1:9" ht="15">
      <c r="A23" s="139" t="s">
        <v>239</v>
      </c>
      <c r="B23" s="139"/>
      <c r="C23" s="139"/>
      <c r="D23" s="139"/>
      <c r="E23" s="139"/>
      <c r="F23" s="139"/>
      <c r="G23" s="139"/>
      <c r="H23" s="139"/>
      <c r="I23" s="139"/>
    </row>
    <row r="24" spans="1:9" ht="15">
      <c r="A24" s="14"/>
      <c r="B24" s="14"/>
      <c r="C24" s="14"/>
      <c r="D24" s="14"/>
      <c r="E24" s="14"/>
      <c r="F24" s="14"/>
      <c r="G24" s="14"/>
      <c r="H24" s="14"/>
      <c r="I24" s="14"/>
    </row>
  </sheetData>
  <sheetProtection/>
  <mergeCells count="9">
    <mergeCell ref="A12:I12"/>
    <mergeCell ref="A13:I13"/>
    <mergeCell ref="A22:I22"/>
    <mergeCell ref="A23:I23"/>
    <mergeCell ref="A1:I1"/>
    <mergeCell ref="A3:I3"/>
    <mergeCell ref="A5:I5"/>
    <mergeCell ref="A11:I11"/>
    <mergeCell ref="A7:I7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C5" sqref="C5:L79"/>
    </sheetView>
  </sheetViews>
  <sheetFormatPr defaultColWidth="8.88671875" defaultRowHeight="15"/>
  <cols>
    <col min="1" max="1" width="3.33593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240</v>
      </c>
    </row>
    <row r="3" spans="1:13" ht="15.75">
      <c r="A3" s="46" t="s">
        <v>345</v>
      </c>
      <c r="M3" s="135">
        <v>40266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0.56</v>
      </c>
      <c r="D5" s="47">
        <v>0.8300000000000001</v>
      </c>
      <c r="E5" s="47">
        <v>0.76</v>
      </c>
      <c r="F5" s="47">
        <v>0.11000000000000001</v>
      </c>
      <c r="G5" s="47">
        <v>0.2</v>
      </c>
      <c r="H5" s="47">
        <v>0.09000000000000001</v>
      </c>
      <c r="I5" s="47">
        <v>6.409999999999999</v>
      </c>
      <c r="J5" s="47">
        <v>0</v>
      </c>
      <c r="K5" s="47">
        <v>0</v>
      </c>
      <c r="L5" s="47">
        <v>0.04</v>
      </c>
      <c r="M5" s="64">
        <f aca="true" t="shared" si="0" ref="M5:M68">SUM(C5:L5)</f>
        <v>8.999999999999998</v>
      </c>
    </row>
    <row r="6" spans="1:13" ht="15">
      <c r="A6" s="6">
        <v>2</v>
      </c>
      <c r="B6" s="6" t="s">
        <v>4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64">
        <f t="shared" si="0"/>
        <v>0</v>
      </c>
    </row>
    <row r="7" spans="1:13" ht="15">
      <c r="A7" s="6">
        <v>3</v>
      </c>
      <c r="B7" s="6" t="s">
        <v>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64">
        <f t="shared" si="0"/>
        <v>0</v>
      </c>
    </row>
    <row r="8" spans="1:13" ht="15">
      <c r="A8" s="6">
        <v>4</v>
      </c>
      <c r="B8" s="6" t="s">
        <v>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64">
        <f t="shared" si="0"/>
        <v>0</v>
      </c>
    </row>
    <row r="9" spans="1:13" ht="15">
      <c r="A9" s="6">
        <v>5</v>
      </c>
      <c r="B9" s="6" t="s">
        <v>7</v>
      </c>
      <c r="C9" s="47">
        <v>4.88</v>
      </c>
      <c r="D9" s="47">
        <v>6.930000000000001</v>
      </c>
      <c r="E9" s="47">
        <v>6.2700000000000005</v>
      </c>
      <c r="F9" s="47">
        <v>0.81</v>
      </c>
      <c r="G9" s="47">
        <v>1.61</v>
      </c>
      <c r="H9" s="47">
        <v>0.8</v>
      </c>
      <c r="I9" s="47">
        <v>53.359999999999985</v>
      </c>
      <c r="J9" s="47">
        <v>0</v>
      </c>
      <c r="K9" s="47">
        <v>0</v>
      </c>
      <c r="L9" s="47">
        <v>0.34</v>
      </c>
      <c r="M9" s="64">
        <f t="shared" si="0"/>
        <v>74.99999999999999</v>
      </c>
    </row>
    <row r="10" spans="1:13" ht="15">
      <c r="A10" s="6">
        <v>6</v>
      </c>
      <c r="B10" s="6" t="s">
        <v>8</v>
      </c>
      <c r="C10" s="47">
        <v>167</v>
      </c>
      <c r="D10" s="47">
        <v>271</v>
      </c>
      <c r="E10" s="47">
        <v>253</v>
      </c>
      <c r="F10" s="47">
        <v>60</v>
      </c>
      <c r="G10" s="47">
        <v>118.00000000000045</v>
      </c>
      <c r="H10" s="47">
        <v>56</v>
      </c>
      <c r="I10" s="47">
        <v>2075.0000000000005</v>
      </c>
      <c r="J10" s="47">
        <v>0</v>
      </c>
      <c r="K10" s="47">
        <v>0</v>
      </c>
      <c r="L10" s="47">
        <v>0</v>
      </c>
      <c r="M10" s="64">
        <f t="shared" si="0"/>
        <v>3000.000000000001</v>
      </c>
    </row>
    <row r="11" spans="1:13" ht="15">
      <c r="A11" s="6">
        <v>7</v>
      </c>
      <c r="B11" s="6" t="s">
        <v>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64">
        <f t="shared" si="0"/>
        <v>0</v>
      </c>
    </row>
    <row r="12" spans="1:13" ht="15">
      <c r="A12" s="6">
        <v>8</v>
      </c>
      <c r="B12" s="6" t="s">
        <v>10</v>
      </c>
      <c r="C12" s="47">
        <v>1.97</v>
      </c>
      <c r="D12" s="47">
        <v>2.7800000000000002</v>
      </c>
      <c r="E12" s="47">
        <v>2.5100000000000002</v>
      </c>
      <c r="F12" s="47">
        <v>0.32</v>
      </c>
      <c r="G12" s="47">
        <v>0.64</v>
      </c>
      <c r="H12" s="47">
        <v>0.32</v>
      </c>
      <c r="I12" s="47">
        <v>21.33</v>
      </c>
      <c r="J12" s="47">
        <v>0</v>
      </c>
      <c r="K12" s="47">
        <v>0</v>
      </c>
      <c r="L12" s="47">
        <v>0.13</v>
      </c>
      <c r="M12" s="64">
        <f t="shared" si="0"/>
        <v>29.999999999999996</v>
      </c>
    </row>
    <row r="13" spans="1:13" ht="15">
      <c r="A13" s="6">
        <v>9</v>
      </c>
      <c r="B13" s="6" t="s">
        <v>11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64">
        <f t="shared" si="0"/>
        <v>0</v>
      </c>
    </row>
    <row r="14" spans="1:13" ht="15">
      <c r="A14" s="6">
        <v>10</v>
      </c>
      <c r="B14" s="6" t="s">
        <v>12</v>
      </c>
      <c r="C14" s="47">
        <v>2.14</v>
      </c>
      <c r="D14" s="47">
        <v>3.06</v>
      </c>
      <c r="E14" s="47">
        <v>2.77</v>
      </c>
      <c r="F14" s="47">
        <v>0.35</v>
      </c>
      <c r="G14" s="47">
        <v>0.7100000000000001</v>
      </c>
      <c r="H14" s="47">
        <v>0.36</v>
      </c>
      <c r="I14" s="47">
        <v>23.46</v>
      </c>
      <c r="J14" s="47">
        <v>0</v>
      </c>
      <c r="K14" s="47">
        <v>0</v>
      </c>
      <c r="L14" s="47">
        <v>0.15000000000000002</v>
      </c>
      <c r="M14" s="64">
        <f t="shared" si="0"/>
        <v>33</v>
      </c>
    </row>
    <row r="15" spans="1:13" ht="15">
      <c r="A15" s="6">
        <v>11</v>
      </c>
      <c r="B15" s="6" t="s">
        <v>13</v>
      </c>
      <c r="C15" s="47">
        <v>11.3</v>
      </c>
      <c r="D15" s="47">
        <v>16.09</v>
      </c>
      <c r="E15" s="47">
        <v>14.52</v>
      </c>
      <c r="F15" s="47">
        <v>1.89</v>
      </c>
      <c r="G15" s="47">
        <v>3.74</v>
      </c>
      <c r="H15" s="47">
        <v>1.8499999999999999</v>
      </c>
      <c r="I15" s="47">
        <v>123.81</v>
      </c>
      <c r="J15" s="47">
        <v>0.01</v>
      </c>
      <c r="K15" s="47">
        <v>0</v>
      </c>
      <c r="L15" s="47">
        <v>0.79</v>
      </c>
      <c r="M15" s="64">
        <f t="shared" si="0"/>
        <v>173.99999999999997</v>
      </c>
    </row>
    <row r="16" spans="1:13" ht="15">
      <c r="A16" s="6">
        <v>12</v>
      </c>
      <c r="B16" s="6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64">
        <f t="shared" si="0"/>
        <v>0</v>
      </c>
    </row>
    <row r="17" spans="1:13" ht="15">
      <c r="A17" s="6">
        <v>13</v>
      </c>
      <c r="B17" s="6" t="s">
        <v>70</v>
      </c>
      <c r="C17" s="47">
        <v>206</v>
      </c>
      <c r="D17" s="47">
        <v>308</v>
      </c>
      <c r="E17" s="47">
        <v>204</v>
      </c>
      <c r="F17" s="47">
        <v>0</v>
      </c>
      <c r="G17" s="47">
        <v>0</v>
      </c>
      <c r="H17" s="47">
        <v>0</v>
      </c>
      <c r="I17" s="47">
        <v>2250</v>
      </c>
      <c r="J17" s="47">
        <v>0</v>
      </c>
      <c r="K17" s="47">
        <v>0</v>
      </c>
      <c r="L17" s="47">
        <v>32</v>
      </c>
      <c r="M17" s="64">
        <f t="shared" si="0"/>
        <v>3000</v>
      </c>
    </row>
    <row r="18" spans="1:13" ht="15">
      <c r="A18" s="6">
        <v>14</v>
      </c>
      <c r="B18" s="6" t="s">
        <v>71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64">
        <f t="shared" si="0"/>
        <v>0</v>
      </c>
    </row>
    <row r="19" spans="1:13" ht="15">
      <c r="A19" s="6">
        <v>15</v>
      </c>
      <c r="B19" s="6" t="s">
        <v>15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64">
        <f t="shared" si="0"/>
        <v>0</v>
      </c>
    </row>
    <row r="20" spans="1:13" ht="15">
      <c r="A20" s="6">
        <v>16</v>
      </c>
      <c r="B20" s="6" t="s">
        <v>16</v>
      </c>
      <c r="C20" s="47">
        <v>5.1</v>
      </c>
      <c r="D20" s="47">
        <v>7.21</v>
      </c>
      <c r="E20" s="47">
        <v>6.51</v>
      </c>
      <c r="F20" s="47">
        <v>0.8400000000000001</v>
      </c>
      <c r="G20" s="47">
        <v>1.6700000000000002</v>
      </c>
      <c r="H20" s="47">
        <v>0.8300000000000001</v>
      </c>
      <c r="I20" s="47">
        <v>55.50000000000001</v>
      </c>
      <c r="J20" s="47">
        <v>0</v>
      </c>
      <c r="K20" s="47">
        <v>0</v>
      </c>
      <c r="L20" s="47">
        <v>0.34</v>
      </c>
      <c r="M20" s="64">
        <f t="shared" si="0"/>
        <v>78.00000000000001</v>
      </c>
    </row>
    <row r="21" spans="1:13" ht="15">
      <c r="A21" s="6">
        <v>17</v>
      </c>
      <c r="B21" s="6" t="s">
        <v>17</v>
      </c>
      <c r="C21" s="47">
        <v>1.18</v>
      </c>
      <c r="D21" s="47">
        <v>1.67</v>
      </c>
      <c r="E21" s="47">
        <v>1.5099999999999998</v>
      </c>
      <c r="F21" s="47">
        <v>0.19</v>
      </c>
      <c r="G21" s="47">
        <v>0.39</v>
      </c>
      <c r="H21" s="47">
        <v>0.19</v>
      </c>
      <c r="I21" s="47">
        <v>12.789999999999997</v>
      </c>
      <c r="J21" s="47">
        <v>0</v>
      </c>
      <c r="K21" s="47">
        <v>0</v>
      </c>
      <c r="L21" s="47">
        <v>0.08</v>
      </c>
      <c r="M21" s="64">
        <f t="shared" si="0"/>
        <v>17.999999999999996</v>
      </c>
    </row>
    <row r="22" spans="1:13" ht="15">
      <c r="A22" s="6">
        <v>18</v>
      </c>
      <c r="B22" s="6" t="s">
        <v>18</v>
      </c>
      <c r="C22" s="47">
        <v>0.56</v>
      </c>
      <c r="D22" s="47">
        <v>0.8300000000000001</v>
      </c>
      <c r="E22" s="47">
        <v>0.76</v>
      </c>
      <c r="F22" s="47">
        <v>0.11000000000000001</v>
      </c>
      <c r="G22" s="47">
        <v>0.2</v>
      </c>
      <c r="H22" s="47">
        <v>0.09000000000000001</v>
      </c>
      <c r="I22" s="47">
        <v>6.409999999999999</v>
      </c>
      <c r="J22" s="47">
        <v>0</v>
      </c>
      <c r="K22" s="47">
        <v>0</v>
      </c>
      <c r="L22" s="47">
        <v>0.04</v>
      </c>
      <c r="M22" s="64">
        <f t="shared" si="0"/>
        <v>8.999999999999998</v>
      </c>
    </row>
    <row r="23" spans="1:13" ht="15">
      <c r="A23" s="6">
        <v>19</v>
      </c>
      <c r="B23" s="6" t="s">
        <v>19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64">
        <f t="shared" si="0"/>
        <v>0</v>
      </c>
    </row>
    <row r="24" spans="1:13" ht="15">
      <c r="A24" s="6">
        <v>20</v>
      </c>
      <c r="B24" s="6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64">
        <f t="shared" si="0"/>
        <v>0</v>
      </c>
    </row>
    <row r="25" spans="1:13" ht="15">
      <c r="A25" s="6">
        <v>21</v>
      </c>
      <c r="B25" s="6" t="s">
        <v>21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64">
        <f t="shared" si="0"/>
        <v>0</v>
      </c>
    </row>
    <row r="26" spans="1:13" ht="15">
      <c r="A26" s="6">
        <v>22</v>
      </c>
      <c r="B26" s="6" t="s">
        <v>22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64">
        <f t="shared" si="0"/>
        <v>0</v>
      </c>
    </row>
    <row r="27" spans="1:13" ht="15">
      <c r="A27" s="6">
        <v>23</v>
      </c>
      <c r="B27" s="6" t="s">
        <v>23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64">
        <f t="shared" si="0"/>
        <v>0</v>
      </c>
    </row>
    <row r="28" spans="1:13" ht="15">
      <c r="A28" s="6">
        <v>24</v>
      </c>
      <c r="B28" s="6" t="s">
        <v>24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64">
        <f t="shared" si="0"/>
        <v>0</v>
      </c>
    </row>
    <row r="29" spans="1:13" ht="15">
      <c r="A29" s="6">
        <v>25</v>
      </c>
      <c r="B29" s="6" t="s">
        <v>25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64">
        <f t="shared" si="0"/>
        <v>0</v>
      </c>
    </row>
    <row r="30" spans="1:13" ht="15">
      <c r="A30" s="6">
        <v>26</v>
      </c>
      <c r="B30" s="6" t="s">
        <v>26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64">
        <f t="shared" si="0"/>
        <v>0</v>
      </c>
    </row>
    <row r="31" spans="1:13" ht="15">
      <c r="A31" s="6">
        <v>27</v>
      </c>
      <c r="B31" s="6" t="s">
        <v>27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64">
        <f t="shared" si="0"/>
        <v>0</v>
      </c>
    </row>
    <row r="32" spans="1:13" ht="15">
      <c r="A32" s="6">
        <v>28</v>
      </c>
      <c r="B32" s="6" t="s">
        <v>28</v>
      </c>
      <c r="C32" s="47">
        <v>0.37</v>
      </c>
      <c r="D32" s="47">
        <v>0.56</v>
      </c>
      <c r="E32" s="47">
        <v>0.5</v>
      </c>
      <c r="F32" s="47">
        <v>0.06</v>
      </c>
      <c r="G32" s="47">
        <v>0.13999999999999999</v>
      </c>
      <c r="H32" s="47">
        <v>0.07</v>
      </c>
      <c r="I32" s="47">
        <v>4.2700000000000005</v>
      </c>
      <c r="J32" s="47">
        <v>0</v>
      </c>
      <c r="K32" s="47">
        <v>0</v>
      </c>
      <c r="L32" s="47">
        <v>0.03</v>
      </c>
      <c r="M32" s="64">
        <f t="shared" si="0"/>
        <v>6.000000000000001</v>
      </c>
    </row>
    <row r="33" spans="1:13" ht="15">
      <c r="A33" s="6">
        <v>29</v>
      </c>
      <c r="B33" s="6" t="s">
        <v>29</v>
      </c>
      <c r="C33" s="47">
        <v>5.44</v>
      </c>
      <c r="D33" s="47">
        <v>7.77</v>
      </c>
      <c r="E33" s="47">
        <v>7.01</v>
      </c>
      <c r="F33" s="47">
        <v>0.9199999999999999</v>
      </c>
      <c r="G33" s="47">
        <v>1.8099999999999998</v>
      </c>
      <c r="H33" s="47">
        <v>0.8999999999999999</v>
      </c>
      <c r="I33" s="47">
        <v>59.77000000000001</v>
      </c>
      <c r="J33" s="47">
        <v>0</v>
      </c>
      <c r="K33" s="47">
        <v>0</v>
      </c>
      <c r="L33" s="47">
        <v>0.38</v>
      </c>
      <c r="M33" s="64">
        <f t="shared" si="0"/>
        <v>84</v>
      </c>
    </row>
    <row r="34" spans="1:13" ht="15">
      <c r="A34" s="6">
        <v>30</v>
      </c>
      <c r="B34" s="6" t="s">
        <v>30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64">
        <f t="shared" si="0"/>
        <v>0</v>
      </c>
    </row>
    <row r="35" spans="1:13" ht="15">
      <c r="A35" s="6">
        <v>31</v>
      </c>
      <c r="B35" s="6" t="s">
        <v>31</v>
      </c>
      <c r="C35" s="47">
        <v>0.56</v>
      </c>
      <c r="D35" s="47">
        <v>0.8300000000000001</v>
      </c>
      <c r="E35" s="47">
        <v>0.76</v>
      </c>
      <c r="F35" s="47">
        <v>0.11000000000000001</v>
      </c>
      <c r="G35" s="47">
        <v>0.2</v>
      </c>
      <c r="H35" s="47">
        <v>0.09000000000000001</v>
      </c>
      <c r="I35" s="47">
        <v>6.409999999999999</v>
      </c>
      <c r="J35" s="47">
        <v>0</v>
      </c>
      <c r="K35" s="47">
        <v>0</v>
      </c>
      <c r="L35" s="47">
        <v>0.04</v>
      </c>
      <c r="M35" s="64">
        <f t="shared" si="0"/>
        <v>8.999999999999998</v>
      </c>
    </row>
    <row r="36" spans="1:13" ht="15">
      <c r="A36" s="6">
        <v>32</v>
      </c>
      <c r="B36" s="6" t="s">
        <v>32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64">
        <f t="shared" si="0"/>
        <v>0</v>
      </c>
    </row>
    <row r="37" spans="1:13" ht="15">
      <c r="A37" s="6">
        <v>33</v>
      </c>
      <c r="B37" s="6" t="s">
        <v>33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64">
        <f t="shared" si="0"/>
        <v>0</v>
      </c>
    </row>
    <row r="38" spans="1:13" ht="15">
      <c r="A38" s="6">
        <v>34</v>
      </c>
      <c r="B38" s="6" t="s">
        <v>34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64">
        <f t="shared" si="0"/>
        <v>0</v>
      </c>
    </row>
    <row r="39" spans="1:13" ht="15">
      <c r="A39" s="6">
        <v>35</v>
      </c>
      <c r="B39" s="6" t="s">
        <v>35</v>
      </c>
      <c r="C39" s="47">
        <v>1.38</v>
      </c>
      <c r="D39" s="47">
        <v>1.9400000000000002</v>
      </c>
      <c r="E39" s="47">
        <v>1.76</v>
      </c>
      <c r="F39" s="47">
        <v>0.22999999999999998</v>
      </c>
      <c r="G39" s="47">
        <v>0.44</v>
      </c>
      <c r="H39" s="47">
        <v>0.21999999999999997</v>
      </c>
      <c r="I39" s="47">
        <v>14.94</v>
      </c>
      <c r="J39" s="47">
        <v>0</v>
      </c>
      <c r="K39" s="47">
        <v>0</v>
      </c>
      <c r="L39" s="47">
        <v>0.09</v>
      </c>
      <c r="M39" s="64">
        <f t="shared" si="0"/>
        <v>21</v>
      </c>
    </row>
    <row r="40" spans="1:13" ht="15">
      <c r="A40" s="6">
        <v>36</v>
      </c>
      <c r="B40" s="6" t="s">
        <v>36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87.99999999999999</v>
      </c>
      <c r="J40" s="47">
        <v>0</v>
      </c>
      <c r="K40" s="47">
        <v>0</v>
      </c>
      <c r="L40" s="47">
        <v>0</v>
      </c>
      <c r="M40" s="64">
        <f t="shared" si="0"/>
        <v>87.99999999999999</v>
      </c>
    </row>
    <row r="41" spans="1:13" ht="15">
      <c r="A41" s="6">
        <v>37</v>
      </c>
      <c r="B41" s="6" t="s">
        <v>37</v>
      </c>
      <c r="C41" s="47">
        <v>0.21</v>
      </c>
      <c r="D41" s="47">
        <v>0.27</v>
      </c>
      <c r="E41" s="47">
        <v>0.26</v>
      </c>
      <c r="F41" s="47">
        <v>0.04</v>
      </c>
      <c r="G41" s="47">
        <v>0.05</v>
      </c>
      <c r="H41" s="47">
        <v>0.04</v>
      </c>
      <c r="I41" s="47">
        <v>2.130000000000001</v>
      </c>
      <c r="J41" s="47">
        <v>0</v>
      </c>
      <c r="K41" s="47">
        <v>0</v>
      </c>
      <c r="L41" s="47">
        <v>0</v>
      </c>
      <c r="M41" s="64">
        <f t="shared" si="0"/>
        <v>3.000000000000001</v>
      </c>
    </row>
    <row r="42" spans="1:13" ht="15">
      <c r="A42" s="6">
        <v>38</v>
      </c>
      <c r="B42" s="6" t="s">
        <v>38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64">
        <f t="shared" si="0"/>
        <v>0</v>
      </c>
    </row>
    <row r="43" spans="1:13" ht="15">
      <c r="A43" s="6">
        <v>39</v>
      </c>
      <c r="B43" s="6" t="s">
        <v>39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64">
        <f t="shared" si="0"/>
        <v>0</v>
      </c>
    </row>
    <row r="44" spans="1:13" ht="15">
      <c r="A44" s="6">
        <v>40</v>
      </c>
      <c r="B44" s="6" t="s">
        <v>40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64">
        <f t="shared" si="0"/>
        <v>0</v>
      </c>
    </row>
    <row r="45" spans="1:13" ht="15">
      <c r="A45" s="6">
        <v>41</v>
      </c>
      <c r="B45" s="6" t="s">
        <v>41</v>
      </c>
      <c r="C45" s="47">
        <v>3.71</v>
      </c>
      <c r="D45" s="47">
        <v>5.2700000000000005</v>
      </c>
      <c r="E45" s="47">
        <v>4.76</v>
      </c>
      <c r="F45" s="47">
        <v>0.62</v>
      </c>
      <c r="G45" s="47">
        <v>1.23</v>
      </c>
      <c r="H45" s="47">
        <v>0.6</v>
      </c>
      <c r="I45" s="47">
        <v>40.550000000000004</v>
      </c>
      <c r="J45" s="47">
        <v>0</v>
      </c>
      <c r="K45" s="47">
        <v>0</v>
      </c>
      <c r="L45" s="47">
        <v>0.26</v>
      </c>
      <c r="M45" s="64">
        <f t="shared" si="0"/>
        <v>57.00000000000001</v>
      </c>
    </row>
    <row r="46" spans="1:13" ht="15">
      <c r="A46" s="6">
        <v>42</v>
      </c>
      <c r="B46" s="6" t="s">
        <v>42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64">
        <f t="shared" si="0"/>
        <v>0</v>
      </c>
    </row>
    <row r="47" spans="1:13" ht="15">
      <c r="A47" s="6">
        <v>43</v>
      </c>
      <c r="B47" s="6" t="s">
        <v>43</v>
      </c>
      <c r="C47" s="47">
        <v>0.57</v>
      </c>
      <c r="D47" s="47">
        <v>0.8200000000000001</v>
      </c>
      <c r="E47" s="47">
        <v>0.76</v>
      </c>
      <c r="F47" s="47">
        <v>0.1</v>
      </c>
      <c r="G47" s="47">
        <v>0.2</v>
      </c>
      <c r="H47" s="47">
        <v>0.08</v>
      </c>
      <c r="I47" s="47">
        <v>6.419999999999999</v>
      </c>
      <c r="J47" s="47">
        <v>0</v>
      </c>
      <c r="K47" s="47">
        <v>0</v>
      </c>
      <c r="L47" s="47">
        <v>0.05</v>
      </c>
      <c r="M47" s="64">
        <f t="shared" si="0"/>
        <v>9</v>
      </c>
    </row>
    <row r="48" spans="1:13" ht="15">
      <c r="A48" s="6">
        <v>44</v>
      </c>
      <c r="B48" s="6" t="s">
        <v>44</v>
      </c>
      <c r="C48" s="47">
        <v>0.79</v>
      </c>
      <c r="D48" s="47">
        <v>1.1099999999999999</v>
      </c>
      <c r="E48" s="47">
        <v>1</v>
      </c>
      <c r="F48" s="47">
        <v>0.13</v>
      </c>
      <c r="G48" s="47">
        <v>0.25</v>
      </c>
      <c r="H48" s="47">
        <v>0.12</v>
      </c>
      <c r="I48" s="47">
        <v>8.550000000000002</v>
      </c>
      <c r="J48" s="47">
        <v>0</v>
      </c>
      <c r="K48" s="47">
        <v>0</v>
      </c>
      <c r="L48" s="47">
        <v>0.05</v>
      </c>
      <c r="M48" s="64">
        <f t="shared" si="0"/>
        <v>12.000000000000004</v>
      </c>
    </row>
    <row r="49" spans="1:13" ht="15">
      <c r="A49" s="6">
        <v>45</v>
      </c>
      <c r="B49" s="6" t="s">
        <v>45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64">
        <f t="shared" si="0"/>
        <v>0</v>
      </c>
    </row>
    <row r="50" spans="1:13" ht="15">
      <c r="A50" s="6">
        <v>46</v>
      </c>
      <c r="B50" s="6" t="s">
        <v>46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64">
        <f t="shared" si="0"/>
        <v>0</v>
      </c>
    </row>
    <row r="51" spans="1:13" ht="15">
      <c r="A51" s="6">
        <v>47</v>
      </c>
      <c r="B51" s="6" t="s">
        <v>47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64">
        <f t="shared" si="0"/>
        <v>0</v>
      </c>
    </row>
    <row r="52" spans="1:13" ht="15">
      <c r="A52" s="6">
        <v>48</v>
      </c>
      <c r="B52" s="6" t="s">
        <v>48</v>
      </c>
      <c r="C52" s="47">
        <v>35.52</v>
      </c>
      <c r="D52" s="47">
        <v>43.739999999999995</v>
      </c>
      <c r="E52" s="47">
        <v>33.14</v>
      </c>
      <c r="F52" s="47">
        <v>6.33</v>
      </c>
      <c r="G52" s="47">
        <v>13.57</v>
      </c>
      <c r="H52" s="47">
        <v>9.27</v>
      </c>
      <c r="I52" s="47">
        <v>272.2</v>
      </c>
      <c r="J52" s="47">
        <v>1.9300000000000002</v>
      </c>
      <c r="K52" s="47">
        <v>0.54</v>
      </c>
      <c r="L52" s="47">
        <v>3.76</v>
      </c>
      <c r="M52" s="64">
        <f t="shared" si="0"/>
        <v>420</v>
      </c>
    </row>
    <row r="53" spans="1:13" ht="15">
      <c r="A53" s="6">
        <v>49</v>
      </c>
      <c r="B53" s="6" t="s">
        <v>49</v>
      </c>
      <c r="C53" s="47">
        <v>3.49</v>
      </c>
      <c r="D53" s="47">
        <v>5.01</v>
      </c>
      <c r="E53" s="47">
        <v>4.5</v>
      </c>
      <c r="F53" s="47">
        <v>0.59</v>
      </c>
      <c r="G53" s="47">
        <v>1.16</v>
      </c>
      <c r="H53" s="47">
        <v>0.5800000000000001</v>
      </c>
      <c r="I53" s="47">
        <v>38.419999999999995</v>
      </c>
      <c r="J53" s="47">
        <v>0</v>
      </c>
      <c r="K53" s="47">
        <v>0</v>
      </c>
      <c r="L53" s="47">
        <v>0.25</v>
      </c>
      <c r="M53" s="64">
        <f t="shared" si="0"/>
        <v>53.99999999999999</v>
      </c>
    </row>
    <row r="54" spans="1:13" ht="15">
      <c r="A54" s="6">
        <v>50</v>
      </c>
      <c r="B54" s="6" t="s">
        <v>50</v>
      </c>
      <c r="C54" s="47">
        <v>128.64</v>
      </c>
      <c r="D54" s="47">
        <v>64.31</v>
      </c>
      <c r="E54" s="47">
        <v>64.31</v>
      </c>
      <c r="F54" s="47">
        <v>0</v>
      </c>
      <c r="G54" s="47">
        <v>0</v>
      </c>
      <c r="H54" s="47">
        <v>0</v>
      </c>
      <c r="I54" s="47">
        <v>771.74</v>
      </c>
      <c r="J54" s="47">
        <v>0</v>
      </c>
      <c r="K54" s="47">
        <v>0</v>
      </c>
      <c r="L54" s="47">
        <v>0</v>
      </c>
      <c r="M54" s="64">
        <f t="shared" si="0"/>
        <v>1029</v>
      </c>
    </row>
    <row r="55" spans="1:13" ht="15">
      <c r="A55" s="6">
        <v>51</v>
      </c>
      <c r="B55" s="6" t="s">
        <v>51</v>
      </c>
      <c r="C55" s="47">
        <v>0.98</v>
      </c>
      <c r="D55" s="47">
        <v>1.3800000000000001</v>
      </c>
      <c r="E55" s="47">
        <v>1.26</v>
      </c>
      <c r="F55" s="47">
        <v>0.16</v>
      </c>
      <c r="G55" s="47">
        <v>0.32</v>
      </c>
      <c r="H55" s="47">
        <v>0.16</v>
      </c>
      <c r="I55" s="47">
        <v>10.67</v>
      </c>
      <c r="J55" s="47">
        <v>0</v>
      </c>
      <c r="K55" s="47">
        <v>0</v>
      </c>
      <c r="L55" s="47">
        <v>0.07</v>
      </c>
      <c r="M55" s="64">
        <f t="shared" si="0"/>
        <v>15</v>
      </c>
    </row>
    <row r="56" spans="1:13" ht="15">
      <c r="A56" s="6">
        <v>52</v>
      </c>
      <c r="B56" s="6" t="s">
        <v>52</v>
      </c>
      <c r="C56" s="47">
        <v>0.98</v>
      </c>
      <c r="D56" s="47">
        <v>1.3800000000000001</v>
      </c>
      <c r="E56" s="47">
        <v>1.26</v>
      </c>
      <c r="F56" s="47">
        <v>0.16</v>
      </c>
      <c r="G56" s="47">
        <v>0.32</v>
      </c>
      <c r="H56" s="47">
        <v>0.16</v>
      </c>
      <c r="I56" s="47">
        <v>10.67</v>
      </c>
      <c r="J56" s="47">
        <v>0</v>
      </c>
      <c r="K56" s="47">
        <v>0</v>
      </c>
      <c r="L56" s="47">
        <v>0.07</v>
      </c>
      <c r="M56" s="64">
        <f t="shared" si="0"/>
        <v>15</v>
      </c>
    </row>
    <row r="57" spans="1:13" ht="15">
      <c r="A57" s="6">
        <v>53</v>
      </c>
      <c r="B57" s="6" t="s">
        <v>53</v>
      </c>
      <c r="C57" s="47">
        <v>3.71</v>
      </c>
      <c r="D57" s="47">
        <v>5.2700000000000005</v>
      </c>
      <c r="E57" s="47">
        <v>4.76</v>
      </c>
      <c r="F57" s="47">
        <v>0.62</v>
      </c>
      <c r="G57" s="47">
        <v>1.23</v>
      </c>
      <c r="H57" s="47">
        <v>0.6</v>
      </c>
      <c r="I57" s="47">
        <v>40.550000000000004</v>
      </c>
      <c r="J57" s="47">
        <v>0</v>
      </c>
      <c r="K57" s="47">
        <v>0</v>
      </c>
      <c r="L57" s="47">
        <v>0.26</v>
      </c>
      <c r="M57" s="64">
        <f t="shared" si="0"/>
        <v>57.00000000000001</v>
      </c>
    </row>
    <row r="58" spans="1:13" ht="15">
      <c r="A58" s="6">
        <v>54</v>
      </c>
      <c r="B58" s="6" t="s">
        <v>54</v>
      </c>
      <c r="C58" s="47">
        <v>0.21</v>
      </c>
      <c r="D58" s="47">
        <v>0.27</v>
      </c>
      <c r="E58" s="47">
        <v>0.26</v>
      </c>
      <c r="F58" s="47">
        <v>0.04</v>
      </c>
      <c r="G58" s="47">
        <v>0.05</v>
      </c>
      <c r="H58" s="47">
        <v>0.04</v>
      </c>
      <c r="I58" s="47">
        <v>2.130000000000001</v>
      </c>
      <c r="J58" s="47">
        <v>0</v>
      </c>
      <c r="K58" s="47">
        <v>0</v>
      </c>
      <c r="L58" s="47">
        <v>0</v>
      </c>
      <c r="M58" s="64">
        <f t="shared" si="0"/>
        <v>3.000000000000001</v>
      </c>
    </row>
    <row r="59" spans="1:13" ht="15">
      <c r="A59" s="6">
        <v>55</v>
      </c>
      <c r="B59" s="6" t="s">
        <v>55</v>
      </c>
      <c r="C59" s="47">
        <v>0.98</v>
      </c>
      <c r="D59" s="47">
        <v>1.3800000000000001</v>
      </c>
      <c r="E59" s="47">
        <v>1.26</v>
      </c>
      <c r="F59" s="47">
        <v>0.16</v>
      </c>
      <c r="G59" s="47">
        <v>0.32</v>
      </c>
      <c r="H59" s="47">
        <v>0.16</v>
      </c>
      <c r="I59" s="47">
        <v>10.67</v>
      </c>
      <c r="J59" s="47">
        <v>0</v>
      </c>
      <c r="K59" s="47">
        <v>0</v>
      </c>
      <c r="L59" s="47">
        <v>0.07</v>
      </c>
      <c r="M59" s="64">
        <f t="shared" si="0"/>
        <v>15</v>
      </c>
    </row>
    <row r="60" spans="1:13" ht="15">
      <c r="A60" s="6">
        <v>56</v>
      </c>
      <c r="B60" s="6" t="s">
        <v>56</v>
      </c>
      <c r="C60" s="47">
        <v>10.49</v>
      </c>
      <c r="D60" s="47">
        <v>14.989999999999998</v>
      </c>
      <c r="E60" s="47">
        <v>13.530000000000001</v>
      </c>
      <c r="F60" s="47">
        <v>1.77</v>
      </c>
      <c r="G60" s="47">
        <v>3.4799999999999995</v>
      </c>
      <c r="H60" s="47">
        <v>1.73</v>
      </c>
      <c r="I60" s="47">
        <v>115.26000000000002</v>
      </c>
      <c r="J60" s="47">
        <v>0.01</v>
      </c>
      <c r="K60" s="47">
        <v>0</v>
      </c>
      <c r="L60" s="47">
        <v>0.74</v>
      </c>
      <c r="M60" s="64">
        <f t="shared" si="0"/>
        <v>162</v>
      </c>
    </row>
    <row r="61" spans="1:13" ht="15">
      <c r="A61" s="6">
        <v>57</v>
      </c>
      <c r="B61" s="6" t="s">
        <v>57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64">
        <f t="shared" si="0"/>
        <v>0</v>
      </c>
    </row>
    <row r="62" spans="1:13" ht="15">
      <c r="A62" s="6">
        <v>58</v>
      </c>
      <c r="B62" s="6" t="s">
        <v>58</v>
      </c>
      <c r="C62" s="47">
        <v>0.37</v>
      </c>
      <c r="D62" s="47">
        <v>0.56</v>
      </c>
      <c r="E62" s="47">
        <v>0.5</v>
      </c>
      <c r="F62" s="47">
        <v>0.06</v>
      </c>
      <c r="G62" s="47">
        <v>0.13999999999999999</v>
      </c>
      <c r="H62" s="47">
        <v>0.07</v>
      </c>
      <c r="I62" s="47">
        <v>4.2700000000000005</v>
      </c>
      <c r="J62" s="47">
        <v>0</v>
      </c>
      <c r="K62" s="47">
        <v>0</v>
      </c>
      <c r="L62" s="47">
        <v>0.03</v>
      </c>
      <c r="M62" s="64">
        <f t="shared" si="0"/>
        <v>6.000000000000001</v>
      </c>
    </row>
    <row r="63" spans="1:13" ht="15">
      <c r="A63" s="6">
        <v>59</v>
      </c>
      <c r="B63" s="6" t="s">
        <v>59</v>
      </c>
      <c r="C63" s="47">
        <v>2.52</v>
      </c>
      <c r="D63" s="47">
        <v>3.61</v>
      </c>
      <c r="E63" s="47">
        <v>3.26</v>
      </c>
      <c r="F63" s="47">
        <v>0.43000000000000005</v>
      </c>
      <c r="G63" s="47">
        <v>0.8400000000000001</v>
      </c>
      <c r="H63" s="47">
        <v>0.42000000000000004</v>
      </c>
      <c r="I63" s="47">
        <v>27.749999999999996</v>
      </c>
      <c r="J63" s="47">
        <v>0</v>
      </c>
      <c r="K63" s="47">
        <v>0</v>
      </c>
      <c r="L63" s="47">
        <v>0.17</v>
      </c>
      <c r="M63" s="64">
        <f t="shared" si="0"/>
        <v>39</v>
      </c>
    </row>
    <row r="64" spans="1:13" ht="15">
      <c r="A64" s="6">
        <v>60</v>
      </c>
      <c r="B64" s="6" t="s">
        <v>60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64">
        <f t="shared" si="0"/>
        <v>0</v>
      </c>
    </row>
    <row r="65" spans="1:13" ht="15">
      <c r="A65" s="6">
        <v>61</v>
      </c>
      <c r="B65" s="6" t="s">
        <v>61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64">
        <f t="shared" si="0"/>
        <v>0</v>
      </c>
    </row>
    <row r="66" spans="1:13" ht="15">
      <c r="A66" s="6">
        <v>62</v>
      </c>
      <c r="B66" s="6" t="s">
        <v>62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64">
        <f t="shared" si="0"/>
        <v>0</v>
      </c>
    </row>
    <row r="67" spans="1:13" ht="15">
      <c r="A67" s="6">
        <v>63</v>
      </c>
      <c r="B67" s="6" t="s">
        <v>63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64">
        <f t="shared" si="0"/>
        <v>0</v>
      </c>
    </row>
    <row r="68" spans="1:13" ht="15">
      <c r="A68" s="6">
        <v>64</v>
      </c>
      <c r="B68" s="6" t="s">
        <v>64</v>
      </c>
      <c r="C68" s="47">
        <v>1.55</v>
      </c>
      <c r="D68" s="47">
        <v>2.2199999999999998</v>
      </c>
      <c r="E68" s="47">
        <v>2.01</v>
      </c>
      <c r="F68" s="47">
        <v>0.26</v>
      </c>
      <c r="G68" s="47">
        <v>0.52</v>
      </c>
      <c r="H68" s="47">
        <v>0.26</v>
      </c>
      <c r="I68" s="47">
        <v>17.070000000000004</v>
      </c>
      <c r="J68" s="47">
        <v>0</v>
      </c>
      <c r="K68" s="47">
        <v>0</v>
      </c>
      <c r="L68" s="47">
        <v>0.11000000000000001</v>
      </c>
      <c r="M68" s="64">
        <f t="shared" si="0"/>
        <v>24</v>
      </c>
    </row>
    <row r="69" spans="1:13" ht="15">
      <c r="A69" s="6">
        <v>65</v>
      </c>
      <c r="B69" s="6" t="s">
        <v>65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64">
        <f aca="true" t="shared" si="1" ref="M69:M80">SUM(C69:L69)</f>
        <v>0</v>
      </c>
    </row>
    <row r="70" spans="1:13" ht="15">
      <c r="A70" s="6">
        <v>66</v>
      </c>
      <c r="B70" s="6" t="s">
        <v>66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64">
        <f t="shared" si="1"/>
        <v>0</v>
      </c>
    </row>
    <row r="71" spans="1:13" ht="15">
      <c r="A71" s="6">
        <v>67</v>
      </c>
      <c r="B71" s="6" t="s">
        <v>67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64">
        <f t="shared" si="1"/>
        <v>0</v>
      </c>
    </row>
    <row r="72" spans="1:13" ht="15">
      <c r="A72" s="6">
        <v>68</v>
      </c>
      <c r="B72" s="6" t="s">
        <v>223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64">
        <f t="shared" si="1"/>
        <v>0</v>
      </c>
    </row>
    <row r="73" spans="1:13" ht="15">
      <c r="A73" s="6">
        <v>69</v>
      </c>
      <c r="B73" s="6" t="s">
        <v>104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64">
        <f t="shared" si="1"/>
        <v>0</v>
      </c>
    </row>
    <row r="74" spans="1:13" ht="15">
      <c r="A74" s="6">
        <v>70</v>
      </c>
      <c r="B74" s="6" t="s">
        <v>227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64">
        <f t="shared" si="1"/>
        <v>0</v>
      </c>
    </row>
    <row r="75" spans="1:13" ht="15">
      <c r="A75" s="6">
        <v>71</v>
      </c>
      <c r="B75" s="6" t="s">
        <v>228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64">
        <f t="shared" si="1"/>
        <v>0</v>
      </c>
    </row>
    <row r="76" spans="1:13" ht="15">
      <c r="A76" s="6">
        <v>71</v>
      </c>
      <c r="B76" s="6" t="s">
        <v>229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64">
        <f t="shared" si="1"/>
        <v>0</v>
      </c>
    </row>
    <row r="77" spans="1:13" ht="15">
      <c r="A77" s="6">
        <v>72</v>
      </c>
      <c r="B77" s="6" t="s">
        <v>225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64">
        <f t="shared" si="1"/>
        <v>0</v>
      </c>
    </row>
    <row r="78" spans="1:13" ht="15">
      <c r="A78" s="6">
        <v>73</v>
      </c>
      <c r="B78" s="6" t="s">
        <v>105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0</v>
      </c>
    </row>
    <row r="79" spans="1:13" ht="15">
      <c r="A79" s="6">
        <v>74</v>
      </c>
      <c r="B79" s="6" t="s">
        <v>192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0</v>
      </c>
    </row>
    <row r="80" spans="1:13" ht="15">
      <c r="A80" s="63">
        <v>99</v>
      </c>
      <c r="B80" s="63" t="s">
        <v>231</v>
      </c>
      <c r="C80" s="64">
        <f aca="true" t="shared" si="2" ref="C80:L80">SUM(C5:C79)</f>
        <v>603.1600000000001</v>
      </c>
      <c r="D80" s="64">
        <f t="shared" si="2"/>
        <v>781.0899999999999</v>
      </c>
      <c r="E80" s="64">
        <f t="shared" si="2"/>
        <v>639.4699999999998</v>
      </c>
      <c r="F80" s="64">
        <f t="shared" si="2"/>
        <v>77.41000000000003</v>
      </c>
      <c r="G80" s="64">
        <f t="shared" si="2"/>
        <v>153.43000000000038</v>
      </c>
      <c r="H80" s="64">
        <f t="shared" si="2"/>
        <v>76.1</v>
      </c>
      <c r="I80" s="64">
        <f t="shared" si="2"/>
        <v>6180.510000000002</v>
      </c>
      <c r="J80" s="64">
        <f t="shared" si="2"/>
        <v>1.9500000000000002</v>
      </c>
      <c r="K80" s="64">
        <f t="shared" si="2"/>
        <v>0.54</v>
      </c>
      <c r="L80" s="64">
        <f t="shared" si="2"/>
        <v>40.34</v>
      </c>
      <c r="M80" s="65">
        <f t="shared" si="1"/>
        <v>8554.000000000004</v>
      </c>
    </row>
  </sheetData>
  <sheetProtection/>
  <conditionalFormatting sqref="C5:L79">
    <cfRule type="expression" priority="1" dxfId="1">
      <formula>C5&lt;&gt;ROUND(C5,2)</formula>
    </cfRule>
  </conditionalFormatting>
  <printOptions/>
  <pageMargins left="0.5" right="0.2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A3" sqref="A3"/>
    </sheetView>
  </sheetViews>
  <sheetFormatPr defaultColWidth="8.88671875" defaultRowHeight="15"/>
  <cols>
    <col min="1" max="1" width="3.33593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352</v>
      </c>
    </row>
    <row r="3" ht="15">
      <c r="A3" s="46" t="s">
        <v>344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0.56</v>
      </c>
      <c r="D5" s="47">
        <v>0.8300000000000001</v>
      </c>
      <c r="E5" s="47">
        <v>0.76</v>
      </c>
      <c r="F5" s="47">
        <v>0.11000000000000001</v>
      </c>
      <c r="G5" s="47">
        <v>0.2</v>
      </c>
      <c r="H5" s="47">
        <v>0.09000000000000001</v>
      </c>
      <c r="I5" s="47">
        <v>6.409999999999999</v>
      </c>
      <c r="J5" s="47">
        <v>0</v>
      </c>
      <c r="K5" s="47">
        <v>0</v>
      </c>
      <c r="L5" s="47">
        <v>0.04</v>
      </c>
      <c r="M5" s="64">
        <f aca="true" t="shared" si="0" ref="M5:M68">SUM(C5:L5)</f>
        <v>8.999999999999998</v>
      </c>
    </row>
    <row r="6" spans="1:13" ht="15">
      <c r="A6" s="6">
        <v>2</v>
      </c>
      <c r="B6" s="6" t="s">
        <v>4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64">
        <f t="shared" si="0"/>
        <v>0</v>
      </c>
    </row>
    <row r="7" spans="1:13" ht="15">
      <c r="A7" s="6">
        <v>3</v>
      </c>
      <c r="B7" s="6" t="s">
        <v>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64">
        <f t="shared" si="0"/>
        <v>0</v>
      </c>
    </row>
    <row r="8" spans="1:13" ht="15">
      <c r="A8" s="6">
        <v>4</v>
      </c>
      <c r="B8" s="6" t="s">
        <v>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64">
        <f t="shared" si="0"/>
        <v>0</v>
      </c>
    </row>
    <row r="9" spans="1:13" ht="15">
      <c r="A9" s="6">
        <v>5</v>
      </c>
      <c r="B9" s="6" t="s">
        <v>7</v>
      </c>
      <c r="C9" s="47">
        <v>4.88</v>
      </c>
      <c r="D9" s="47">
        <v>6.930000000000001</v>
      </c>
      <c r="E9" s="47">
        <v>6.2700000000000005</v>
      </c>
      <c r="F9" s="47">
        <v>0.81</v>
      </c>
      <c r="G9" s="47">
        <v>1.61</v>
      </c>
      <c r="H9" s="47">
        <v>0.8</v>
      </c>
      <c r="I9" s="47">
        <v>53.359999999999985</v>
      </c>
      <c r="J9" s="47">
        <v>0</v>
      </c>
      <c r="K9" s="47">
        <v>0</v>
      </c>
      <c r="L9" s="47">
        <v>0.34</v>
      </c>
      <c r="M9" s="64">
        <f t="shared" si="0"/>
        <v>74.99999999999999</v>
      </c>
    </row>
    <row r="10" spans="1:13" ht="15">
      <c r="A10" s="6">
        <v>6</v>
      </c>
      <c r="B10" s="6" t="s">
        <v>8</v>
      </c>
      <c r="C10" s="47">
        <v>223</v>
      </c>
      <c r="D10" s="47">
        <v>361</v>
      </c>
      <c r="E10" s="47">
        <v>338</v>
      </c>
      <c r="F10" s="47">
        <v>80</v>
      </c>
      <c r="G10" s="47">
        <v>157</v>
      </c>
      <c r="H10" s="47">
        <v>75</v>
      </c>
      <c r="I10" s="47">
        <v>2766.0000000000005</v>
      </c>
      <c r="J10" s="47">
        <v>0</v>
      </c>
      <c r="K10" s="47">
        <v>0</v>
      </c>
      <c r="L10" s="47">
        <v>0</v>
      </c>
      <c r="M10" s="64">
        <f t="shared" si="0"/>
        <v>4000.0000000000005</v>
      </c>
    </row>
    <row r="11" spans="1:13" ht="15">
      <c r="A11" s="6">
        <v>7</v>
      </c>
      <c r="B11" s="6" t="s">
        <v>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64">
        <f t="shared" si="0"/>
        <v>0</v>
      </c>
    </row>
    <row r="12" spans="1:13" ht="15">
      <c r="A12" s="6">
        <v>8</v>
      </c>
      <c r="B12" s="6" t="s">
        <v>10</v>
      </c>
      <c r="C12" s="47">
        <v>1.9699999999999995</v>
      </c>
      <c r="D12" s="47">
        <v>2.7800000000000002</v>
      </c>
      <c r="E12" s="47">
        <v>2.5100000000000002</v>
      </c>
      <c r="F12" s="47">
        <v>0.32</v>
      </c>
      <c r="G12" s="47">
        <v>0.64</v>
      </c>
      <c r="H12" s="47">
        <v>0.32</v>
      </c>
      <c r="I12" s="47">
        <v>21.33</v>
      </c>
      <c r="J12" s="47">
        <v>0</v>
      </c>
      <c r="K12" s="47">
        <v>0</v>
      </c>
      <c r="L12" s="47">
        <v>0.13</v>
      </c>
      <c r="M12" s="64">
        <f t="shared" si="0"/>
        <v>29.999999999999996</v>
      </c>
    </row>
    <row r="13" spans="1:13" ht="15">
      <c r="A13" s="6">
        <v>9</v>
      </c>
      <c r="B13" s="6" t="s">
        <v>11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64">
        <f t="shared" si="0"/>
        <v>0</v>
      </c>
    </row>
    <row r="14" spans="1:13" ht="15">
      <c r="A14" s="6">
        <v>10</v>
      </c>
      <c r="B14" s="6" t="s">
        <v>12</v>
      </c>
      <c r="C14" s="47">
        <v>2.14</v>
      </c>
      <c r="D14" s="47">
        <v>3.06</v>
      </c>
      <c r="E14" s="47">
        <v>2.77</v>
      </c>
      <c r="F14" s="47">
        <v>0.35</v>
      </c>
      <c r="G14" s="47">
        <v>0.7100000000000001</v>
      </c>
      <c r="H14" s="47">
        <v>0.36</v>
      </c>
      <c r="I14" s="47">
        <v>23.46</v>
      </c>
      <c r="J14" s="47">
        <v>0</v>
      </c>
      <c r="K14" s="47">
        <v>0</v>
      </c>
      <c r="L14" s="47">
        <v>0.15000000000000002</v>
      </c>
      <c r="M14" s="64">
        <f t="shared" si="0"/>
        <v>33</v>
      </c>
    </row>
    <row r="15" spans="1:13" ht="15">
      <c r="A15" s="6">
        <v>11</v>
      </c>
      <c r="B15" s="6" t="s">
        <v>13</v>
      </c>
      <c r="C15" s="47">
        <v>11.300000000000002</v>
      </c>
      <c r="D15" s="47">
        <v>16.09</v>
      </c>
      <c r="E15" s="47">
        <v>14.52</v>
      </c>
      <c r="F15" s="47">
        <v>1.89</v>
      </c>
      <c r="G15" s="47">
        <v>3.74</v>
      </c>
      <c r="H15" s="47">
        <v>1.8499999999999999</v>
      </c>
      <c r="I15" s="47">
        <v>123.81</v>
      </c>
      <c r="J15" s="47">
        <v>0.01</v>
      </c>
      <c r="K15" s="47">
        <v>0</v>
      </c>
      <c r="L15" s="47">
        <v>0.79</v>
      </c>
      <c r="M15" s="64">
        <f t="shared" si="0"/>
        <v>173.99999999999997</v>
      </c>
    </row>
    <row r="16" spans="1:13" ht="15">
      <c r="A16" s="6">
        <v>12</v>
      </c>
      <c r="B16" s="6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64">
        <f t="shared" si="0"/>
        <v>0</v>
      </c>
    </row>
    <row r="17" spans="1:13" ht="15">
      <c r="A17" s="6">
        <v>13</v>
      </c>
      <c r="B17" s="6" t="s">
        <v>70</v>
      </c>
      <c r="C17" s="47">
        <v>206</v>
      </c>
      <c r="D17" s="47">
        <v>308</v>
      </c>
      <c r="E17" s="47">
        <v>204</v>
      </c>
      <c r="F17" s="47">
        <v>0</v>
      </c>
      <c r="G17" s="47">
        <v>0</v>
      </c>
      <c r="H17" s="47">
        <v>0</v>
      </c>
      <c r="I17" s="47">
        <v>2250</v>
      </c>
      <c r="J17" s="47">
        <v>0</v>
      </c>
      <c r="K17" s="47">
        <v>0</v>
      </c>
      <c r="L17" s="47">
        <v>32</v>
      </c>
      <c r="M17" s="64">
        <f t="shared" si="0"/>
        <v>3000</v>
      </c>
    </row>
    <row r="18" spans="1:13" ht="15">
      <c r="A18" s="6">
        <v>14</v>
      </c>
      <c r="B18" s="6" t="s">
        <v>71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64">
        <f t="shared" si="0"/>
        <v>0</v>
      </c>
    </row>
    <row r="19" spans="1:13" ht="15">
      <c r="A19" s="6">
        <v>15</v>
      </c>
      <c r="B19" s="6" t="s">
        <v>15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64">
        <f t="shared" si="0"/>
        <v>0</v>
      </c>
    </row>
    <row r="20" spans="1:13" ht="15">
      <c r="A20" s="6">
        <v>16</v>
      </c>
      <c r="B20" s="6" t="s">
        <v>16</v>
      </c>
      <c r="C20" s="47">
        <v>5.1</v>
      </c>
      <c r="D20" s="47">
        <v>7.21</v>
      </c>
      <c r="E20" s="47">
        <v>6.51</v>
      </c>
      <c r="F20" s="47">
        <v>0.8400000000000001</v>
      </c>
      <c r="G20" s="47">
        <v>1.6700000000000002</v>
      </c>
      <c r="H20" s="47">
        <v>0.8300000000000001</v>
      </c>
      <c r="I20" s="47">
        <v>55.50000000000001</v>
      </c>
      <c r="J20" s="47">
        <v>0</v>
      </c>
      <c r="K20" s="47">
        <v>0</v>
      </c>
      <c r="L20" s="47">
        <v>0.34</v>
      </c>
      <c r="M20" s="64">
        <f t="shared" si="0"/>
        <v>78.00000000000001</v>
      </c>
    </row>
    <row r="21" spans="1:13" ht="15">
      <c r="A21" s="6">
        <v>17</v>
      </c>
      <c r="B21" s="6" t="s">
        <v>17</v>
      </c>
      <c r="C21" s="47">
        <v>1.1800000000000024</v>
      </c>
      <c r="D21" s="47">
        <v>1.67</v>
      </c>
      <c r="E21" s="47">
        <v>1.5099999999999998</v>
      </c>
      <c r="F21" s="47">
        <v>0.19</v>
      </c>
      <c r="G21" s="47">
        <v>0.39</v>
      </c>
      <c r="H21" s="47">
        <v>0.19</v>
      </c>
      <c r="I21" s="47">
        <v>12.789999999999997</v>
      </c>
      <c r="J21" s="47">
        <v>0</v>
      </c>
      <c r="K21" s="47">
        <v>0</v>
      </c>
      <c r="L21" s="47">
        <v>0.08</v>
      </c>
      <c r="M21" s="64">
        <f t="shared" si="0"/>
        <v>18</v>
      </c>
    </row>
    <row r="22" spans="1:13" ht="15">
      <c r="A22" s="6">
        <v>18</v>
      </c>
      <c r="B22" s="6" t="s">
        <v>18</v>
      </c>
      <c r="C22" s="47">
        <v>0.56</v>
      </c>
      <c r="D22" s="47">
        <v>0.8300000000000001</v>
      </c>
      <c r="E22" s="47">
        <v>0.76</v>
      </c>
      <c r="F22" s="47">
        <v>0.11000000000000001</v>
      </c>
      <c r="G22" s="47">
        <v>0.2</v>
      </c>
      <c r="H22" s="47">
        <v>0.09000000000000001</v>
      </c>
      <c r="I22" s="47">
        <v>6.409999999999999</v>
      </c>
      <c r="J22" s="47">
        <v>0</v>
      </c>
      <c r="K22" s="47">
        <v>0</v>
      </c>
      <c r="L22" s="47">
        <v>0.04</v>
      </c>
      <c r="M22" s="64">
        <f t="shared" si="0"/>
        <v>8.999999999999998</v>
      </c>
    </row>
    <row r="23" spans="1:13" ht="15">
      <c r="A23" s="6">
        <v>19</v>
      </c>
      <c r="B23" s="6" t="s">
        <v>19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64">
        <f t="shared" si="0"/>
        <v>0</v>
      </c>
    </row>
    <row r="24" spans="1:13" ht="15">
      <c r="A24" s="6">
        <v>20</v>
      </c>
      <c r="B24" s="6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64">
        <f t="shared" si="0"/>
        <v>0</v>
      </c>
    </row>
    <row r="25" spans="1:13" ht="15">
      <c r="A25" s="6">
        <v>21</v>
      </c>
      <c r="B25" s="6" t="s">
        <v>21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64">
        <f t="shared" si="0"/>
        <v>0</v>
      </c>
    </row>
    <row r="26" spans="1:13" ht="15">
      <c r="A26" s="6">
        <v>22</v>
      </c>
      <c r="B26" s="6" t="s">
        <v>22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64">
        <f t="shared" si="0"/>
        <v>0</v>
      </c>
    </row>
    <row r="27" spans="1:13" ht="15">
      <c r="A27" s="6">
        <v>23</v>
      </c>
      <c r="B27" s="6" t="s">
        <v>23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64">
        <f t="shared" si="0"/>
        <v>0</v>
      </c>
    </row>
    <row r="28" spans="1:13" ht="15">
      <c r="A28" s="6">
        <v>24</v>
      </c>
      <c r="B28" s="6" t="s">
        <v>24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64">
        <f t="shared" si="0"/>
        <v>0</v>
      </c>
    </row>
    <row r="29" spans="1:13" ht="15">
      <c r="A29" s="6">
        <v>25</v>
      </c>
      <c r="B29" s="6" t="s">
        <v>25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64">
        <f t="shared" si="0"/>
        <v>0</v>
      </c>
    </row>
    <row r="30" spans="1:13" ht="15">
      <c r="A30" s="6">
        <v>26</v>
      </c>
      <c r="B30" s="6" t="s">
        <v>26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64">
        <f t="shared" si="0"/>
        <v>0</v>
      </c>
    </row>
    <row r="31" spans="1:13" ht="15">
      <c r="A31" s="6">
        <v>27</v>
      </c>
      <c r="B31" s="6" t="s">
        <v>27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64">
        <f t="shared" si="0"/>
        <v>0</v>
      </c>
    </row>
    <row r="32" spans="1:13" ht="15">
      <c r="A32" s="6">
        <v>28</v>
      </c>
      <c r="B32" s="6" t="s">
        <v>28</v>
      </c>
      <c r="C32" s="47">
        <v>0.37</v>
      </c>
      <c r="D32" s="47">
        <v>0.56</v>
      </c>
      <c r="E32" s="47">
        <v>0.5</v>
      </c>
      <c r="F32" s="47">
        <v>0.06</v>
      </c>
      <c r="G32" s="47">
        <v>0.13999999999999999</v>
      </c>
      <c r="H32" s="47">
        <v>0.07</v>
      </c>
      <c r="I32" s="47">
        <v>4.2700000000000005</v>
      </c>
      <c r="J32" s="47">
        <v>0</v>
      </c>
      <c r="K32" s="47">
        <v>0</v>
      </c>
      <c r="L32" s="47">
        <v>0.03</v>
      </c>
      <c r="M32" s="64">
        <f t="shared" si="0"/>
        <v>6.000000000000001</v>
      </c>
    </row>
    <row r="33" spans="1:13" ht="15">
      <c r="A33" s="6">
        <v>29</v>
      </c>
      <c r="B33" s="6" t="s">
        <v>29</v>
      </c>
      <c r="C33" s="47">
        <v>5.44</v>
      </c>
      <c r="D33" s="47">
        <v>7.77</v>
      </c>
      <c r="E33" s="47">
        <v>7.01</v>
      </c>
      <c r="F33" s="47">
        <v>0.9199999999999999</v>
      </c>
      <c r="G33" s="47">
        <v>1.8099999999999998</v>
      </c>
      <c r="H33" s="47">
        <v>0.8999999999999999</v>
      </c>
      <c r="I33" s="47">
        <v>59.77000000000001</v>
      </c>
      <c r="J33" s="47">
        <v>0</v>
      </c>
      <c r="K33" s="47">
        <v>0</v>
      </c>
      <c r="L33" s="47">
        <v>0.38</v>
      </c>
      <c r="M33" s="64">
        <f t="shared" si="0"/>
        <v>84</v>
      </c>
    </row>
    <row r="34" spans="1:13" ht="15">
      <c r="A34" s="6">
        <v>30</v>
      </c>
      <c r="B34" s="6" t="s">
        <v>30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64">
        <f t="shared" si="0"/>
        <v>0</v>
      </c>
    </row>
    <row r="35" spans="1:13" ht="15">
      <c r="A35" s="6">
        <v>31</v>
      </c>
      <c r="B35" s="6" t="s">
        <v>31</v>
      </c>
      <c r="C35" s="47">
        <v>0.56</v>
      </c>
      <c r="D35" s="47">
        <v>0.8300000000000001</v>
      </c>
      <c r="E35" s="47">
        <v>0.76</v>
      </c>
      <c r="F35" s="47">
        <v>0.11000000000000001</v>
      </c>
      <c r="G35" s="47">
        <v>0.2</v>
      </c>
      <c r="H35" s="47">
        <v>0.09000000000000001</v>
      </c>
      <c r="I35" s="47">
        <v>6.409999999999999</v>
      </c>
      <c r="J35" s="47">
        <v>0</v>
      </c>
      <c r="K35" s="47">
        <v>0</v>
      </c>
      <c r="L35" s="47">
        <v>0.04</v>
      </c>
      <c r="M35" s="64">
        <f t="shared" si="0"/>
        <v>8.999999999999998</v>
      </c>
    </row>
    <row r="36" spans="1:13" ht="15">
      <c r="A36" s="6">
        <v>32</v>
      </c>
      <c r="B36" s="6" t="s">
        <v>32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64">
        <f t="shared" si="0"/>
        <v>0</v>
      </c>
    </row>
    <row r="37" spans="1:13" ht="15">
      <c r="A37" s="6">
        <v>33</v>
      </c>
      <c r="B37" s="6" t="s">
        <v>33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64">
        <f t="shared" si="0"/>
        <v>0</v>
      </c>
    </row>
    <row r="38" spans="1:13" ht="15">
      <c r="A38" s="6">
        <v>34</v>
      </c>
      <c r="B38" s="6" t="s">
        <v>34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64">
        <f t="shared" si="0"/>
        <v>0</v>
      </c>
    </row>
    <row r="39" spans="1:13" ht="15">
      <c r="A39" s="6">
        <v>35</v>
      </c>
      <c r="B39" s="6" t="s">
        <v>35</v>
      </c>
      <c r="C39" s="47">
        <v>1.3799999999999994</v>
      </c>
      <c r="D39" s="47">
        <v>1.9400000000000002</v>
      </c>
      <c r="E39" s="47">
        <v>1.76</v>
      </c>
      <c r="F39" s="47">
        <v>0.22999999999999998</v>
      </c>
      <c r="G39" s="47">
        <v>0.44</v>
      </c>
      <c r="H39" s="47">
        <v>0.21999999999999997</v>
      </c>
      <c r="I39" s="47">
        <v>14.94</v>
      </c>
      <c r="J39" s="47">
        <v>0</v>
      </c>
      <c r="K39" s="47">
        <v>0</v>
      </c>
      <c r="L39" s="47">
        <v>0.09</v>
      </c>
      <c r="M39" s="64">
        <f t="shared" si="0"/>
        <v>20.999999999999996</v>
      </c>
    </row>
    <row r="40" spans="1:13" ht="15">
      <c r="A40" s="6">
        <v>36</v>
      </c>
      <c r="B40" s="6" t="s">
        <v>36</v>
      </c>
      <c r="C40" s="47">
        <v>0</v>
      </c>
      <c r="D40" s="47">
        <v>0</v>
      </c>
      <c r="E40" s="47">
        <v>67</v>
      </c>
      <c r="F40" s="47">
        <v>0</v>
      </c>
      <c r="G40" s="47">
        <v>0</v>
      </c>
      <c r="H40" s="47">
        <v>0</v>
      </c>
      <c r="I40" s="47">
        <v>99.99999999999999</v>
      </c>
      <c r="J40" s="47">
        <v>0</v>
      </c>
      <c r="K40" s="47">
        <v>0</v>
      </c>
      <c r="L40" s="47">
        <v>0</v>
      </c>
      <c r="M40" s="64">
        <f t="shared" si="0"/>
        <v>167</v>
      </c>
    </row>
    <row r="41" spans="1:13" ht="15">
      <c r="A41" s="6">
        <v>37</v>
      </c>
      <c r="B41" s="6" t="s">
        <v>37</v>
      </c>
      <c r="C41" s="47">
        <v>0.21000000000000008</v>
      </c>
      <c r="D41" s="47">
        <v>0.27</v>
      </c>
      <c r="E41" s="47">
        <v>0.26</v>
      </c>
      <c r="F41" s="47">
        <v>0.04</v>
      </c>
      <c r="G41" s="47">
        <v>0.05</v>
      </c>
      <c r="H41" s="47">
        <v>0.04</v>
      </c>
      <c r="I41" s="47">
        <v>2.130000000000001</v>
      </c>
      <c r="J41" s="47">
        <v>0</v>
      </c>
      <c r="K41" s="47">
        <v>0</v>
      </c>
      <c r="L41" s="47">
        <v>0</v>
      </c>
      <c r="M41" s="64">
        <f t="shared" si="0"/>
        <v>3.000000000000001</v>
      </c>
    </row>
    <row r="42" spans="1:13" ht="15">
      <c r="A42" s="6">
        <v>38</v>
      </c>
      <c r="B42" s="6" t="s">
        <v>38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64">
        <f t="shared" si="0"/>
        <v>0</v>
      </c>
    </row>
    <row r="43" spans="1:13" ht="15">
      <c r="A43" s="6">
        <v>39</v>
      </c>
      <c r="B43" s="6" t="s">
        <v>39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64">
        <f t="shared" si="0"/>
        <v>0</v>
      </c>
    </row>
    <row r="44" spans="1:13" ht="15">
      <c r="A44" s="6">
        <v>40</v>
      </c>
      <c r="B44" s="6" t="s">
        <v>40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64">
        <f t="shared" si="0"/>
        <v>0</v>
      </c>
    </row>
    <row r="45" spans="1:13" ht="15">
      <c r="A45" s="6">
        <v>41</v>
      </c>
      <c r="B45" s="6" t="s">
        <v>41</v>
      </c>
      <c r="C45" s="47">
        <v>3.71</v>
      </c>
      <c r="D45" s="47">
        <v>5.2700000000000005</v>
      </c>
      <c r="E45" s="47">
        <v>4.76</v>
      </c>
      <c r="F45" s="47">
        <v>0.62</v>
      </c>
      <c r="G45" s="47">
        <v>1.23</v>
      </c>
      <c r="H45" s="47">
        <v>0.6</v>
      </c>
      <c r="I45" s="47">
        <v>40.550000000000004</v>
      </c>
      <c r="J45" s="47">
        <v>0</v>
      </c>
      <c r="K45" s="47">
        <v>0</v>
      </c>
      <c r="L45" s="47">
        <v>0.26</v>
      </c>
      <c r="M45" s="64">
        <f t="shared" si="0"/>
        <v>57.00000000000001</v>
      </c>
    </row>
    <row r="46" spans="1:13" ht="15">
      <c r="A46" s="6">
        <v>42</v>
      </c>
      <c r="B46" s="6" t="s">
        <v>42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64">
        <f t="shared" si="0"/>
        <v>0</v>
      </c>
    </row>
    <row r="47" spans="1:13" ht="15">
      <c r="A47" s="6">
        <v>43</v>
      </c>
      <c r="B47" s="6" t="s">
        <v>43</v>
      </c>
      <c r="C47" s="47">
        <v>0.79</v>
      </c>
      <c r="D47" s="47">
        <v>1.1099999999999999</v>
      </c>
      <c r="E47" s="47">
        <v>1</v>
      </c>
      <c r="F47" s="47">
        <v>0.13</v>
      </c>
      <c r="G47" s="47">
        <v>0.25</v>
      </c>
      <c r="H47" s="47">
        <v>0.12</v>
      </c>
      <c r="I47" s="47">
        <v>8.550000000000002</v>
      </c>
      <c r="J47" s="47">
        <v>0</v>
      </c>
      <c r="K47" s="47">
        <v>0</v>
      </c>
      <c r="L47" s="47">
        <v>0.05</v>
      </c>
      <c r="M47" s="64">
        <f t="shared" si="0"/>
        <v>12.000000000000004</v>
      </c>
    </row>
    <row r="48" spans="1:13" ht="15">
      <c r="A48" s="6">
        <v>44</v>
      </c>
      <c r="B48" s="6" t="s">
        <v>44</v>
      </c>
      <c r="C48" s="47">
        <v>0.79</v>
      </c>
      <c r="D48" s="47">
        <v>1.1099999999999999</v>
      </c>
      <c r="E48" s="47">
        <v>1</v>
      </c>
      <c r="F48" s="47">
        <v>0.13</v>
      </c>
      <c r="G48" s="47">
        <v>0.25</v>
      </c>
      <c r="H48" s="47">
        <v>0.12</v>
      </c>
      <c r="I48" s="47">
        <v>8.550000000000002</v>
      </c>
      <c r="J48" s="47">
        <v>0</v>
      </c>
      <c r="K48" s="47">
        <v>0</v>
      </c>
      <c r="L48" s="47">
        <v>0.05</v>
      </c>
      <c r="M48" s="64">
        <f t="shared" si="0"/>
        <v>12.000000000000004</v>
      </c>
    </row>
    <row r="49" spans="1:13" ht="15">
      <c r="A49" s="6">
        <v>45</v>
      </c>
      <c r="B49" s="6" t="s">
        <v>45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64">
        <f t="shared" si="0"/>
        <v>0</v>
      </c>
    </row>
    <row r="50" spans="1:13" ht="15">
      <c r="A50" s="6">
        <v>46</v>
      </c>
      <c r="B50" s="6" t="s">
        <v>46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64">
        <f t="shared" si="0"/>
        <v>0</v>
      </c>
    </row>
    <row r="51" spans="1:13" ht="15">
      <c r="A51" s="6">
        <v>47</v>
      </c>
      <c r="B51" s="6" t="s">
        <v>47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64">
        <f t="shared" si="0"/>
        <v>0</v>
      </c>
    </row>
    <row r="52" spans="1:13" ht="15">
      <c r="A52" s="6">
        <v>48</v>
      </c>
      <c r="B52" s="6" t="s">
        <v>48</v>
      </c>
      <c r="C52" s="47">
        <v>42.29</v>
      </c>
      <c r="D52" s="47">
        <v>52.07</v>
      </c>
      <c r="E52" s="47">
        <v>39.46</v>
      </c>
      <c r="F52" s="47">
        <v>7.54</v>
      </c>
      <c r="G52" s="47">
        <v>16.16</v>
      </c>
      <c r="H52" s="47">
        <v>11.03</v>
      </c>
      <c r="I52" s="47">
        <v>324.03999999999996</v>
      </c>
      <c r="J52" s="47">
        <v>2.31</v>
      </c>
      <c r="K52" s="47">
        <v>0.6299999999999999</v>
      </c>
      <c r="L52" s="47">
        <v>4.47</v>
      </c>
      <c r="M52" s="64">
        <f t="shared" si="0"/>
        <v>499.99999999999994</v>
      </c>
    </row>
    <row r="53" spans="1:13" ht="15">
      <c r="A53" s="6">
        <v>49</v>
      </c>
      <c r="B53" s="6" t="s">
        <v>49</v>
      </c>
      <c r="C53" s="47">
        <v>3.4900000000000015</v>
      </c>
      <c r="D53" s="47">
        <v>5.01</v>
      </c>
      <c r="E53" s="47">
        <v>4.5</v>
      </c>
      <c r="F53" s="47">
        <v>0.59</v>
      </c>
      <c r="G53" s="47">
        <v>1.16</v>
      </c>
      <c r="H53" s="47">
        <v>0.5800000000000001</v>
      </c>
      <c r="I53" s="47">
        <v>38.419999999999995</v>
      </c>
      <c r="J53" s="47">
        <v>0</v>
      </c>
      <c r="K53" s="47">
        <v>0</v>
      </c>
      <c r="L53" s="47">
        <v>0.25</v>
      </c>
      <c r="M53" s="64">
        <f t="shared" si="0"/>
        <v>54</v>
      </c>
    </row>
    <row r="54" spans="1:13" ht="15">
      <c r="A54" s="6">
        <v>50</v>
      </c>
      <c r="B54" s="6" t="s">
        <v>50</v>
      </c>
      <c r="C54" s="47">
        <v>128.64000000000001</v>
      </c>
      <c r="D54" s="47">
        <v>64.31</v>
      </c>
      <c r="E54" s="47">
        <v>64.31</v>
      </c>
      <c r="F54" s="47">
        <v>0</v>
      </c>
      <c r="G54" s="47">
        <v>0</v>
      </c>
      <c r="H54" s="47">
        <v>0</v>
      </c>
      <c r="I54" s="47">
        <v>771.74</v>
      </c>
      <c r="J54" s="47">
        <v>0</v>
      </c>
      <c r="K54" s="47">
        <v>0</v>
      </c>
      <c r="L54" s="47">
        <v>0</v>
      </c>
      <c r="M54" s="64">
        <f t="shared" si="0"/>
        <v>1029</v>
      </c>
    </row>
    <row r="55" spans="1:13" ht="15">
      <c r="A55" s="6">
        <v>51</v>
      </c>
      <c r="B55" s="6" t="s">
        <v>51</v>
      </c>
      <c r="C55" s="47">
        <v>0.9800000000000002</v>
      </c>
      <c r="D55" s="47">
        <v>1.3800000000000001</v>
      </c>
      <c r="E55" s="47">
        <v>1.26</v>
      </c>
      <c r="F55" s="47">
        <v>0.16</v>
      </c>
      <c r="G55" s="47">
        <v>0.32</v>
      </c>
      <c r="H55" s="47">
        <v>0.16</v>
      </c>
      <c r="I55" s="47">
        <v>10.67</v>
      </c>
      <c r="J55" s="47">
        <v>0</v>
      </c>
      <c r="K55" s="47">
        <v>0</v>
      </c>
      <c r="L55" s="47">
        <v>0.07</v>
      </c>
      <c r="M55" s="64">
        <f t="shared" si="0"/>
        <v>15</v>
      </c>
    </row>
    <row r="56" spans="1:13" ht="15">
      <c r="A56" s="6">
        <v>52</v>
      </c>
      <c r="B56" s="6" t="s">
        <v>52</v>
      </c>
      <c r="C56" s="47">
        <v>0.9800000000000002</v>
      </c>
      <c r="D56" s="47">
        <v>1.3800000000000001</v>
      </c>
      <c r="E56" s="47">
        <v>1.26</v>
      </c>
      <c r="F56" s="47">
        <v>0.16</v>
      </c>
      <c r="G56" s="47">
        <v>0.32</v>
      </c>
      <c r="H56" s="47">
        <v>0.16</v>
      </c>
      <c r="I56" s="47">
        <v>10.67</v>
      </c>
      <c r="J56" s="47">
        <v>0</v>
      </c>
      <c r="K56" s="47">
        <v>0</v>
      </c>
      <c r="L56" s="47">
        <v>0.07</v>
      </c>
      <c r="M56" s="64">
        <f t="shared" si="0"/>
        <v>15</v>
      </c>
    </row>
    <row r="57" spans="1:13" ht="15">
      <c r="A57" s="6">
        <v>53</v>
      </c>
      <c r="B57" s="6" t="s">
        <v>53</v>
      </c>
      <c r="C57" s="47">
        <v>3.71</v>
      </c>
      <c r="D57" s="47">
        <v>5.2700000000000005</v>
      </c>
      <c r="E57" s="47">
        <v>4.76</v>
      </c>
      <c r="F57" s="47">
        <v>0.62</v>
      </c>
      <c r="G57" s="47">
        <v>1.23</v>
      </c>
      <c r="H57" s="47">
        <v>0.6</v>
      </c>
      <c r="I57" s="47">
        <v>40.550000000000004</v>
      </c>
      <c r="J57" s="47">
        <v>0</v>
      </c>
      <c r="K57" s="47">
        <v>0</v>
      </c>
      <c r="L57" s="47">
        <v>0.26</v>
      </c>
      <c r="M57" s="64">
        <f t="shared" si="0"/>
        <v>57.00000000000001</v>
      </c>
    </row>
    <row r="58" spans="1:13" ht="15">
      <c r="A58" s="6">
        <v>54</v>
      </c>
      <c r="B58" s="6" t="s">
        <v>54</v>
      </c>
      <c r="C58" s="47">
        <v>0.21000000000000008</v>
      </c>
      <c r="D58" s="47">
        <v>0.27</v>
      </c>
      <c r="E58" s="47">
        <v>0.26</v>
      </c>
      <c r="F58" s="47">
        <v>0.04</v>
      </c>
      <c r="G58" s="47">
        <v>0.05</v>
      </c>
      <c r="H58" s="47">
        <v>0.04</v>
      </c>
      <c r="I58" s="47">
        <v>2.130000000000001</v>
      </c>
      <c r="J58" s="47">
        <v>0</v>
      </c>
      <c r="K58" s="47">
        <v>0</v>
      </c>
      <c r="L58" s="47">
        <v>0</v>
      </c>
      <c r="M58" s="64">
        <f t="shared" si="0"/>
        <v>3.000000000000001</v>
      </c>
    </row>
    <row r="59" spans="1:13" ht="15">
      <c r="A59" s="6">
        <v>55</v>
      </c>
      <c r="B59" s="6" t="s">
        <v>55</v>
      </c>
      <c r="C59" s="47">
        <v>0.9800000000000002</v>
      </c>
      <c r="D59" s="47">
        <v>1.3800000000000001</v>
      </c>
      <c r="E59" s="47">
        <v>1.26</v>
      </c>
      <c r="F59" s="47">
        <v>0.16</v>
      </c>
      <c r="G59" s="47">
        <v>0.32</v>
      </c>
      <c r="H59" s="47">
        <v>0.16</v>
      </c>
      <c r="I59" s="47">
        <v>10.67</v>
      </c>
      <c r="J59" s="47">
        <v>0</v>
      </c>
      <c r="K59" s="47">
        <v>0</v>
      </c>
      <c r="L59" s="47">
        <v>0.07</v>
      </c>
      <c r="M59" s="64">
        <f t="shared" si="0"/>
        <v>15</v>
      </c>
    </row>
    <row r="60" spans="1:13" ht="15">
      <c r="A60" s="6">
        <v>56</v>
      </c>
      <c r="B60" s="6" t="s">
        <v>56</v>
      </c>
      <c r="C60" s="47">
        <v>10.490000000000032</v>
      </c>
      <c r="D60" s="47">
        <v>14.989999999999998</v>
      </c>
      <c r="E60" s="47">
        <v>13.530000000000001</v>
      </c>
      <c r="F60" s="47">
        <v>1.77</v>
      </c>
      <c r="G60" s="47">
        <v>3.4799999999999995</v>
      </c>
      <c r="H60" s="47">
        <v>1.73</v>
      </c>
      <c r="I60" s="47">
        <v>115.26000000000002</v>
      </c>
      <c r="J60" s="47">
        <v>0.01</v>
      </c>
      <c r="K60" s="47">
        <v>0</v>
      </c>
      <c r="L60" s="47">
        <v>0.74</v>
      </c>
      <c r="M60" s="64">
        <f t="shared" si="0"/>
        <v>162.00000000000006</v>
      </c>
    </row>
    <row r="61" spans="1:13" ht="15">
      <c r="A61" s="6">
        <v>57</v>
      </c>
      <c r="B61" s="6" t="s">
        <v>57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64">
        <f t="shared" si="0"/>
        <v>0</v>
      </c>
    </row>
    <row r="62" spans="1:13" ht="15">
      <c r="A62" s="6">
        <v>58</v>
      </c>
      <c r="B62" s="6" t="s">
        <v>58</v>
      </c>
      <c r="C62" s="47">
        <v>0.37</v>
      </c>
      <c r="D62" s="47">
        <v>0.56</v>
      </c>
      <c r="E62" s="47">
        <v>0.5</v>
      </c>
      <c r="F62" s="47">
        <v>0.06</v>
      </c>
      <c r="G62" s="47">
        <v>0.13999999999999999</v>
      </c>
      <c r="H62" s="47">
        <v>0.07</v>
      </c>
      <c r="I62" s="47">
        <v>4.2700000000000005</v>
      </c>
      <c r="J62" s="47">
        <v>0</v>
      </c>
      <c r="K62" s="47">
        <v>0</v>
      </c>
      <c r="L62" s="47">
        <v>0.03</v>
      </c>
      <c r="M62" s="64">
        <f t="shared" si="0"/>
        <v>6.000000000000001</v>
      </c>
    </row>
    <row r="63" spans="1:13" ht="15">
      <c r="A63" s="6">
        <v>59</v>
      </c>
      <c r="B63" s="6" t="s">
        <v>59</v>
      </c>
      <c r="C63" s="47">
        <v>2.52</v>
      </c>
      <c r="D63" s="47">
        <v>3.61</v>
      </c>
      <c r="E63" s="47">
        <v>3.26</v>
      </c>
      <c r="F63" s="47">
        <v>0.43000000000000005</v>
      </c>
      <c r="G63" s="47">
        <v>0.8400000000000001</v>
      </c>
      <c r="H63" s="47">
        <v>0.42000000000000004</v>
      </c>
      <c r="I63" s="47">
        <v>27.749999999999996</v>
      </c>
      <c r="J63" s="47">
        <v>0</v>
      </c>
      <c r="K63" s="47">
        <v>0</v>
      </c>
      <c r="L63" s="47">
        <v>0.17</v>
      </c>
      <c r="M63" s="64">
        <f t="shared" si="0"/>
        <v>39</v>
      </c>
    </row>
    <row r="64" spans="1:13" ht="15">
      <c r="A64" s="6">
        <v>60</v>
      </c>
      <c r="B64" s="6" t="s">
        <v>60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64">
        <f t="shared" si="0"/>
        <v>0</v>
      </c>
    </row>
    <row r="65" spans="1:13" ht="15">
      <c r="A65" s="6">
        <v>61</v>
      </c>
      <c r="B65" s="6" t="s">
        <v>61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64">
        <f t="shared" si="0"/>
        <v>0</v>
      </c>
    </row>
    <row r="66" spans="1:13" ht="15">
      <c r="A66" s="6">
        <v>62</v>
      </c>
      <c r="B66" s="6" t="s">
        <v>62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64">
        <f t="shared" si="0"/>
        <v>0</v>
      </c>
    </row>
    <row r="67" spans="1:13" ht="15">
      <c r="A67" s="6">
        <v>63</v>
      </c>
      <c r="B67" s="6" t="s">
        <v>63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64">
        <f t="shared" si="0"/>
        <v>0</v>
      </c>
    </row>
    <row r="68" spans="1:13" ht="15">
      <c r="A68" s="6">
        <v>64</v>
      </c>
      <c r="B68" s="6" t="s">
        <v>64</v>
      </c>
      <c r="C68" s="47">
        <v>1.5499999999999954</v>
      </c>
      <c r="D68" s="47">
        <v>2.2199999999999998</v>
      </c>
      <c r="E68" s="47">
        <v>2.01</v>
      </c>
      <c r="F68" s="47">
        <v>0.26</v>
      </c>
      <c r="G68" s="47">
        <v>0.52</v>
      </c>
      <c r="H68" s="47">
        <v>0.26</v>
      </c>
      <c r="I68" s="47">
        <v>17.070000000000004</v>
      </c>
      <c r="J68" s="47">
        <v>0</v>
      </c>
      <c r="K68" s="47">
        <v>0</v>
      </c>
      <c r="L68" s="47">
        <v>0.11000000000000001</v>
      </c>
      <c r="M68" s="64">
        <f t="shared" si="0"/>
        <v>24</v>
      </c>
    </row>
    <row r="69" spans="1:13" ht="15">
      <c r="A69" s="6">
        <v>65</v>
      </c>
      <c r="B69" s="6" t="s">
        <v>65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64">
        <f aca="true" t="shared" si="1" ref="M69:M80">SUM(C69:L69)</f>
        <v>0</v>
      </c>
    </row>
    <row r="70" spans="1:13" ht="15">
      <c r="A70" s="6">
        <v>66</v>
      </c>
      <c r="B70" s="6" t="s">
        <v>66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64">
        <f t="shared" si="1"/>
        <v>0</v>
      </c>
    </row>
    <row r="71" spans="1:13" ht="15">
      <c r="A71" s="6">
        <v>67</v>
      </c>
      <c r="B71" s="6" t="s">
        <v>67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64">
        <f t="shared" si="1"/>
        <v>0</v>
      </c>
    </row>
    <row r="72" spans="1:13" ht="15">
      <c r="A72" s="6">
        <v>68</v>
      </c>
      <c r="B72" s="6" t="s">
        <v>223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64">
        <f t="shared" si="1"/>
        <v>0</v>
      </c>
    </row>
    <row r="73" spans="1:13" ht="15">
      <c r="A73" s="6">
        <v>69</v>
      </c>
      <c r="B73" s="6" t="s">
        <v>104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64">
        <f t="shared" si="1"/>
        <v>0</v>
      </c>
    </row>
    <row r="74" spans="1:13" ht="15">
      <c r="A74" s="6">
        <v>70</v>
      </c>
      <c r="B74" s="6" t="s">
        <v>227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64">
        <f t="shared" si="1"/>
        <v>0</v>
      </c>
    </row>
    <row r="75" spans="1:13" ht="15">
      <c r="A75" s="6">
        <v>71</v>
      </c>
      <c r="B75" s="6" t="s">
        <v>228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64">
        <f t="shared" si="1"/>
        <v>0</v>
      </c>
    </row>
    <row r="76" spans="1:13" ht="15">
      <c r="A76" s="6">
        <v>71</v>
      </c>
      <c r="B76" s="6" t="s">
        <v>229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64">
        <f t="shared" si="1"/>
        <v>0</v>
      </c>
    </row>
    <row r="77" spans="1:13" ht="15">
      <c r="A77" s="6">
        <v>72</v>
      </c>
      <c r="B77" s="6" t="s">
        <v>225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64">
        <f t="shared" si="1"/>
        <v>0</v>
      </c>
    </row>
    <row r="78" spans="1:13" ht="15">
      <c r="A78" s="6">
        <v>73</v>
      </c>
      <c r="B78" s="6" t="s">
        <v>105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0</v>
      </c>
    </row>
    <row r="79" spans="1:13" ht="15">
      <c r="A79" s="6">
        <v>74</v>
      </c>
      <c r="B79" s="6" t="s">
        <v>192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0</v>
      </c>
    </row>
    <row r="80" spans="1:13" ht="15">
      <c r="A80" s="63">
        <v>99</v>
      </c>
      <c r="B80" s="63" t="s">
        <v>231</v>
      </c>
      <c r="C80" s="64">
        <f aca="true" t="shared" si="2" ref="C80:L80">SUM(C5:C79)</f>
        <v>666.1500000000001</v>
      </c>
      <c r="D80" s="64">
        <f t="shared" si="2"/>
        <v>879.71</v>
      </c>
      <c r="E80" s="64">
        <f t="shared" si="2"/>
        <v>798.0299999999997</v>
      </c>
      <c r="F80" s="64">
        <f t="shared" si="2"/>
        <v>98.65000000000002</v>
      </c>
      <c r="G80" s="64">
        <f t="shared" si="2"/>
        <v>195.0699999999999</v>
      </c>
      <c r="H80" s="64">
        <f t="shared" si="2"/>
        <v>96.89999999999999</v>
      </c>
      <c r="I80" s="64">
        <f t="shared" si="2"/>
        <v>6937.480000000002</v>
      </c>
      <c r="J80" s="64">
        <f t="shared" si="2"/>
        <v>2.3299999999999996</v>
      </c>
      <c r="K80" s="64">
        <f t="shared" si="2"/>
        <v>0.6299999999999999</v>
      </c>
      <c r="L80" s="64">
        <f t="shared" si="2"/>
        <v>41.050000000000004</v>
      </c>
      <c r="M80" s="65">
        <f t="shared" si="1"/>
        <v>9716</v>
      </c>
    </row>
  </sheetData>
  <sheetProtection/>
  <conditionalFormatting sqref="C5:L79">
    <cfRule type="expression" priority="1" dxfId="1">
      <formula>C5&lt;&gt;ROUND(C5,2)</formula>
    </cfRule>
  </conditionalFormatting>
  <printOptions/>
  <pageMargins left="0.5" right="0.2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0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3.4453125" style="94" bestFit="1" customWidth="1"/>
    <col min="2" max="2" width="9.5546875" style="94" bestFit="1" customWidth="1"/>
    <col min="3" max="9" width="8.99609375" style="94" bestFit="1" customWidth="1"/>
    <col min="10" max="10" width="8.21484375" style="94" bestFit="1" customWidth="1"/>
    <col min="11" max="11" width="7.4453125" style="94" bestFit="1" customWidth="1"/>
    <col min="12" max="12" width="8.21484375" style="94" bestFit="1" customWidth="1"/>
    <col min="13" max="13" width="10.3359375" style="94" bestFit="1" customWidth="1"/>
    <col min="14" max="16384" width="8.88671875" style="94" customWidth="1"/>
  </cols>
  <sheetData>
    <row r="1" ht="15">
      <c r="A1" s="46" t="s">
        <v>232</v>
      </c>
    </row>
    <row r="2" ht="15">
      <c r="A2" s="62" t="s">
        <v>350</v>
      </c>
    </row>
    <row r="3" ht="15">
      <c r="A3" s="46" t="s">
        <v>328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6400.85</v>
      </c>
      <c r="D5" s="47">
        <v>6388.41</v>
      </c>
      <c r="E5" s="47">
        <v>6089.14</v>
      </c>
      <c r="F5" s="47">
        <v>1969.37</v>
      </c>
      <c r="G5" s="47">
        <v>3731.37</v>
      </c>
      <c r="H5" s="47">
        <v>1569.6</v>
      </c>
      <c r="I5" s="47">
        <v>300.57</v>
      </c>
      <c r="J5" s="47">
        <v>107.86</v>
      </c>
      <c r="K5" s="47">
        <v>20.46</v>
      </c>
      <c r="L5" s="47">
        <v>531.9</v>
      </c>
      <c r="M5" s="64">
        <f>SUM(C5:L5)</f>
        <v>27109.53</v>
      </c>
    </row>
    <row r="6" spans="1:13" ht="15">
      <c r="A6" s="6">
        <v>2</v>
      </c>
      <c r="B6" s="6" t="s">
        <v>4</v>
      </c>
      <c r="C6" s="47">
        <v>1530.53</v>
      </c>
      <c r="D6" s="47">
        <v>1636.59</v>
      </c>
      <c r="E6" s="47">
        <v>943.46</v>
      </c>
      <c r="F6" s="47">
        <v>233.1</v>
      </c>
      <c r="G6" s="47">
        <v>210.86</v>
      </c>
      <c r="H6" s="47">
        <v>162.02</v>
      </c>
      <c r="I6" s="47">
        <v>6.01</v>
      </c>
      <c r="J6" s="47">
        <v>15.18</v>
      </c>
      <c r="K6" s="47">
        <v>1.72</v>
      </c>
      <c r="L6" s="47">
        <v>252.32</v>
      </c>
      <c r="M6" s="64">
        <f aca="true" t="shared" si="0" ref="M6:M69">SUM(C6:L6)</f>
        <v>4991.790000000001</v>
      </c>
    </row>
    <row r="7" spans="1:13" ht="15">
      <c r="A7" s="6">
        <v>3</v>
      </c>
      <c r="B7" s="6" t="s">
        <v>5</v>
      </c>
      <c r="C7" s="47">
        <v>6527.39</v>
      </c>
      <c r="D7" s="47">
        <v>7647.77</v>
      </c>
      <c r="E7" s="47">
        <v>5454.99</v>
      </c>
      <c r="F7" s="47">
        <v>1350.61</v>
      </c>
      <c r="G7" s="47">
        <v>1862.16</v>
      </c>
      <c r="H7" s="47">
        <v>858.69</v>
      </c>
      <c r="I7" s="47">
        <v>328.96</v>
      </c>
      <c r="J7" s="47">
        <v>366.61</v>
      </c>
      <c r="K7" s="47">
        <v>100.57</v>
      </c>
      <c r="L7" s="47">
        <v>621.32</v>
      </c>
      <c r="M7" s="64">
        <f t="shared" si="0"/>
        <v>25119.07</v>
      </c>
    </row>
    <row r="8" spans="1:13" ht="15">
      <c r="A8" s="6">
        <v>4</v>
      </c>
      <c r="B8" s="6" t="s">
        <v>6</v>
      </c>
      <c r="C8" s="47">
        <v>828.43</v>
      </c>
      <c r="D8" s="47">
        <v>830.01</v>
      </c>
      <c r="E8" s="47">
        <v>515.7</v>
      </c>
      <c r="F8" s="47">
        <v>228.61</v>
      </c>
      <c r="G8" s="47">
        <v>362.53</v>
      </c>
      <c r="H8" s="47">
        <v>216.43</v>
      </c>
      <c r="I8" s="47">
        <v>1.75</v>
      </c>
      <c r="J8" s="47">
        <v>29.17</v>
      </c>
      <c r="K8" s="47">
        <v>1.84</v>
      </c>
      <c r="L8" s="47">
        <v>111.37</v>
      </c>
      <c r="M8" s="64">
        <f t="shared" si="0"/>
        <v>3125.8400000000006</v>
      </c>
    </row>
    <row r="9" spans="1:13" ht="15">
      <c r="A9" s="6">
        <v>5</v>
      </c>
      <c r="B9" s="6" t="s">
        <v>7</v>
      </c>
      <c r="C9" s="47">
        <v>16270.79</v>
      </c>
      <c r="D9" s="47">
        <v>19727.29</v>
      </c>
      <c r="E9" s="47">
        <v>15258.84</v>
      </c>
      <c r="F9" s="47">
        <v>4828.28</v>
      </c>
      <c r="G9" s="47">
        <v>6965.41</v>
      </c>
      <c r="H9" s="47">
        <v>4457.14</v>
      </c>
      <c r="I9" s="47">
        <v>1171.04</v>
      </c>
      <c r="J9" s="47">
        <v>709.57</v>
      </c>
      <c r="K9" s="47">
        <v>135.58</v>
      </c>
      <c r="L9" s="47">
        <v>1834.48</v>
      </c>
      <c r="M9" s="64">
        <f t="shared" si="0"/>
        <v>71358.42</v>
      </c>
    </row>
    <row r="10" spans="1:13" ht="15">
      <c r="A10" s="6">
        <v>6</v>
      </c>
      <c r="B10" s="6" t="s">
        <v>8</v>
      </c>
      <c r="C10" s="47">
        <v>54667.51</v>
      </c>
      <c r="D10" s="47">
        <v>74015.56</v>
      </c>
      <c r="E10" s="47">
        <v>56552.71</v>
      </c>
      <c r="F10" s="47">
        <v>11748.53</v>
      </c>
      <c r="G10" s="47">
        <v>18419.49</v>
      </c>
      <c r="H10" s="47">
        <v>10593.78</v>
      </c>
      <c r="I10" s="47">
        <v>18673.57</v>
      </c>
      <c r="J10" s="47">
        <v>1905.17</v>
      </c>
      <c r="K10" s="47">
        <v>1073.74</v>
      </c>
      <c r="L10" s="47">
        <v>6899.29</v>
      </c>
      <c r="M10" s="64">
        <f t="shared" si="0"/>
        <v>254549.35</v>
      </c>
    </row>
    <row r="11" spans="1:13" ht="15">
      <c r="A11" s="6">
        <v>7</v>
      </c>
      <c r="B11" s="6" t="s">
        <v>9</v>
      </c>
      <c r="C11" s="47">
        <v>527.11</v>
      </c>
      <c r="D11" s="47">
        <v>619.77</v>
      </c>
      <c r="E11" s="47">
        <v>353.11</v>
      </c>
      <c r="F11" s="47">
        <v>198.21</v>
      </c>
      <c r="G11" s="47">
        <v>210.5</v>
      </c>
      <c r="H11" s="47">
        <v>135.92</v>
      </c>
      <c r="I11" s="47">
        <v>1.66</v>
      </c>
      <c r="J11" s="47">
        <v>27.17</v>
      </c>
      <c r="K11" s="47">
        <v>3.37</v>
      </c>
      <c r="L11" s="47">
        <v>85.15</v>
      </c>
      <c r="M11" s="64">
        <f t="shared" si="0"/>
        <v>2161.9700000000003</v>
      </c>
    </row>
    <row r="12" spans="1:13" ht="15">
      <c r="A12" s="6">
        <v>8</v>
      </c>
      <c r="B12" s="6" t="s">
        <v>10</v>
      </c>
      <c r="C12" s="47">
        <v>3470.62</v>
      </c>
      <c r="D12" s="47">
        <v>4862.97</v>
      </c>
      <c r="E12" s="47">
        <v>4071.42</v>
      </c>
      <c r="F12" s="47">
        <v>887.03</v>
      </c>
      <c r="G12" s="47">
        <v>1283.79</v>
      </c>
      <c r="H12" s="47">
        <v>1019.67</v>
      </c>
      <c r="I12" s="47">
        <v>121.68</v>
      </c>
      <c r="J12" s="47">
        <v>173.29</v>
      </c>
      <c r="K12" s="47">
        <v>19.21</v>
      </c>
      <c r="L12" s="47">
        <v>652.53</v>
      </c>
      <c r="M12" s="64">
        <f t="shared" si="0"/>
        <v>16562.210000000003</v>
      </c>
    </row>
    <row r="13" spans="1:13" ht="15">
      <c r="A13" s="6">
        <v>9</v>
      </c>
      <c r="B13" s="6" t="s">
        <v>11</v>
      </c>
      <c r="C13" s="47">
        <v>3704.15</v>
      </c>
      <c r="D13" s="47">
        <v>4690.85</v>
      </c>
      <c r="E13" s="47">
        <v>3625.61</v>
      </c>
      <c r="F13" s="47">
        <v>780.46</v>
      </c>
      <c r="G13" s="47">
        <v>1322.11</v>
      </c>
      <c r="H13" s="47">
        <v>705.94</v>
      </c>
      <c r="I13" s="47">
        <v>155.87</v>
      </c>
      <c r="J13" s="47">
        <v>154.3</v>
      </c>
      <c r="K13" s="47">
        <v>15.55</v>
      </c>
      <c r="L13" s="47">
        <v>621.3</v>
      </c>
      <c r="M13" s="64">
        <f t="shared" si="0"/>
        <v>15776.14</v>
      </c>
    </row>
    <row r="14" spans="1:13" ht="15">
      <c r="A14" s="6">
        <v>10</v>
      </c>
      <c r="B14" s="6" t="s">
        <v>12</v>
      </c>
      <c r="C14" s="47">
        <v>7628.63</v>
      </c>
      <c r="D14" s="47">
        <v>10315.49</v>
      </c>
      <c r="E14" s="47">
        <v>8396.87</v>
      </c>
      <c r="F14" s="47">
        <v>2795.84</v>
      </c>
      <c r="G14" s="47">
        <v>3402.74</v>
      </c>
      <c r="H14" s="47">
        <v>1797.11</v>
      </c>
      <c r="I14" s="47">
        <v>342.45</v>
      </c>
      <c r="J14" s="47">
        <v>228.48</v>
      </c>
      <c r="K14" s="47">
        <v>83.71</v>
      </c>
      <c r="L14" s="47">
        <v>910.16</v>
      </c>
      <c r="M14" s="64">
        <f t="shared" si="0"/>
        <v>35901.48</v>
      </c>
    </row>
    <row r="15" spans="1:13" ht="15">
      <c r="A15" s="6">
        <v>11</v>
      </c>
      <c r="B15" s="6" t="s">
        <v>13</v>
      </c>
      <c r="C15" s="47">
        <v>8669.38</v>
      </c>
      <c r="D15" s="47">
        <v>10911.4</v>
      </c>
      <c r="E15" s="47">
        <v>8707.33</v>
      </c>
      <c r="F15" s="47">
        <v>2040.49</v>
      </c>
      <c r="G15" s="47">
        <v>3523.75</v>
      </c>
      <c r="H15" s="47">
        <v>2386.12</v>
      </c>
      <c r="I15" s="47">
        <v>4931</v>
      </c>
      <c r="J15" s="47">
        <v>231.42</v>
      </c>
      <c r="K15" s="47">
        <v>156.13</v>
      </c>
      <c r="L15" s="47">
        <v>533.4</v>
      </c>
      <c r="M15" s="64">
        <f t="shared" si="0"/>
        <v>42090.420000000006</v>
      </c>
    </row>
    <row r="16" spans="1:13" ht="15">
      <c r="A16" s="6">
        <v>12</v>
      </c>
      <c r="B16" s="6" t="s">
        <v>14</v>
      </c>
      <c r="C16" s="47">
        <v>2780.06</v>
      </c>
      <c r="D16" s="47">
        <v>3146.11</v>
      </c>
      <c r="E16" s="47">
        <v>1781.64</v>
      </c>
      <c r="F16" s="47">
        <v>692.76</v>
      </c>
      <c r="G16" s="47">
        <v>755.08</v>
      </c>
      <c r="H16" s="47">
        <v>432.53</v>
      </c>
      <c r="I16" s="47">
        <v>64.97</v>
      </c>
      <c r="J16" s="47">
        <v>37</v>
      </c>
      <c r="K16" s="47">
        <v>14.18</v>
      </c>
      <c r="L16" s="47">
        <v>303.24</v>
      </c>
      <c r="M16" s="64">
        <f t="shared" si="0"/>
        <v>10007.57</v>
      </c>
    </row>
    <row r="17" spans="1:13" ht="15">
      <c r="A17" s="6">
        <v>13</v>
      </c>
      <c r="B17" s="6" t="s">
        <v>70</v>
      </c>
      <c r="C17" s="47">
        <v>61122.82</v>
      </c>
      <c r="D17" s="47">
        <v>91454.14</v>
      </c>
      <c r="E17" s="47">
        <v>60266.73</v>
      </c>
      <c r="F17" s="47">
        <v>17993.12</v>
      </c>
      <c r="G17" s="47">
        <v>32907.22</v>
      </c>
      <c r="H17" s="47">
        <v>23228.83</v>
      </c>
      <c r="I17" s="47">
        <v>41727.2</v>
      </c>
      <c r="J17" s="47">
        <v>2473.27</v>
      </c>
      <c r="K17" s="47">
        <v>358.12</v>
      </c>
      <c r="L17" s="47">
        <v>9711.51</v>
      </c>
      <c r="M17" s="64">
        <f t="shared" si="0"/>
        <v>341242.9600000001</v>
      </c>
    </row>
    <row r="18" spans="1:13" ht="15">
      <c r="A18" s="6">
        <v>14</v>
      </c>
      <c r="B18" s="6" t="s">
        <v>71</v>
      </c>
      <c r="C18" s="47">
        <v>1089.89</v>
      </c>
      <c r="D18" s="47">
        <v>1358.39</v>
      </c>
      <c r="E18" s="47">
        <v>945.2</v>
      </c>
      <c r="F18" s="47">
        <v>303.1</v>
      </c>
      <c r="G18" s="47">
        <v>314.38</v>
      </c>
      <c r="H18" s="47">
        <v>369.61</v>
      </c>
      <c r="I18" s="47">
        <v>464.74</v>
      </c>
      <c r="J18" s="47">
        <v>5.87</v>
      </c>
      <c r="K18" s="47">
        <v>2.47</v>
      </c>
      <c r="L18" s="47">
        <v>172.84</v>
      </c>
      <c r="M18" s="64">
        <f t="shared" si="0"/>
        <v>5026.490000000001</v>
      </c>
    </row>
    <row r="19" spans="1:13" ht="15">
      <c r="A19" s="6">
        <v>15</v>
      </c>
      <c r="B19" s="6" t="s">
        <v>15</v>
      </c>
      <c r="C19" s="47">
        <v>497.61</v>
      </c>
      <c r="D19" s="47">
        <v>567.09</v>
      </c>
      <c r="E19" s="47">
        <v>374.3</v>
      </c>
      <c r="F19" s="47">
        <v>290.52</v>
      </c>
      <c r="G19" s="47">
        <v>164.72</v>
      </c>
      <c r="H19" s="47">
        <v>108.6</v>
      </c>
      <c r="I19" s="47">
        <v>0</v>
      </c>
      <c r="J19" s="47">
        <v>19.1</v>
      </c>
      <c r="K19" s="47">
        <v>4.99</v>
      </c>
      <c r="L19" s="47">
        <v>54.42</v>
      </c>
      <c r="M19" s="64">
        <f t="shared" si="0"/>
        <v>2081.35</v>
      </c>
    </row>
    <row r="20" spans="1:13" ht="15">
      <c r="A20" s="6">
        <v>16</v>
      </c>
      <c r="B20" s="6" t="s">
        <v>16</v>
      </c>
      <c r="C20" s="47">
        <v>34671.15</v>
      </c>
      <c r="D20" s="47">
        <v>36619.39</v>
      </c>
      <c r="E20" s="47">
        <v>25193.23</v>
      </c>
      <c r="F20" s="47">
        <v>6000.48</v>
      </c>
      <c r="G20" s="47">
        <v>9469.26</v>
      </c>
      <c r="H20" s="47">
        <v>5500.61</v>
      </c>
      <c r="I20" s="47">
        <v>2896.65</v>
      </c>
      <c r="J20" s="47">
        <v>776.98</v>
      </c>
      <c r="K20" s="47">
        <v>358.52</v>
      </c>
      <c r="L20" s="47">
        <v>1943.81</v>
      </c>
      <c r="M20" s="64">
        <f t="shared" si="0"/>
        <v>123430.07999999999</v>
      </c>
    </row>
    <row r="21" spans="1:13" ht="15">
      <c r="A21" s="6">
        <v>17</v>
      </c>
      <c r="B21" s="6" t="s">
        <v>17</v>
      </c>
      <c r="C21" s="47">
        <v>10069.65</v>
      </c>
      <c r="D21" s="47">
        <v>11748.31</v>
      </c>
      <c r="E21" s="47">
        <v>7789.2</v>
      </c>
      <c r="F21" s="47">
        <v>2857.54</v>
      </c>
      <c r="G21" s="47">
        <v>3333.03</v>
      </c>
      <c r="H21" s="47">
        <v>2409.01</v>
      </c>
      <c r="I21" s="47">
        <v>282.14</v>
      </c>
      <c r="J21" s="47">
        <v>256.1</v>
      </c>
      <c r="K21" s="47">
        <v>173.73</v>
      </c>
      <c r="L21" s="47">
        <v>1155.99</v>
      </c>
      <c r="M21" s="64">
        <f t="shared" si="0"/>
        <v>40074.700000000004</v>
      </c>
    </row>
    <row r="22" spans="1:13" ht="15">
      <c r="A22" s="6">
        <v>18</v>
      </c>
      <c r="B22" s="6" t="s">
        <v>18</v>
      </c>
      <c r="C22" s="47">
        <v>3346.34</v>
      </c>
      <c r="D22" s="47">
        <v>4247.16</v>
      </c>
      <c r="E22" s="47">
        <v>2687.94</v>
      </c>
      <c r="F22" s="47">
        <v>528.47</v>
      </c>
      <c r="G22" s="47">
        <v>845.79</v>
      </c>
      <c r="H22" s="47">
        <v>627.68</v>
      </c>
      <c r="I22" s="47">
        <v>230.54</v>
      </c>
      <c r="J22" s="47">
        <v>59.36</v>
      </c>
      <c r="K22" s="47">
        <v>22.28</v>
      </c>
      <c r="L22" s="47">
        <v>470.55</v>
      </c>
      <c r="M22" s="64">
        <f t="shared" si="0"/>
        <v>13066.110000000002</v>
      </c>
    </row>
    <row r="23" spans="1:13" ht="15">
      <c r="A23" s="6">
        <v>19</v>
      </c>
      <c r="B23" s="6" t="s">
        <v>19</v>
      </c>
      <c r="C23" s="47">
        <v>345.24</v>
      </c>
      <c r="D23" s="47">
        <v>400.4</v>
      </c>
      <c r="E23" s="47">
        <v>185.33</v>
      </c>
      <c r="F23" s="47">
        <v>82.39</v>
      </c>
      <c r="G23" s="47">
        <v>94.96</v>
      </c>
      <c r="H23" s="47">
        <v>49.38</v>
      </c>
      <c r="I23" s="47">
        <v>2.14</v>
      </c>
      <c r="J23" s="47">
        <v>12.61</v>
      </c>
      <c r="K23" s="47">
        <v>1.13</v>
      </c>
      <c r="L23" s="47">
        <v>45.83</v>
      </c>
      <c r="M23" s="64">
        <f t="shared" si="0"/>
        <v>1219.41</v>
      </c>
    </row>
    <row r="24" spans="1:13" ht="15">
      <c r="A24" s="6">
        <v>20</v>
      </c>
      <c r="B24" s="6" t="s">
        <v>20</v>
      </c>
      <c r="C24" s="47">
        <v>1738.4</v>
      </c>
      <c r="D24" s="47">
        <v>1830.93</v>
      </c>
      <c r="E24" s="47">
        <v>1009.88</v>
      </c>
      <c r="F24" s="47">
        <v>326.92</v>
      </c>
      <c r="G24" s="47">
        <v>320.92</v>
      </c>
      <c r="H24" s="47">
        <v>205.58</v>
      </c>
      <c r="I24" s="47">
        <v>299.05</v>
      </c>
      <c r="J24" s="47">
        <v>25.74</v>
      </c>
      <c r="K24" s="47">
        <v>12.56</v>
      </c>
      <c r="L24" s="47">
        <v>112.75</v>
      </c>
      <c r="M24" s="64">
        <f t="shared" si="0"/>
        <v>5882.7300000000005</v>
      </c>
    </row>
    <row r="25" spans="1:13" ht="15">
      <c r="A25" s="6">
        <v>21</v>
      </c>
      <c r="B25" s="6" t="s">
        <v>21</v>
      </c>
      <c r="C25" s="47">
        <v>576.02</v>
      </c>
      <c r="D25" s="47">
        <v>698.15</v>
      </c>
      <c r="E25" s="47">
        <v>368.56</v>
      </c>
      <c r="F25" s="47">
        <v>221.93</v>
      </c>
      <c r="G25" s="47">
        <v>319.36</v>
      </c>
      <c r="H25" s="47">
        <v>258.76</v>
      </c>
      <c r="I25" s="47">
        <v>29.49</v>
      </c>
      <c r="J25" s="47">
        <v>37.32</v>
      </c>
      <c r="K25" s="47">
        <v>10.12</v>
      </c>
      <c r="L25" s="47">
        <v>97.58</v>
      </c>
      <c r="M25" s="64">
        <f t="shared" si="0"/>
        <v>2617.2899999999995</v>
      </c>
    </row>
    <row r="26" spans="1:13" ht="15">
      <c r="A26" s="6">
        <v>22</v>
      </c>
      <c r="B26" s="6" t="s">
        <v>22</v>
      </c>
      <c r="C26" s="47">
        <v>444.68</v>
      </c>
      <c r="D26" s="47">
        <v>484.79</v>
      </c>
      <c r="E26" s="47">
        <v>174.71</v>
      </c>
      <c r="F26" s="47">
        <v>101.16</v>
      </c>
      <c r="G26" s="47">
        <v>85.65</v>
      </c>
      <c r="H26" s="47">
        <v>51.44</v>
      </c>
      <c r="I26" s="47">
        <v>53.38</v>
      </c>
      <c r="J26" s="47">
        <v>0</v>
      </c>
      <c r="K26" s="47">
        <v>0</v>
      </c>
      <c r="L26" s="47">
        <v>41.12</v>
      </c>
      <c r="M26" s="64">
        <f t="shared" si="0"/>
        <v>1436.9300000000003</v>
      </c>
    </row>
    <row r="27" spans="1:13" ht="15">
      <c r="A27" s="6">
        <v>23</v>
      </c>
      <c r="B27" s="6" t="s">
        <v>23</v>
      </c>
      <c r="C27" s="47">
        <v>444.48</v>
      </c>
      <c r="D27" s="47">
        <v>587.17</v>
      </c>
      <c r="E27" s="47">
        <v>417.48</v>
      </c>
      <c r="F27" s="47">
        <v>91.63</v>
      </c>
      <c r="G27" s="47">
        <v>198.43</v>
      </c>
      <c r="H27" s="47">
        <v>151.02</v>
      </c>
      <c r="I27" s="47">
        <v>0</v>
      </c>
      <c r="J27" s="47">
        <v>21.21</v>
      </c>
      <c r="K27" s="47">
        <v>6.63</v>
      </c>
      <c r="L27" s="47">
        <v>58.31</v>
      </c>
      <c r="M27" s="64">
        <f t="shared" si="0"/>
        <v>1976.3600000000004</v>
      </c>
    </row>
    <row r="28" spans="1:13" ht="15">
      <c r="A28" s="6">
        <v>24</v>
      </c>
      <c r="B28" s="6" t="s">
        <v>24</v>
      </c>
      <c r="C28" s="47">
        <v>491.53</v>
      </c>
      <c r="D28" s="47">
        <v>534.89</v>
      </c>
      <c r="E28" s="47">
        <v>317.13</v>
      </c>
      <c r="F28" s="47">
        <v>106.5</v>
      </c>
      <c r="G28" s="47">
        <v>71.43</v>
      </c>
      <c r="H28" s="47">
        <v>44.08</v>
      </c>
      <c r="I28" s="47">
        <v>62.31</v>
      </c>
      <c r="J28" s="47">
        <v>22.43</v>
      </c>
      <c r="K28" s="47">
        <v>9.3</v>
      </c>
      <c r="L28" s="47">
        <v>57.25</v>
      </c>
      <c r="M28" s="64">
        <f t="shared" si="0"/>
        <v>1716.8500000000001</v>
      </c>
    </row>
    <row r="29" spans="1:13" ht="15">
      <c r="A29" s="6">
        <v>25</v>
      </c>
      <c r="B29" s="6" t="s">
        <v>25</v>
      </c>
      <c r="C29" s="47">
        <v>1376.9</v>
      </c>
      <c r="D29" s="47">
        <v>1556.34</v>
      </c>
      <c r="E29" s="47">
        <v>835.83</v>
      </c>
      <c r="F29" s="47">
        <v>241.86</v>
      </c>
      <c r="G29" s="47">
        <v>351.19</v>
      </c>
      <c r="H29" s="47">
        <v>261.77</v>
      </c>
      <c r="I29" s="47">
        <v>274.84</v>
      </c>
      <c r="J29" s="47">
        <v>18.29</v>
      </c>
      <c r="K29" s="47">
        <v>1.52</v>
      </c>
      <c r="L29" s="47">
        <v>121.35</v>
      </c>
      <c r="M29" s="64">
        <f t="shared" si="0"/>
        <v>5039.89</v>
      </c>
    </row>
    <row r="30" spans="1:13" ht="15">
      <c r="A30" s="6">
        <v>26</v>
      </c>
      <c r="B30" s="6" t="s">
        <v>26</v>
      </c>
      <c r="C30" s="47">
        <v>1567.58</v>
      </c>
      <c r="D30" s="47">
        <v>1977.03</v>
      </c>
      <c r="E30" s="47">
        <v>1374.73</v>
      </c>
      <c r="F30" s="47">
        <v>382.18</v>
      </c>
      <c r="G30" s="47">
        <v>482.97</v>
      </c>
      <c r="H30" s="47">
        <v>300.15</v>
      </c>
      <c r="I30" s="47">
        <v>405.47</v>
      </c>
      <c r="J30" s="47">
        <v>18.21</v>
      </c>
      <c r="K30" s="47">
        <v>7.11</v>
      </c>
      <c r="L30" s="47">
        <v>332.91</v>
      </c>
      <c r="M30" s="64">
        <f t="shared" si="0"/>
        <v>6848.34</v>
      </c>
    </row>
    <row r="31" spans="1:13" ht="15">
      <c r="A31" s="6">
        <v>27</v>
      </c>
      <c r="B31" s="6" t="s">
        <v>27</v>
      </c>
      <c r="C31" s="47">
        <v>5654.13</v>
      </c>
      <c r="D31" s="47">
        <v>7197.1</v>
      </c>
      <c r="E31" s="47">
        <v>4772.05</v>
      </c>
      <c r="F31" s="47">
        <v>1071.44</v>
      </c>
      <c r="G31" s="47">
        <v>1463.48</v>
      </c>
      <c r="H31" s="47">
        <v>1063.48</v>
      </c>
      <c r="I31" s="47">
        <v>479.1</v>
      </c>
      <c r="J31" s="47">
        <v>120.11</v>
      </c>
      <c r="K31" s="47">
        <v>40.03</v>
      </c>
      <c r="L31" s="47">
        <v>895.89</v>
      </c>
      <c r="M31" s="64">
        <f t="shared" si="0"/>
        <v>22756.809999999994</v>
      </c>
    </row>
    <row r="32" spans="1:13" ht="15">
      <c r="A32" s="6">
        <v>28</v>
      </c>
      <c r="B32" s="6" t="s">
        <v>28</v>
      </c>
      <c r="C32" s="47">
        <v>3123.77</v>
      </c>
      <c r="D32" s="47">
        <v>3724.33</v>
      </c>
      <c r="E32" s="47">
        <v>2414.53</v>
      </c>
      <c r="F32" s="47">
        <v>482.08</v>
      </c>
      <c r="G32" s="47">
        <v>815.43</v>
      </c>
      <c r="H32" s="47">
        <v>557.1</v>
      </c>
      <c r="I32" s="47">
        <v>491.13</v>
      </c>
      <c r="J32" s="47">
        <v>91.09</v>
      </c>
      <c r="K32" s="47">
        <v>28.41</v>
      </c>
      <c r="L32" s="47">
        <v>326.9</v>
      </c>
      <c r="M32" s="64">
        <f t="shared" si="0"/>
        <v>12054.77</v>
      </c>
    </row>
    <row r="33" spans="1:13" ht="15">
      <c r="A33" s="6">
        <v>29</v>
      </c>
      <c r="B33" s="6" t="s">
        <v>29</v>
      </c>
      <c r="C33" s="47">
        <v>40609.52</v>
      </c>
      <c r="D33" s="47">
        <v>53018.04</v>
      </c>
      <c r="E33" s="47">
        <v>38754.48</v>
      </c>
      <c r="F33" s="47">
        <v>12123.4</v>
      </c>
      <c r="G33" s="47">
        <v>16508.33</v>
      </c>
      <c r="H33" s="47">
        <v>6725.1</v>
      </c>
      <c r="I33" s="47">
        <v>15528.7</v>
      </c>
      <c r="J33" s="47">
        <v>1238.71</v>
      </c>
      <c r="K33" s="47">
        <v>280.58</v>
      </c>
      <c r="L33" s="47">
        <v>6070.35</v>
      </c>
      <c r="M33" s="64">
        <f t="shared" si="0"/>
        <v>190857.21000000002</v>
      </c>
    </row>
    <row r="34" spans="1:13" ht="15">
      <c r="A34" s="6">
        <v>30</v>
      </c>
      <c r="B34" s="6" t="s">
        <v>30</v>
      </c>
      <c r="C34" s="47">
        <v>883.53</v>
      </c>
      <c r="D34" s="47">
        <v>1051.48</v>
      </c>
      <c r="E34" s="47">
        <v>718.67</v>
      </c>
      <c r="F34" s="47">
        <v>202.52</v>
      </c>
      <c r="G34" s="47">
        <v>180.03</v>
      </c>
      <c r="H34" s="47">
        <v>120.46</v>
      </c>
      <c r="I34" s="47">
        <v>0.82</v>
      </c>
      <c r="J34" s="47">
        <v>8.46</v>
      </c>
      <c r="K34" s="47">
        <v>0.52</v>
      </c>
      <c r="L34" s="47">
        <v>120.97</v>
      </c>
      <c r="M34" s="64">
        <f t="shared" si="0"/>
        <v>3287.46</v>
      </c>
    </row>
    <row r="35" spans="1:13" ht="15">
      <c r="A35" s="6">
        <v>31</v>
      </c>
      <c r="B35" s="6" t="s">
        <v>31</v>
      </c>
      <c r="C35" s="47">
        <v>4076.62</v>
      </c>
      <c r="D35" s="47">
        <v>5194.58</v>
      </c>
      <c r="E35" s="47">
        <v>3642.44</v>
      </c>
      <c r="F35" s="47">
        <v>722.98</v>
      </c>
      <c r="G35" s="47">
        <v>1290.64</v>
      </c>
      <c r="H35" s="47">
        <v>1032.35</v>
      </c>
      <c r="I35" s="47">
        <v>855.91</v>
      </c>
      <c r="J35" s="47">
        <v>112.8</v>
      </c>
      <c r="K35" s="47">
        <v>37.03</v>
      </c>
      <c r="L35" s="47">
        <v>546.62</v>
      </c>
      <c r="M35" s="64">
        <f t="shared" si="0"/>
        <v>17511.969999999998</v>
      </c>
    </row>
    <row r="36" spans="1:13" ht="15">
      <c r="A36" s="6">
        <v>32</v>
      </c>
      <c r="B36" s="6" t="s">
        <v>32</v>
      </c>
      <c r="C36" s="47">
        <v>1883.45</v>
      </c>
      <c r="D36" s="47">
        <v>2161.88</v>
      </c>
      <c r="E36" s="47">
        <v>1382.04</v>
      </c>
      <c r="F36" s="47">
        <v>439.37</v>
      </c>
      <c r="G36" s="47">
        <v>433.71</v>
      </c>
      <c r="H36" s="47">
        <v>243.87</v>
      </c>
      <c r="I36" s="47">
        <v>37.82</v>
      </c>
      <c r="J36" s="47">
        <v>113.8</v>
      </c>
      <c r="K36" s="47">
        <v>12.19</v>
      </c>
      <c r="L36" s="47">
        <v>346.25</v>
      </c>
      <c r="M36" s="64">
        <f t="shared" si="0"/>
        <v>7054.379999999999</v>
      </c>
    </row>
    <row r="37" spans="1:13" ht="15">
      <c r="A37" s="6">
        <v>33</v>
      </c>
      <c r="B37" s="6" t="s">
        <v>33</v>
      </c>
      <c r="C37" s="47">
        <v>307.51</v>
      </c>
      <c r="D37" s="47">
        <v>361.43</v>
      </c>
      <c r="E37" s="47">
        <v>182.57</v>
      </c>
      <c r="F37" s="47">
        <v>122.23</v>
      </c>
      <c r="G37" s="47">
        <v>83.19</v>
      </c>
      <c r="H37" s="47">
        <v>70.26</v>
      </c>
      <c r="I37" s="47">
        <v>2.91</v>
      </c>
      <c r="J37" s="47">
        <v>0</v>
      </c>
      <c r="K37" s="47">
        <v>1.6</v>
      </c>
      <c r="L37" s="47">
        <v>30.73</v>
      </c>
      <c r="M37" s="64">
        <f t="shared" si="0"/>
        <v>1162.43</v>
      </c>
    </row>
    <row r="38" spans="1:13" ht="15">
      <c r="A38" s="6">
        <v>34</v>
      </c>
      <c r="B38" s="6" t="s">
        <v>34</v>
      </c>
      <c r="C38" s="47">
        <v>299.53</v>
      </c>
      <c r="D38" s="47">
        <v>361.59</v>
      </c>
      <c r="E38" s="47">
        <v>203.07</v>
      </c>
      <c r="F38" s="47">
        <v>83.1</v>
      </c>
      <c r="G38" s="47">
        <v>70.38</v>
      </c>
      <c r="H38" s="47">
        <v>36.3</v>
      </c>
      <c r="I38" s="47">
        <v>39.52</v>
      </c>
      <c r="J38" s="47">
        <v>2</v>
      </c>
      <c r="K38" s="47">
        <v>0</v>
      </c>
      <c r="L38" s="47">
        <v>33.1</v>
      </c>
      <c r="M38" s="64">
        <f t="shared" si="0"/>
        <v>1128.5899999999997</v>
      </c>
    </row>
    <row r="39" spans="1:13" ht="15">
      <c r="A39" s="6">
        <v>35</v>
      </c>
      <c r="B39" s="6" t="s">
        <v>35</v>
      </c>
      <c r="C39" s="47">
        <v>10622.03</v>
      </c>
      <c r="D39" s="47">
        <v>12617.47</v>
      </c>
      <c r="E39" s="47">
        <v>8196.14</v>
      </c>
      <c r="F39" s="47">
        <v>1683.64</v>
      </c>
      <c r="G39" s="47">
        <v>2496.58</v>
      </c>
      <c r="H39" s="47">
        <v>1761.43</v>
      </c>
      <c r="I39" s="47">
        <v>1218.71</v>
      </c>
      <c r="J39" s="47">
        <v>236.72</v>
      </c>
      <c r="K39" s="47">
        <v>44.96</v>
      </c>
      <c r="L39" s="47">
        <v>1572.33</v>
      </c>
      <c r="M39" s="64">
        <f t="shared" si="0"/>
        <v>40450.01</v>
      </c>
    </row>
    <row r="40" spans="1:13" ht="15">
      <c r="A40" s="6">
        <v>36</v>
      </c>
      <c r="B40" s="6" t="s">
        <v>36</v>
      </c>
      <c r="C40" s="47">
        <v>19048.13</v>
      </c>
      <c r="D40" s="47">
        <v>21938.8</v>
      </c>
      <c r="E40" s="47">
        <v>14612.4</v>
      </c>
      <c r="F40" s="47">
        <v>4538.23</v>
      </c>
      <c r="G40" s="47">
        <v>6944.28</v>
      </c>
      <c r="H40" s="47">
        <v>4815.43</v>
      </c>
      <c r="I40" s="47">
        <v>4215.11</v>
      </c>
      <c r="J40" s="47">
        <v>673.82</v>
      </c>
      <c r="K40" s="47">
        <v>154.85</v>
      </c>
      <c r="L40" s="47">
        <v>2354.6</v>
      </c>
      <c r="M40" s="64">
        <f t="shared" si="0"/>
        <v>79295.65000000001</v>
      </c>
    </row>
    <row r="41" spans="1:13" ht="15">
      <c r="A41" s="6">
        <v>37</v>
      </c>
      <c r="B41" s="6" t="s">
        <v>37</v>
      </c>
      <c r="C41" s="47">
        <v>8291.16</v>
      </c>
      <c r="D41" s="47">
        <v>9711.38</v>
      </c>
      <c r="E41" s="47">
        <v>6817.13</v>
      </c>
      <c r="F41" s="47">
        <v>2543.11</v>
      </c>
      <c r="G41" s="47">
        <v>2390.77</v>
      </c>
      <c r="H41" s="47">
        <v>1497.69</v>
      </c>
      <c r="I41" s="47">
        <v>325.63</v>
      </c>
      <c r="J41" s="47">
        <v>326.84</v>
      </c>
      <c r="K41" s="47">
        <v>71.72</v>
      </c>
      <c r="L41" s="47">
        <v>574</v>
      </c>
      <c r="M41" s="64">
        <f t="shared" si="0"/>
        <v>32549.430000000004</v>
      </c>
    </row>
    <row r="42" spans="1:13" ht="15">
      <c r="A42" s="6">
        <v>38</v>
      </c>
      <c r="B42" s="6" t="s">
        <v>38</v>
      </c>
      <c r="C42" s="47">
        <v>1343.89</v>
      </c>
      <c r="D42" s="47">
        <v>1523.18</v>
      </c>
      <c r="E42" s="47">
        <v>978.89</v>
      </c>
      <c r="F42" s="47">
        <v>491.1</v>
      </c>
      <c r="G42" s="47">
        <v>739.83</v>
      </c>
      <c r="H42" s="47">
        <v>476.99</v>
      </c>
      <c r="I42" s="47">
        <v>96.14</v>
      </c>
      <c r="J42" s="47">
        <v>18.53</v>
      </c>
      <c r="K42" s="47">
        <v>3.44</v>
      </c>
      <c r="L42" s="47">
        <v>172.73</v>
      </c>
      <c r="M42" s="64">
        <f t="shared" si="0"/>
        <v>5844.719999999999</v>
      </c>
    </row>
    <row r="43" spans="1:13" ht="15">
      <c r="A43" s="6">
        <v>39</v>
      </c>
      <c r="B43" s="6" t="s">
        <v>39</v>
      </c>
      <c r="C43" s="47">
        <v>398.07</v>
      </c>
      <c r="D43" s="47">
        <v>423.76</v>
      </c>
      <c r="E43" s="47">
        <v>259.9</v>
      </c>
      <c r="F43" s="47">
        <v>79.78</v>
      </c>
      <c r="G43" s="47">
        <v>101.68</v>
      </c>
      <c r="H43" s="47">
        <v>107.99</v>
      </c>
      <c r="I43" s="47">
        <v>0.58</v>
      </c>
      <c r="J43" s="47">
        <v>15.95</v>
      </c>
      <c r="K43" s="47">
        <v>2.06</v>
      </c>
      <c r="L43" s="47">
        <v>63.61</v>
      </c>
      <c r="M43" s="64">
        <f t="shared" si="0"/>
        <v>1453.3799999999999</v>
      </c>
    </row>
    <row r="44" spans="1:13" ht="15">
      <c r="A44" s="6">
        <v>40</v>
      </c>
      <c r="B44" s="6" t="s">
        <v>40</v>
      </c>
      <c r="C44" s="47">
        <v>626</v>
      </c>
      <c r="D44" s="47">
        <v>766.9</v>
      </c>
      <c r="E44" s="47">
        <v>509.14</v>
      </c>
      <c r="F44" s="47">
        <v>242.66</v>
      </c>
      <c r="G44" s="47">
        <v>220.63</v>
      </c>
      <c r="H44" s="47">
        <v>231.56</v>
      </c>
      <c r="I44" s="47">
        <v>2.8</v>
      </c>
      <c r="J44" s="47">
        <v>0</v>
      </c>
      <c r="K44" s="47">
        <v>0.12</v>
      </c>
      <c r="L44" s="47">
        <v>105.33</v>
      </c>
      <c r="M44" s="64">
        <f t="shared" si="0"/>
        <v>2705.14</v>
      </c>
    </row>
    <row r="45" spans="1:13" ht="15">
      <c r="A45" s="6">
        <v>41</v>
      </c>
      <c r="B45" s="6" t="s">
        <v>41</v>
      </c>
      <c r="C45" s="47">
        <v>9027.88</v>
      </c>
      <c r="D45" s="47">
        <v>11625.23</v>
      </c>
      <c r="E45" s="47">
        <v>8171.38</v>
      </c>
      <c r="F45" s="47">
        <v>2786.76</v>
      </c>
      <c r="G45" s="47">
        <v>4004.21</v>
      </c>
      <c r="H45" s="47">
        <v>2518.91</v>
      </c>
      <c r="I45" s="47">
        <v>3018.16</v>
      </c>
      <c r="J45" s="47">
        <v>364.91</v>
      </c>
      <c r="K45" s="47">
        <v>52.61</v>
      </c>
      <c r="L45" s="47">
        <v>704.85</v>
      </c>
      <c r="M45" s="64">
        <f t="shared" si="0"/>
        <v>42274.9</v>
      </c>
    </row>
    <row r="46" spans="1:13" ht="15">
      <c r="A46" s="6">
        <v>42</v>
      </c>
      <c r="B46" s="6" t="s">
        <v>42</v>
      </c>
      <c r="C46" s="47">
        <v>9795.52</v>
      </c>
      <c r="D46" s="47">
        <v>12471.51</v>
      </c>
      <c r="E46" s="47">
        <v>8342.52</v>
      </c>
      <c r="F46" s="47">
        <v>2283.36</v>
      </c>
      <c r="G46" s="47">
        <v>3326.8</v>
      </c>
      <c r="H46" s="47">
        <v>2270.17</v>
      </c>
      <c r="I46" s="47">
        <v>1218.75</v>
      </c>
      <c r="J46" s="47">
        <v>272.85</v>
      </c>
      <c r="K46" s="47">
        <v>28.07</v>
      </c>
      <c r="L46" s="47">
        <v>1583.7</v>
      </c>
      <c r="M46" s="64">
        <f t="shared" si="0"/>
        <v>41593.24999999999</v>
      </c>
    </row>
    <row r="47" spans="1:13" ht="15">
      <c r="A47" s="6">
        <v>43</v>
      </c>
      <c r="B47" s="6" t="s">
        <v>43</v>
      </c>
      <c r="C47" s="47">
        <v>3288.34</v>
      </c>
      <c r="D47" s="47">
        <v>4776.81</v>
      </c>
      <c r="E47" s="47">
        <v>4132.04</v>
      </c>
      <c r="F47" s="47">
        <v>988.96</v>
      </c>
      <c r="G47" s="47">
        <v>1503.27</v>
      </c>
      <c r="H47" s="47">
        <v>709.77</v>
      </c>
      <c r="I47" s="47">
        <v>1303.07</v>
      </c>
      <c r="J47" s="47">
        <v>127.18</v>
      </c>
      <c r="K47" s="47">
        <v>102.94</v>
      </c>
      <c r="L47" s="47">
        <v>636.3</v>
      </c>
      <c r="M47" s="64">
        <f t="shared" si="0"/>
        <v>17568.68</v>
      </c>
    </row>
    <row r="48" spans="1:13" ht="15">
      <c r="A48" s="6">
        <v>44</v>
      </c>
      <c r="B48" s="6" t="s">
        <v>44</v>
      </c>
      <c r="C48" s="47">
        <v>1774.68</v>
      </c>
      <c r="D48" s="47">
        <v>2124.48</v>
      </c>
      <c r="E48" s="47">
        <v>1610.72</v>
      </c>
      <c r="F48" s="47">
        <v>420.84</v>
      </c>
      <c r="G48" s="47">
        <v>741.45</v>
      </c>
      <c r="H48" s="47">
        <v>559.39</v>
      </c>
      <c r="I48" s="47">
        <v>434</v>
      </c>
      <c r="J48" s="47">
        <v>46.8</v>
      </c>
      <c r="K48" s="47">
        <v>7.86</v>
      </c>
      <c r="L48" s="47">
        <v>187.97</v>
      </c>
      <c r="M48" s="64">
        <f t="shared" si="0"/>
        <v>7908.1900000000005</v>
      </c>
    </row>
    <row r="49" spans="1:13" ht="15">
      <c r="A49" s="6">
        <v>45</v>
      </c>
      <c r="B49" s="6" t="s">
        <v>45</v>
      </c>
      <c r="C49" s="47">
        <v>2753.22</v>
      </c>
      <c r="D49" s="47">
        <v>3627.03</v>
      </c>
      <c r="E49" s="47">
        <v>2445.5</v>
      </c>
      <c r="F49" s="47">
        <v>621.09</v>
      </c>
      <c r="G49" s="47">
        <v>725.29</v>
      </c>
      <c r="H49" s="47">
        <v>493.92</v>
      </c>
      <c r="I49" s="47">
        <v>50.63</v>
      </c>
      <c r="J49" s="47">
        <v>36.36</v>
      </c>
      <c r="K49" s="47">
        <v>19.11</v>
      </c>
      <c r="L49" s="47">
        <v>386.57</v>
      </c>
      <c r="M49" s="64">
        <f t="shared" si="0"/>
        <v>11158.720000000001</v>
      </c>
    </row>
    <row r="50" spans="1:13" ht="15">
      <c r="A50" s="6">
        <v>46</v>
      </c>
      <c r="B50" s="6" t="s">
        <v>46</v>
      </c>
      <c r="C50" s="47">
        <v>7017.54</v>
      </c>
      <c r="D50" s="47">
        <v>8397.22</v>
      </c>
      <c r="E50" s="47">
        <v>6526.74</v>
      </c>
      <c r="F50" s="47">
        <v>1454.04</v>
      </c>
      <c r="G50" s="47">
        <v>2196.48</v>
      </c>
      <c r="H50" s="47">
        <v>1487.48</v>
      </c>
      <c r="I50" s="47">
        <v>478.6</v>
      </c>
      <c r="J50" s="47">
        <v>165.39</v>
      </c>
      <c r="K50" s="47">
        <v>81.77</v>
      </c>
      <c r="L50" s="47">
        <v>851.01</v>
      </c>
      <c r="M50" s="64">
        <f t="shared" si="0"/>
        <v>28656.269999999997</v>
      </c>
    </row>
    <row r="51" spans="1:13" ht="15">
      <c r="A51" s="6">
        <v>47</v>
      </c>
      <c r="B51" s="6" t="s">
        <v>47</v>
      </c>
      <c r="C51" s="47">
        <v>1412.54</v>
      </c>
      <c r="D51" s="47">
        <v>1869.96</v>
      </c>
      <c r="E51" s="47">
        <v>1264.99</v>
      </c>
      <c r="F51" s="47">
        <v>399.93</v>
      </c>
      <c r="G51" s="47">
        <v>685.6</v>
      </c>
      <c r="H51" s="47">
        <v>521.6</v>
      </c>
      <c r="I51" s="47">
        <v>489.24</v>
      </c>
      <c r="J51" s="47">
        <v>22.22</v>
      </c>
      <c r="K51" s="47">
        <v>6.06</v>
      </c>
      <c r="L51" s="47">
        <v>217.62</v>
      </c>
      <c r="M51" s="64">
        <f t="shared" si="0"/>
        <v>6889.760000000001</v>
      </c>
    </row>
    <row r="52" spans="1:13" ht="15">
      <c r="A52" s="6">
        <v>48</v>
      </c>
      <c r="B52" s="6" t="s">
        <v>48</v>
      </c>
      <c r="C52" s="47">
        <v>35532.66</v>
      </c>
      <c r="D52" s="47">
        <v>44307.95</v>
      </c>
      <c r="E52" s="47">
        <v>33677.13</v>
      </c>
      <c r="F52" s="47">
        <v>6397.44</v>
      </c>
      <c r="G52" s="47">
        <v>13763.94</v>
      </c>
      <c r="H52" s="47">
        <v>9470.85</v>
      </c>
      <c r="I52" s="47">
        <v>20360.39</v>
      </c>
      <c r="J52" s="47">
        <v>1940.94</v>
      </c>
      <c r="K52" s="47">
        <v>532.43</v>
      </c>
      <c r="L52" s="47">
        <v>3863.88</v>
      </c>
      <c r="M52" s="64">
        <f t="shared" si="0"/>
        <v>169847.61</v>
      </c>
    </row>
    <row r="53" spans="1:13" ht="15">
      <c r="A53" s="6">
        <v>49</v>
      </c>
      <c r="B53" s="6" t="s">
        <v>49</v>
      </c>
      <c r="C53" s="47">
        <v>9670.86</v>
      </c>
      <c r="D53" s="47">
        <v>14966.08</v>
      </c>
      <c r="E53" s="47">
        <v>11090.63</v>
      </c>
      <c r="F53" s="47">
        <v>1983.54</v>
      </c>
      <c r="G53" s="47">
        <v>3085.16</v>
      </c>
      <c r="H53" s="47">
        <v>2044.57</v>
      </c>
      <c r="I53" s="47">
        <v>6651.02</v>
      </c>
      <c r="J53" s="47">
        <v>408.1</v>
      </c>
      <c r="K53" s="47">
        <v>92.72</v>
      </c>
      <c r="L53" s="47">
        <v>1179</v>
      </c>
      <c r="M53" s="64">
        <f t="shared" si="0"/>
        <v>51171.68</v>
      </c>
    </row>
    <row r="54" spans="1:13" ht="15">
      <c r="A54" s="6">
        <v>50</v>
      </c>
      <c r="B54" s="6" t="s">
        <v>50</v>
      </c>
      <c r="C54" s="47">
        <v>34059.5</v>
      </c>
      <c r="D54" s="47">
        <v>45644.05</v>
      </c>
      <c r="E54" s="47">
        <v>38277.82</v>
      </c>
      <c r="F54" s="47">
        <v>11019.69</v>
      </c>
      <c r="G54" s="47">
        <v>15216.35</v>
      </c>
      <c r="H54" s="47">
        <v>6824.61</v>
      </c>
      <c r="I54" s="47">
        <v>14272.41</v>
      </c>
      <c r="J54" s="47">
        <v>1025.14</v>
      </c>
      <c r="K54" s="47">
        <v>340.19</v>
      </c>
      <c r="L54" s="47">
        <v>5067.4</v>
      </c>
      <c r="M54" s="64">
        <f t="shared" si="0"/>
        <v>171747.16</v>
      </c>
    </row>
    <row r="55" spans="1:13" ht="15">
      <c r="A55" s="6">
        <v>51</v>
      </c>
      <c r="B55" s="6" t="s">
        <v>51</v>
      </c>
      <c r="C55" s="47">
        <v>16108.72</v>
      </c>
      <c r="D55" s="47">
        <v>19682</v>
      </c>
      <c r="E55" s="47">
        <v>13213.14</v>
      </c>
      <c r="F55" s="47">
        <v>3103.09</v>
      </c>
      <c r="G55" s="47">
        <v>5866.82</v>
      </c>
      <c r="H55" s="47">
        <v>4053.08</v>
      </c>
      <c r="I55" s="47">
        <v>1985.61</v>
      </c>
      <c r="J55" s="47">
        <v>606.79</v>
      </c>
      <c r="K55" s="47">
        <v>259.44</v>
      </c>
      <c r="L55" s="47">
        <v>1621.03</v>
      </c>
      <c r="M55" s="64">
        <f t="shared" si="0"/>
        <v>66499.72</v>
      </c>
    </row>
    <row r="56" spans="1:13" ht="15">
      <c r="A56" s="6">
        <v>52</v>
      </c>
      <c r="B56" s="6" t="s">
        <v>52</v>
      </c>
      <c r="C56" s="47">
        <v>23049.54</v>
      </c>
      <c r="D56" s="47">
        <v>28415.82</v>
      </c>
      <c r="E56" s="47">
        <v>25066.82</v>
      </c>
      <c r="F56" s="47">
        <v>5857.4</v>
      </c>
      <c r="G56" s="47">
        <v>9601.82</v>
      </c>
      <c r="H56" s="47">
        <v>4046.16</v>
      </c>
      <c r="I56" s="47">
        <v>3370.6</v>
      </c>
      <c r="J56" s="47">
        <v>903.93</v>
      </c>
      <c r="K56" s="47">
        <v>223.39</v>
      </c>
      <c r="L56" s="47">
        <v>3324.36</v>
      </c>
      <c r="M56" s="64">
        <f t="shared" si="0"/>
        <v>103859.84</v>
      </c>
    </row>
    <row r="57" spans="1:13" ht="15">
      <c r="A57" s="6">
        <v>53</v>
      </c>
      <c r="B57" s="6" t="s">
        <v>53</v>
      </c>
      <c r="C57" s="47">
        <v>23269.44</v>
      </c>
      <c r="D57" s="47">
        <v>27431.81</v>
      </c>
      <c r="E57" s="47">
        <v>17146.47</v>
      </c>
      <c r="F57" s="47">
        <v>3349.88</v>
      </c>
      <c r="G57" s="47">
        <v>6187.02</v>
      </c>
      <c r="H57" s="47">
        <v>4965.53</v>
      </c>
      <c r="I57" s="47">
        <v>6966.42</v>
      </c>
      <c r="J57" s="47">
        <v>283.38</v>
      </c>
      <c r="K57" s="47">
        <v>236.73</v>
      </c>
      <c r="L57" s="47">
        <v>2945.81</v>
      </c>
      <c r="M57" s="64">
        <f t="shared" si="0"/>
        <v>92782.49</v>
      </c>
    </row>
    <row r="58" spans="1:13" ht="15">
      <c r="A58" s="6">
        <v>54</v>
      </c>
      <c r="B58" s="6" t="s">
        <v>54</v>
      </c>
      <c r="C58" s="47">
        <v>2845.27</v>
      </c>
      <c r="D58" s="47">
        <v>3221.56</v>
      </c>
      <c r="E58" s="47">
        <v>1811.92</v>
      </c>
      <c r="F58" s="47">
        <v>742.01</v>
      </c>
      <c r="G58" s="47">
        <v>991.56</v>
      </c>
      <c r="H58" s="47">
        <v>621.94</v>
      </c>
      <c r="I58" s="47">
        <v>427.72</v>
      </c>
      <c r="J58" s="47">
        <v>53.42</v>
      </c>
      <c r="K58" s="47">
        <v>8.03</v>
      </c>
      <c r="L58" s="47">
        <v>336.19</v>
      </c>
      <c r="M58" s="64">
        <f t="shared" si="0"/>
        <v>11059.62</v>
      </c>
    </row>
    <row r="59" spans="1:13" ht="15">
      <c r="A59" s="6">
        <v>55</v>
      </c>
      <c r="B59" s="6" t="s">
        <v>55</v>
      </c>
      <c r="C59" s="47">
        <v>7124.43</v>
      </c>
      <c r="D59" s="47">
        <v>8758.51</v>
      </c>
      <c r="E59" s="47">
        <v>7513.53</v>
      </c>
      <c r="F59" s="47">
        <v>1536.96</v>
      </c>
      <c r="G59" s="47">
        <v>2635.94</v>
      </c>
      <c r="H59" s="47">
        <v>1126.42</v>
      </c>
      <c r="I59" s="47">
        <v>111.82</v>
      </c>
      <c r="J59" s="47">
        <v>216.07</v>
      </c>
      <c r="K59" s="47">
        <v>44.82</v>
      </c>
      <c r="L59" s="47">
        <v>570.35</v>
      </c>
      <c r="M59" s="64">
        <f t="shared" si="0"/>
        <v>29638.85</v>
      </c>
    </row>
    <row r="60" spans="1:13" ht="15">
      <c r="A60" s="6">
        <v>56</v>
      </c>
      <c r="B60" s="6" t="s">
        <v>56</v>
      </c>
      <c r="C60" s="47">
        <v>9196.95</v>
      </c>
      <c r="D60" s="47">
        <v>11617.09</v>
      </c>
      <c r="E60" s="47">
        <v>8310.46</v>
      </c>
      <c r="F60" s="47">
        <v>1517.73</v>
      </c>
      <c r="G60" s="47">
        <v>2334.6</v>
      </c>
      <c r="H60" s="47">
        <v>1493.47</v>
      </c>
      <c r="I60" s="47">
        <v>2262.65</v>
      </c>
      <c r="J60" s="47">
        <v>98.69</v>
      </c>
      <c r="K60" s="47">
        <v>18.07</v>
      </c>
      <c r="L60" s="47">
        <v>1155.1</v>
      </c>
      <c r="M60" s="64">
        <f t="shared" si="0"/>
        <v>38004.810000000005</v>
      </c>
    </row>
    <row r="61" spans="1:13" ht="15">
      <c r="A61" s="6">
        <v>57</v>
      </c>
      <c r="B61" s="6" t="s">
        <v>57</v>
      </c>
      <c r="C61" s="47">
        <v>5858.7</v>
      </c>
      <c r="D61" s="47">
        <v>7855.26</v>
      </c>
      <c r="E61" s="47">
        <v>6186.54</v>
      </c>
      <c r="F61" s="47">
        <v>1514.35</v>
      </c>
      <c r="G61" s="47">
        <v>1934.81</v>
      </c>
      <c r="H61" s="47">
        <v>824.34</v>
      </c>
      <c r="I61" s="47">
        <v>105.51</v>
      </c>
      <c r="J61" s="47">
        <v>107.96</v>
      </c>
      <c r="K61" s="47">
        <v>47.15</v>
      </c>
      <c r="L61" s="47">
        <v>703.35</v>
      </c>
      <c r="M61" s="64">
        <f t="shared" si="0"/>
        <v>25137.969999999998</v>
      </c>
    </row>
    <row r="62" spans="1:13" ht="15">
      <c r="A62" s="6">
        <v>58</v>
      </c>
      <c r="B62" s="6" t="s">
        <v>58</v>
      </c>
      <c r="C62" s="47">
        <v>9019.64</v>
      </c>
      <c r="D62" s="47">
        <v>10625.58</v>
      </c>
      <c r="E62" s="47">
        <v>8449.76</v>
      </c>
      <c r="F62" s="47">
        <v>2330.14</v>
      </c>
      <c r="G62" s="47">
        <v>4788.35</v>
      </c>
      <c r="H62" s="47">
        <v>2643.7</v>
      </c>
      <c r="I62" s="47">
        <v>1818.54</v>
      </c>
      <c r="J62" s="47">
        <v>419.04</v>
      </c>
      <c r="K62" s="47">
        <v>91.54</v>
      </c>
      <c r="L62" s="47">
        <v>1074.18</v>
      </c>
      <c r="M62" s="64">
        <f t="shared" si="0"/>
        <v>41260.47</v>
      </c>
    </row>
    <row r="63" spans="1:13" ht="15">
      <c r="A63" s="6">
        <v>59</v>
      </c>
      <c r="B63" s="6" t="s">
        <v>59</v>
      </c>
      <c r="C63" s="47">
        <v>14431.89</v>
      </c>
      <c r="D63" s="47">
        <v>18627.05</v>
      </c>
      <c r="E63" s="47">
        <v>14930.96</v>
      </c>
      <c r="F63" s="47">
        <v>3128.05</v>
      </c>
      <c r="G63" s="47">
        <v>5443.91</v>
      </c>
      <c r="H63" s="47">
        <v>3466.22</v>
      </c>
      <c r="I63" s="47">
        <v>1812.33</v>
      </c>
      <c r="J63" s="47">
        <v>345.28</v>
      </c>
      <c r="K63" s="47">
        <v>48.36</v>
      </c>
      <c r="L63" s="47">
        <v>1868.35</v>
      </c>
      <c r="M63" s="64">
        <f t="shared" si="0"/>
        <v>64102.4</v>
      </c>
    </row>
    <row r="64" spans="1:13" ht="15">
      <c r="A64" s="6">
        <v>60</v>
      </c>
      <c r="B64" s="6" t="s">
        <v>60</v>
      </c>
      <c r="C64" s="47">
        <v>1833.85</v>
      </c>
      <c r="D64" s="47">
        <v>2337.08</v>
      </c>
      <c r="E64" s="47">
        <v>1338.77</v>
      </c>
      <c r="F64" s="47">
        <v>400.24</v>
      </c>
      <c r="G64" s="47">
        <v>491.02</v>
      </c>
      <c r="H64" s="47">
        <v>351.56</v>
      </c>
      <c r="I64" s="47">
        <v>196.1</v>
      </c>
      <c r="J64" s="47">
        <v>25.72</v>
      </c>
      <c r="K64" s="47">
        <v>7.03</v>
      </c>
      <c r="L64" s="47">
        <v>336.11</v>
      </c>
      <c r="M64" s="64">
        <f t="shared" si="0"/>
        <v>7317.480000000001</v>
      </c>
    </row>
    <row r="65" spans="1:13" ht="15">
      <c r="A65" s="6">
        <v>61</v>
      </c>
      <c r="B65" s="6" t="s">
        <v>61</v>
      </c>
      <c r="C65" s="47">
        <v>1576.36</v>
      </c>
      <c r="D65" s="47">
        <v>1967.55</v>
      </c>
      <c r="E65" s="47">
        <v>1162.62</v>
      </c>
      <c r="F65" s="47">
        <v>339.06</v>
      </c>
      <c r="G65" s="47">
        <v>355.53</v>
      </c>
      <c r="H65" s="47">
        <v>199.44</v>
      </c>
      <c r="I65" s="47">
        <v>154.42</v>
      </c>
      <c r="J65" s="47">
        <v>6.63</v>
      </c>
      <c r="K65" s="47">
        <v>0.22</v>
      </c>
      <c r="L65" s="47">
        <v>220.29</v>
      </c>
      <c r="M65" s="64">
        <f t="shared" si="0"/>
        <v>5982.12</v>
      </c>
    </row>
    <row r="66" spans="1:13" ht="15">
      <c r="A66" s="6">
        <v>62</v>
      </c>
      <c r="B66" s="6" t="s">
        <v>62</v>
      </c>
      <c r="C66" s="47">
        <v>799.04</v>
      </c>
      <c r="D66" s="47">
        <v>934.47</v>
      </c>
      <c r="E66" s="47">
        <v>564.96</v>
      </c>
      <c r="F66" s="47">
        <v>217.63</v>
      </c>
      <c r="G66" s="47">
        <v>191.42</v>
      </c>
      <c r="H66" s="47">
        <v>118.93</v>
      </c>
      <c r="I66" s="47">
        <v>0</v>
      </c>
      <c r="J66" s="47">
        <v>15.94</v>
      </c>
      <c r="K66" s="47">
        <v>3.28</v>
      </c>
      <c r="L66" s="47">
        <v>28.59</v>
      </c>
      <c r="M66" s="64">
        <f t="shared" si="0"/>
        <v>2874.2600000000007</v>
      </c>
    </row>
    <row r="67" spans="1:13" ht="15">
      <c r="A67" s="6">
        <v>63</v>
      </c>
      <c r="B67" s="6" t="s">
        <v>63</v>
      </c>
      <c r="C67" s="47">
        <v>589.37</v>
      </c>
      <c r="D67" s="47">
        <v>684.01</v>
      </c>
      <c r="E67" s="47">
        <v>408.27</v>
      </c>
      <c r="F67" s="47">
        <v>135.52</v>
      </c>
      <c r="G67" s="47">
        <v>176.52</v>
      </c>
      <c r="H67" s="47">
        <v>114.66</v>
      </c>
      <c r="I67" s="47">
        <v>0</v>
      </c>
      <c r="J67" s="47">
        <v>13.16</v>
      </c>
      <c r="K67" s="47">
        <v>0.47</v>
      </c>
      <c r="L67" s="47">
        <v>99.74</v>
      </c>
      <c r="M67" s="64">
        <f t="shared" si="0"/>
        <v>2221.7199999999993</v>
      </c>
    </row>
    <row r="68" spans="1:13" ht="15">
      <c r="A68" s="6">
        <v>64</v>
      </c>
      <c r="B68" s="6" t="s">
        <v>64</v>
      </c>
      <c r="C68" s="47">
        <v>14229.01</v>
      </c>
      <c r="D68" s="47">
        <v>17946.35</v>
      </c>
      <c r="E68" s="47">
        <v>13022.56</v>
      </c>
      <c r="F68" s="47">
        <v>3122.82</v>
      </c>
      <c r="G68" s="47">
        <v>5276.18</v>
      </c>
      <c r="H68" s="47">
        <v>3674.77</v>
      </c>
      <c r="I68" s="47">
        <v>2208.18</v>
      </c>
      <c r="J68" s="47">
        <v>538.47</v>
      </c>
      <c r="K68" s="47">
        <v>136.53</v>
      </c>
      <c r="L68" s="47">
        <v>1831.68</v>
      </c>
      <c r="M68" s="64">
        <f t="shared" si="0"/>
        <v>61986.549999999996</v>
      </c>
    </row>
    <row r="69" spans="1:13" ht="15">
      <c r="A69" s="6">
        <v>65</v>
      </c>
      <c r="B69" s="6" t="s">
        <v>65</v>
      </c>
      <c r="C69" s="47">
        <v>1353.16</v>
      </c>
      <c r="D69" s="47">
        <v>1578.72</v>
      </c>
      <c r="E69" s="47">
        <v>859.53</v>
      </c>
      <c r="F69" s="47">
        <v>620.05</v>
      </c>
      <c r="G69" s="47">
        <v>344.87</v>
      </c>
      <c r="H69" s="47">
        <v>236.58</v>
      </c>
      <c r="I69" s="47">
        <v>5.84</v>
      </c>
      <c r="J69" s="47">
        <v>21.06</v>
      </c>
      <c r="K69" s="47">
        <v>14.49</v>
      </c>
      <c r="L69" s="47">
        <v>151.11</v>
      </c>
      <c r="M69" s="64">
        <f t="shared" si="0"/>
        <v>5185.41</v>
      </c>
    </row>
    <row r="70" spans="1:13" ht="15">
      <c r="A70" s="6">
        <v>66</v>
      </c>
      <c r="B70" s="6" t="s">
        <v>66</v>
      </c>
      <c r="C70" s="47">
        <v>2057.18</v>
      </c>
      <c r="D70" s="47">
        <v>2234.52</v>
      </c>
      <c r="E70" s="47">
        <v>1387.16</v>
      </c>
      <c r="F70" s="47">
        <v>271.23</v>
      </c>
      <c r="G70" s="47">
        <v>396.93</v>
      </c>
      <c r="H70" s="47">
        <v>327.61</v>
      </c>
      <c r="I70" s="47">
        <v>135.36</v>
      </c>
      <c r="J70" s="47">
        <v>6.12</v>
      </c>
      <c r="K70" s="47">
        <v>4.42</v>
      </c>
      <c r="L70" s="47">
        <v>223.9</v>
      </c>
      <c r="M70" s="64">
        <f aca="true" t="shared" si="1" ref="M70:M80">SUM(C70:L70)</f>
        <v>7044.429999999999</v>
      </c>
    </row>
    <row r="71" spans="1:13" ht="15">
      <c r="A71" s="6">
        <v>67</v>
      </c>
      <c r="B71" s="6" t="s">
        <v>67</v>
      </c>
      <c r="C71" s="47">
        <v>884.92</v>
      </c>
      <c r="D71" s="47">
        <v>1078.7</v>
      </c>
      <c r="E71" s="47">
        <v>725.2</v>
      </c>
      <c r="F71" s="47">
        <v>217.73</v>
      </c>
      <c r="G71" s="47">
        <v>274.12</v>
      </c>
      <c r="H71" s="47">
        <v>152.19</v>
      </c>
      <c r="I71" s="47">
        <v>19.63</v>
      </c>
      <c r="J71" s="47">
        <v>14.85</v>
      </c>
      <c r="K71" s="47">
        <v>8.11</v>
      </c>
      <c r="L71" s="47">
        <v>75.89</v>
      </c>
      <c r="M71" s="64">
        <f t="shared" si="1"/>
        <v>3451.3399999999997</v>
      </c>
    </row>
    <row r="72" spans="1:13" ht="15">
      <c r="A72" s="6">
        <v>68</v>
      </c>
      <c r="B72" s="6" t="s">
        <v>223</v>
      </c>
      <c r="C72" s="47">
        <v>0</v>
      </c>
      <c r="D72" s="47">
        <v>54</v>
      </c>
      <c r="E72" s="47">
        <v>173.26</v>
      </c>
      <c r="F72" s="47">
        <v>0</v>
      </c>
      <c r="G72" s="47">
        <v>31.12</v>
      </c>
      <c r="H72" s="47">
        <v>140.47</v>
      </c>
      <c r="I72" s="47">
        <v>0</v>
      </c>
      <c r="J72" s="47">
        <v>0</v>
      </c>
      <c r="K72" s="47">
        <v>0</v>
      </c>
      <c r="L72" s="47">
        <v>52.51</v>
      </c>
      <c r="M72" s="64">
        <f t="shared" si="1"/>
        <v>451.36</v>
      </c>
    </row>
    <row r="73" spans="1:13" ht="15">
      <c r="A73" s="6">
        <v>69</v>
      </c>
      <c r="B73" s="6" t="s">
        <v>104</v>
      </c>
      <c r="C73" s="47">
        <v>176.37</v>
      </c>
      <c r="D73" s="47">
        <v>192.46</v>
      </c>
      <c r="E73" s="47">
        <v>141.01</v>
      </c>
      <c r="F73" s="47">
        <v>2.08</v>
      </c>
      <c r="G73" s="47">
        <v>3</v>
      </c>
      <c r="H73" s="47">
        <v>0</v>
      </c>
      <c r="I73" s="47">
        <v>0</v>
      </c>
      <c r="J73" s="47">
        <v>0</v>
      </c>
      <c r="K73" s="47">
        <v>0</v>
      </c>
      <c r="L73" s="47">
        <v>3.71</v>
      </c>
      <c r="M73" s="64">
        <f t="shared" si="1"/>
        <v>518.6300000000001</v>
      </c>
    </row>
    <row r="74" spans="1:13" ht="15">
      <c r="A74" s="6">
        <v>70</v>
      </c>
      <c r="B74" s="6" t="s">
        <v>227</v>
      </c>
      <c r="C74" s="47">
        <v>185.76</v>
      </c>
      <c r="D74" s="47">
        <v>298.35</v>
      </c>
      <c r="E74" s="47">
        <v>85.37</v>
      </c>
      <c r="F74" s="47">
        <v>32.09</v>
      </c>
      <c r="G74" s="47">
        <v>27.44</v>
      </c>
      <c r="H74" s="47">
        <v>1.8</v>
      </c>
      <c r="I74" s="47">
        <v>2.75</v>
      </c>
      <c r="J74" s="47">
        <v>0</v>
      </c>
      <c r="K74" s="47">
        <v>0</v>
      </c>
      <c r="L74" s="47">
        <v>0</v>
      </c>
      <c r="M74" s="64">
        <f t="shared" si="1"/>
        <v>633.5600000000001</v>
      </c>
    </row>
    <row r="75" spans="1:13" ht="15">
      <c r="A75" s="6">
        <v>71</v>
      </c>
      <c r="B75" s="6" t="s">
        <v>228</v>
      </c>
      <c r="C75" s="47">
        <v>496.73</v>
      </c>
      <c r="D75" s="47">
        <v>778.66</v>
      </c>
      <c r="E75" s="47">
        <v>0</v>
      </c>
      <c r="F75" s="47">
        <v>53.83</v>
      </c>
      <c r="G75" s="47">
        <v>76.27</v>
      </c>
      <c r="H75" s="47">
        <v>0</v>
      </c>
      <c r="I75" s="47">
        <v>28.98</v>
      </c>
      <c r="J75" s="47">
        <v>18.06</v>
      </c>
      <c r="K75" s="47">
        <v>3.03</v>
      </c>
      <c r="L75" s="47">
        <v>0</v>
      </c>
      <c r="M75" s="64">
        <f t="shared" si="1"/>
        <v>1455.5599999999997</v>
      </c>
    </row>
    <row r="76" spans="1:13" ht="15">
      <c r="A76" s="6">
        <v>72</v>
      </c>
      <c r="B76" s="6" t="s">
        <v>224</v>
      </c>
      <c r="C76" s="47">
        <v>343.11</v>
      </c>
      <c r="D76" s="47">
        <v>197.14</v>
      </c>
      <c r="E76" s="47">
        <v>0</v>
      </c>
      <c r="F76" s="47">
        <v>64.02</v>
      </c>
      <c r="G76" s="47">
        <v>33.66</v>
      </c>
      <c r="H76" s="47">
        <v>0</v>
      </c>
      <c r="I76" s="47">
        <v>10.59</v>
      </c>
      <c r="J76" s="47">
        <v>9.38</v>
      </c>
      <c r="K76" s="47">
        <v>0</v>
      </c>
      <c r="L76" s="47">
        <v>0</v>
      </c>
      <c r="M76" s="64">
        <f t="shared" si="1"/>
        <v>657.9</v>
      </c>
    </row>
    <row r="77" spans="1:13" ht="15">
      <c r="A77" s="6">
        <v>73</v>
      </c>
      <c r="B77" s="6" t="s">
        <v>225</v>
      </c>
      <c r="C77" s="47">
        <v>325.93</v>
      </c>
      <c r="D77" s="47">
        <v>568.6</v>
      </c>
      <c r="E77" s="47">
        <v>504.22</v>
      </c>
      <c r="F77" s="47">
        <v>41.97</v>
      </c>
      <c r="G77" s="47">
        <v>106.08</v>
      </c>
      <c r="H77" s="47">
        <v>81.37</v>
      </c>
      <c r="I77" s="47">
        <v>4.22</v>
      </c>
      <c r="J77" s="47">
        <v>0</v>
      </c>
      <c r="K77" s="47">
        <v>0</v>
      </c>
      <c r="L77" s="47">
        <v>72.31</v>
      </c>
      <c r="M77" s="64">
        <f t="shared" si="1"/>
        <v>1704.7</v>
      </c>
    </row>
    <row r="78" spans="1:13" ht="15">
      <c r="A78" s="6">
        <v>74</v>
      </c>
      <c r="B78" s="6" t="s">
        <v>105</v>
      </c>
      <c r="C78" s="47">
        <v>207.58</v>
      </c>
      <c r="D78" s="47">
        <v>320.41</v>
      </c>
      <c r="E78" s="47">
        <v>402.62</v>
      </c>
      <c r="F78" s="47">
        <v>9.02</v>
      </c>
      <c r="G78" s="47">
        <v>138.36</v>
      </c>
      <c r="H78" s="47">
        <v>53.27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1131.26</v>
      </c>
    </row>
    <row r="79" spans="1:13" ht="15">
      <c r="A79" s="6">
        <v>75</v>
      </c>
      <c r="B79" s="6" t="s">
        <v>192</v>
      </c>
      <c r="C79" s="47">
        <v>0</v>
      </c>
      <c r="D79" s="47">
        <v>2958.75</v>
      </c>
      <c r="E79" s="47">
        <v>15054.41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18013.16</v>
      </c>
    </row>
    <row r="80" spans="1:13" ht="15">
      <c r="A80" s="63">
        <v>99</v>
      </c>
      <c r="B80" s="63" t="s">
        <v>231</v>
      </c>
      <c r="C80" s="64">
        <f aca="true" t="shared" si="2" ref="C80:L80">SUM(C4:C79)</f>
        <v>578250.77</v>
      </c>
      <c r="D80" s="64">
        <f t="shared" si="2"/>
        <v>739083.09</v>
      </c>
      <c r="E80" s="64">
        <f t="shared" si="2"/>
        <v>551133.5500000002</v>
      </c>
      <c r="F80" s="64">
        <f t="shared" si="2"/>
        <v>139069.2799999999</v>
      </c>
      <c r="G80" s="64">
        <f t="shared" si="2"/>
        <v>217703.96</v>
      </c>
      <c r="H80" s="64">
        <f t="shared" si="2"/>
        <v>132236.25999999998</v>
      </c>
      <c r="I80" s="64">
        <f t="shared" si="2"/>
        <v>166025.90000000008</v>
      </c>
      <c r="J80" s="64">
        <f t="shared" si="2"/>
        <v>18804.379999999997</v>
      </c>
      <c r="K80" s="64">
        <f t="shared" si="2"/>
        <v>5690.919999999998</v>
      </c>
      <c r="L80" s="64">
        <f t="shared" si="2"/>
        <v>72318.95000000001</v>
      </c>
      <c r="M80" s="65">
        <f t="shared" si="1"/>
        <v>2620317.0599999996</v>
      </c>
    </row>
  </sheetData>
  <sheetProtection/>
  <printOptions/>
  <pageMargins left="0.7" right="0.7" top="0.75" bottom="0.75" header="0.3" footer="0.3"/>
  <pageSetup fitToHeight="1" fitToWidth="1" horizontalDpi="300" verticalDpi="300" orientation="portrait" scale="56" r:id="rId1"/>
  <headerFooter>
    <oddHeader>&amp;L&amp;Z&amp;F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0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3.33593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350</v>
      </c>
    </row>
    <row r="3" ht="15">
      <c r="A3" s="46" t="s">
        <v>329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6363.61</v>
      </c>
      <c r="D5" s="47">
        <v>6218.82</v>
      </c>
      <c r="E5" s="47">
        <v>6126.04</v>
      </c>
      <c r="F5" s="47">
        <v>2005.95</v>
      </c>
      <c r="G5" s="47">
        <v>3874.54</v>
      </c>
      <c r="H5" s="47">
        <v>1576.46</v>
      </c>
      <c r="I5" s="47">
        <v>302.42</v>
      </c>
      <c r="J5" s="47">
        <v>108.22</v>
      </c>
      <c r="K5" s="47">
        <v>32.67</v>
      </c>
      <c r="L5" s="47">
        <v>493.37</v>
      </c>
      <c r="M5" s="64">
        <f aca="true" t="shared" si="0" ref="M5:M68">SUM(C5:L5)</f>
        <v>27102.1</v>
      </c>
    </row>
    <row r="6" spans="1:13" ht="15">
      <c r="A6" s="6">
        <v>2</v>
      </c>
      <c r="B6" s="6" t="s">
        <v>4</v>
      </c>
      <c r="C6" s="47">
        <v>1513.05</v>
      </c>
      <c r="D6" s="47">
        <v>1614.74</v>
      </c>
      <c r="E6" s="47">
        <v>943.96</v>
      </c>
      <c r="F6" s="47">
        <v>229.85</v>
      </c>
      <c r="G6" s="47">
        <v>208.25</v>
      </c>
      <c r="H6" s="47">
        <v>170.03</v>
      </c>
      <c r="I6" s="47">
        <v>6.04</v>
      </c>
      <c r="J6" s="47">
        <v>16.66</v>
      </c>
      <c r="K6" s="47">
        <v>2.3</v>
      </c>
      <c r="L6" s="47">
        <v>257.41</v>
      </c>
      <c r="M6" s="64">
        <f t="shared" si="0"/>
        <v>4962.29</v>
      </c>
    </row>
    <row r="7" spans="1:13" ht="15">
      <c r="A7" s="6">
        <v>3</v>
      </c>
      <c r="B7" s="6" t="s">
        <v>5</v>
      </c>
      <c r="C7" s="47">
        <v>6512.66</v>
      </c>
      <c r="D7" s="47">
        <v>7661.67</v>
      </c>
      <c r="E7" s="47">
        <v>5471.56</v>
      </c>
      <c r="F7" s="47">
        <v>1372.14</v>
      </c>
      <c r="G7" s="47">
        <v>1857.25</v>
      </c>
      <c r="H7" s="47">
        <v>876.21</v>
      </c>
      <c r="I7" s="47">
        <v>321.8</v>
      </c>
      <c r="J7" s="47">
        <v>378.66</v>
      </c>
      <c r="K7" s="47">
        <v>94.19</v>
      </c>
      <c r="L7" s="47">
        <v>621.32</v>
      </c>
      <c r="M7" s="64">
        <f t="shared" si="0"/>
        <v>25167.459999999995</v>
      </c>
    </row>
    <row r="8" spans="1:13" ht="15">
      <c r="A8" s="6">
        <v>4</v>
      </c>
      <c r="B8" s="6" t="s">
        <v>6</v>
      </c>
      <c r="C8" s="47">
        <v>832.5</v>
      </c>
      <c r="D8" s="47">
        <v>838.11</v>
      </c>
      <c r="E8" s="47">
        <v>521.87</v>
      </c>
      <c r="F8" s="47">
        <v>227.92</v>
      </c>
      <c r="G8" s="47">
        <v>361.74</v>
      </c>
      <c r="H8" s="47">
        <v>215.4</v>
      </c>
      <c r="I8" s="47">
        <v>4.17</v>
      </c>
      <c r="J8" s="47">
        <v>27.08</v>
      </c>
      <c r="K8" s="47">
        <v>1.86</v>
      </c>
      <c r="L8" s="47">
        <v>109.07</v>
      </c>
      <c r="M8" s="64">
        <f t="shared" si="0"/>
        <v>3139.7200000000007</v>
      </c>
    </row>
    <row r="9" spans="1:13" ht="15">
      <c r="A9" s="6">
        <v>5</v>
      </c>
      <c r="B9" s="6" t="s">
        <v>7</v>
      </c>
      <c r="C9" s="47">
        <v>16274.59</v>
      </c>
      <c r="D9" s="47">
        <v>19742.91</v>
      </c>
      <c r="E9" s="47">
        <v>15404.6</v>
      </c>
      <c r="F9" s="47">
        <v>4821.07</v>
      </c>
      <c r="G9" s="47">
        <v>6993.42</v>
      </c>
      <c r="H9" s="47">
        <v>4480.46</v>
      </c>
      <c r="I9" s="47">
        <v>1194.18</v>
      </c>
      <c r="J9" s="47">
        <v>724.59</v>
      </c>
      <c r="K9" s="47">
        <v>137.65</v>
      </c>
      <c r="L9" s="47">
        <v>1806.3</v>
      </c>
      <c r="M9" s="64">
        <f t="shared" si="0"/>
        <v>71579.76999999999</v>
      </c>
    </row>
    <row r="10" spans="1:13" ht="15">
      <c r="A10" s="6">
        <v>6</v>
      </c>
      <c r="B10" s="6" t="s">
        <v>8</v>
      </c>
      <c r="C10" s="47">
        <v>54793.82</v>
      </c>
      <c r="D10" s="47">
        <v>74158.9</v>
      </c>
      <c r="E10" s="47">
        <v>56959.16</v>
      </c>
      <c r="F10" s="47">
        <v>11756.05</v>
      </c>
      <c r="G10" s="47">
        <v>18428.49</v>
      </c>
      <c r="H10" s="47">
        <v>10667.15</v>
      </c>
      <c r="I10" s="47">
        <v>18777.03</v>
      </c>
      <c r="J10" s="47">
        <v>1918.89</v>
      </c>
      <c r="K10" s="47">
        <v>997.36</v>
      </c>
      <c r="L10" s="47">
        <v>6878.14</v>
      </c>
      <c r="M10" s="64">
        <f t="shared" si="0"/>
        <v>255334.99</v>
      </c>
    </row>
    <row r="11" spans="1:13" ht="15">
      <c r="A11" s="6">
        <v>7</v>
      </c>
      <c r="B11" s="6" t="s">
        <v>9</v>
      </c>
      <c r="C11" s="47">
        <v>536.28</v>
      </c>
      <c r="D11" s="47">
        <v>626.98</v>
      </c>
      <c r="E11" s="47">
        <v>357.34</v>
      </c>
      <c r="F11" s="47">
        <v>199.59</v>
      </c>
      <c r="G11" s="47">
        <v>207</v>
      </c>
      <c r="H11" s="47">
        <v>136.93</v>
      </c>
      <c r="I11" s="47">
        <v>1.66</v>
      </c>
      <c r="J11" s="47">
        <v>27</v>
      </c>
      <c r="K11" s="47">
        <v>3.15</v>
      </c>
      <c r="L11" s="47">
        <v>87.8</v>
      </c>
      <c r="M11" s="64">
        <f t="shared" si="0"/>
        <v>2183.73</v>
      </c>
    </row>
    <row r="12" spans="1:13" ht="15">
      <c r="A12" s="6">
        <v>8</v>
      </c>
      <c r="B12" s="6" t="s">
        <v>10</v>
      </c>
      <c r="C12" s="47">
        <v>3486.59</v>
      </c>
      <c r="D12" s="47">
        <v>4843.33</v>
      </c>
      <c r="E12" s="47">
        <v>4058.54</v>
      </c>
      <c r="F12" s="47">
        <v>883.6</v>
      </c>
      <c r="G12" s="47">
        <v>1287.56</v>
      </c>
      <c r="H12" s="47">
        <v>1013.14</v>
      </c>
      <c r="I12" s="47">
        <v>146.13</v>
      </c>
      <c r="J12" s="47">
        <v>167.5</v>
      </c>
      <c r="K12" s="47">
        <v>23.01</v>
      </c>
      <c r="L12" s="47">
        <v>651.89</v>
      </c>
      <c r="M12" s="64">
        <f t="shared" si="0"/>
        <v>16561.289999999997</v>
      </c>
    </row>
    <row r="13" spans="1:13" ht="15">
      <c r="A13" s="6">
        <v>9</v>
      </c>
      <c r="B13" s="6" t="s">
        <v>11</v>
      </c>
      <c r="C13" s="47">
        <v>3713.72</v>
      </c>
      <c r="D13" s="47">
        <v>4659.39</v>
      </c>
      <c r="E13" s="47">
        <v>3661.74</v>
      </c>
      <c r="F13" s="47">
        <v>776.61</v>
      </c>
      <c r="G13" s="47">
        <v>1309.53</v>
      </c>
      <c r="H13" s="47">
        <v>705.16</v>
      </c>
      <c r="I13" s="47">
        <v>145.68</v>
      </c>
      <c r="J13" s="47">
        <v>148.43</v>
      </c>
      <c r="K13" s="47">
        <v>15.47</v>
      </c>
      <c r="L13" s="47">
        <v>634.37</v>
      </c>
      <c r="M13" s="64">
        <f t="shared" si="0"/>
        <v>15770.100000000002</v>
      </c>
    </row>
    <row r="14" spans="1:13" ht="15">
      <c r="A14" s="6">
        <v>10</v>
      </c>
      <c r="B14" s="6" t="s">
        <v>12</v>
      </c>
      <c r="C14" s="47">
        <v>7590.09</v>
      </c>
      <c r="D14" s="47">
        <v>10288.07</v>
      </c>
      <c r="E14" s="47">
        <v>8392.47</v>
      </c>
      <c r="F14" s="47">
        <v>2858.22</v>
      </c>
      <c r="G14" s="47">
        <v>3407.52</v>
      </c>
      <c r="H14" s="47">
        <v>1787.77</v>
      </c>
      <c r="I14" s="47">
        <v>356.36</v>
      </c>
      <c r="J14" s="47">
        <v>234.73</v>
      </c>
      <c r="K14" s="47">
        <v>91.61</v>
      </c>
      <c r="L14" s="47">
        <v>914.44</v>
      </c>
      <c r="M14" s="64">
        <f t="shared" si="0"/>
        <v>35921.280000000006</v>
      </c>
    </row>
    <row r="15" spans="1:13" ht="15">
      <c r="A15" s="6">
        <v>11</v>
      </c>
      <c r="B15" s="6" t="s">
        <v>13</v>
      </c>
      <c r="C15" s="47">
        <v>8710.63</v>
      </c>
      <c r="D15" s="47">
        <v>10952.33</v>
      </c>
      <c r="E15" s="47">
        <v>8728.94</v>
      </c>
      <c r="F15" s="47">
        <v>2016.77</v>
      </c>
      <c r="G15" s="47">
        <v>3510.82</v>
      </c>
      <c r="H15" s="47">
        <v>2395.52</v>
      </c>
      <c r="I15" s="47">
        <v>5003.82</v>
      </c>
      <c r="J15" s="47">
        <v>237.64</v>
      </c>
      <c r="K15" s="47">
        <v>160.61</v>
      </c>
      <c r="L15" s="47">
        <v>542.8</v>
      </c>
      <c r="M15" s="64">
        <f t="shared" si="0"/>
        <v>42259.880000000005</v>
      </c>
    </row>
    <row r="16" spans="1:13" ht="15">
      <c r="A16" s="6">
        <v>12</v>
      </c>
      <c r="B16" s="6" t="s">
        <v>14</v>
      </c>
      <c r="C16" s="47">
        <v>2773.77</v>
      </c>
      <c r="D16" s="47">
        <v>3142.09</v>
      </c>
      <c r="E16" s="47">
        <v>1794.16</v>
      </c>
      <c r="F16" s="47">
        <v>699.14</v>
      </c>
      <c r="G16" s="47">
        <v>762.2</v>
      </c>
      <c r="H16" s="47">
        <v>427.75</v>
      </c>
      <c r="I16" s="47">
        <v>56.96</v>
      </c>
      <c r="J16" s="47">
        <v>36</v>
      </c>
      <c r="K16" s="47">
        <v>15.03</v>
      </c>
      <c r="L16" s="47">
        <v>301.48</v>
      </c>
      <c r="M16" s="64">
        <f t="shared" si="0"/>
        <v>10008.58</v>
      </c>
    </row>
    <row r="17" spans="1:13" ht="15">
      <c r="A17" s="6">
        <v>13</v>
      </c>
      <c r="B17" s="6" t="s">
        <v>70</v>
      </c>
      <c r="C17" s="47">
        <v>60984.49</v>
      </c>
      <c r="D17" s="47">
        <v>91708.91</v>
      </c>
      <c r="E17" s="47">
        <v>60900.14</v>
      </c>
      <c r="F17" s="47">
        <v>18134.35</v>
      </c>
      <c r="G17" s="47">
        <v>33239.56</v>
      </c>
      <c r="H17" s="47">
        <v>23620.29</v>
      </c>
      <c r="I17" s="47">
        <v>42311.18</v>
      </c>
      <c r="J17" s="47">
        <v>2610.68</v>
      </c>
      <c r="K17" s="47">
        <v>368.39</v>
      </c>
      <c r="L17" s="47">
        <v>9771.69</v>
      </c>
      <c r="M17" s="64">
        <f t="shared" si="0"/>
        <v>343649.67999999993</v>
      </c>
    </row>
    <row r="18" spans="1:13" ht="15">
      <c r="A18" s="6">
        <v>14</v>
      </c>
      <c r="B18" s="6" t="s">
        <v>71</v>
      </c>
      <c r="C18" s="47">
        <v>1096.75</v>
      </c>
      <c r="D18" s="47">
        <v>1389.88</v>
      </c>
      <c r="E18" s="47">
        <v>909.54</v>
      </c>
      <c r="F18" s="47">
        <v>309.44</v>
      </c>
      <c r="G18" s="47">
        <v>314.87</v>
      </c>
      <c r="H18" s="47">
        <v>354.69</v>
      </c>
      <c r="I18" s="47">
        <v>472.29</v>
      </c>
      <c r="J18" s="47">
        <v>6.96</v>
      </c>
      <c r="K18" s="47">
        <v>2</v>
      </c>
      <c r="L18" s="47">
        <v>182.4</v>
      </c>
      <c r="M18" s="64">
        <f t="shared" si="0"/>
        <v>5038.82</v>
      </c>
    </row>
    <row r="19" spans="1:13" ht="15">
      <c r="A19" s="6">
        <v>15</v>
      </c>
      <c r="B19" s="6" t="s">
        <v>15</v>
      </c>
      <c r="C19" s="47">
        <v>498.94</v>
      </c>
      <c r="D19" s="47">
        <v>568.49</v>
      </c>
      <c r="E19" s="47">
        <v>363.73</v>
      </c>
      <c r="F19" s="47">
        <v>288.03</v>
      </c>
      <c r="G19" s="47">
        <v>159.55</v>
      </c>
      <c r="H19" s="47">
        <v>105.55</v>
      </c>
      <c r="I19" s="47">
        <v>0</v>
      </c>
      <c r="J19" s="47">
        <v>19.44</v>
      </c>
      <c r="K19" s="47">
        <v>5</v>
      </c>
      <c r="L19" s="47">
        <v>55.88</v>
      </c>
      <c r="M19" s="64">
        <f t="shared" si="0"/>
        <v>2064.61</v>
      </c>
    </row>
    <row r="20" spans="1:13" ht="15">
      <c r="A20" s="6">
        <v>16</v>
      </c>
      <c r="B20" s="6" t="s">
        <v>16</v>
      </c>
      <c r="C20" s="47">
        <v>34712.92</v>
      </c>
      <c r="D20" s="47">
        <v>36588.37</v>
      </c>
      <c r="E20" s="47">
        <v>25216.97</v>
      </c>
      <c r="F20" s="47">
        <v>6174.72</v>
      </c>
      <c r="G20" s="47">
        <v>9676.55</v>
      </c>
      <c r="H20" s="47">
        <v>5587.25</v>
      </c>
      <c r="I20" s="47">
        <v>2842.53</v>
      </c>
      <c r="J20" s="47">
        <v>757.29</v>
      </c>
      <c r="K20" s="47">
        <v>375.51</v>
      </c>
      <c r="L20" s="47">
        <v>1944.19</v>
      </c>
      <c r="M20" s="64">
        <f t="shared" si="0"/>
        <v>123876.3</v>
      </c>
    </row>
    <row r="21" spans="1:13" ht="15">
      <c r="A21" s="6">
        <v>17</v>
      </c>
      <c r="B21" s="6" t="s">
        <v>17</v>
      </c>
      <c r="C21" s="47">
        <v>10106.64</v>
      </c>
      <c r="D21" s="47">
        <v>11800.82</v>
      </c>
      <c r="E21" s="47">
        <v>7845.62</v>
      </c>
      <c r="F21" s="47">
        <v>2878.75</v>
      </c>
      <c r="G21" s="47">
        <v>3332.68</v>
      </c>
      <c r="H21" s="47">
        <v>2440.25</v>
      </c>
      <c r="I21" s="47">
        <v>256.68</v>
      </c>
      <c r="J21" s="47">
        <v>235.73</v>
      </c>
      <c r="K21" s="47">
        <v>171.62</v>
      </c>
      <c r="L21" s="47">
        <v>1180.68</v>
      </c>
      <c r="M21" s="64">
        <f t="shared" si="0"/>
        <v>40249.47</v>
      </c>
    </row>
    <row r="22" spans="1:13" ht="15">
      <c r="A22" s="6">
        <v>18</v>
      </c>
      <c r="B22" s="6" t="s">
        <v>18</v>
      </c>
      <c r="C22" s="47">
        <v>3332.15</v>
      </c>
      <c r="D22" s="47">
        <v>4201.38</v>
      </c>
      <c r="E22" s="47">
        <v>2703.07</v>
      </c>
      <c r="F22" s="47">
        <v>527.29</v>
      </c>
      <c r="G22" s="47">
        <v>821.71</v>
      </c>
      <c r="H22" s="47">
        <v>618.45</v>
      </c>
      <c r="I22" s="47">
        <v>241.6</v>
      </c>
      <c r="J22" s="47">
        <v>52.7</v>
      </c>
      <c r="K22" s="47">
        <v>23.49</v>
      </c>
      <c r="L22" s="47">
        <v>446.62</v>
      </c>
      <c r="M22" s="64">
        <f t="shared" si="0"/>
        <v>12968.460000000001</v>
      </c>
    </row>
    <row r="23" spans="1:13" ht="15">
      <c r="A23" s="6">
        <v>19</v>
      </c>
      <c r="B23" s="6" t="s">
        <v>19</v>
      </c>
      <c r="C23" s="47">
        <v>349.35</v>
      </c>
      <c r="D23" s="47">
        <v>402.76</v>
      </c>
      <c r="E23" s="47">
        <v>185.73</v>
      </c>
      <c r="F23" s="47">
        <v>81.99</v>
      </c>
      <c r="G23" s="47">
        <v>93.78</v>
      </c>
      <c r="H23" s="47">
        <v>52.2</v>
      </c>
      <c r="I23" s="47">
        <v>1.69</v>
      </c>
      <c r="J23" s="47">
        <v>10</v>
      </c>
      <c r="K23" s="47">
        <v>1.5</v>
      </c>
      <c r="L23" s="47">
        <v>44.65</v>
      </c>
      <c r="M23" s="64">
        <f t="shared" si="0"/>
        <v>1223.6500000000003</v>
      </c>
    </row>
    <row r="24" spans="1:13" ht="15">
      <c r="A24" s="6">
        <v>20</v>
      </c>
      <c r="B24" s="6" t="s">
        <v>20</v>
      </c>
      <c r="C24" s="47">
        <v>1716.32</v>
      </c>
      <c r="D24" s="47">
        <v>1828.26</v>
      </c>
      <c r="E24" s="47">
        <v>1016.39</v>
      </c>
      <c r="F24" s="47">
        <v>331.56</v>
      </c>
      <c r="G24" s="47">
        <v>319.3</v>
      </c>
      <c r="H24" s="47">
        <v>209.1</v>
      </c>
      <c r="I24" s="47">
        <v>295.29</v>
      </c>
      <c r="J24" s="47">
        <v>24.5</v>
      </c>
      <c r="K24" s="47">
        <v>11.5</v>
      </c>
      <c r="L24" s="47">
        <v>122.7</v>
      </c>
      <c r="M24" s="64">
        <f t="shared" si="0"/>
        <v>5874.920000000001</v>
      </c>
    </row>
    <row r="25" spans="1:13" ht="15">
      <c r="A25" s="6">
        <v>21</v>
      </c>
      <c r="B25" s="6" t="s">
        <v>21</v>
      </c>
      <c r="C25" s="47">
        <v>576.2</v>
      </c>
      <c r="D25" s="47">
        <v>688.13</v>
      </c>
      <c r="E25" s="47">
        <v>383.17</v>
      </c>
      <c r="F25" s="47">
        <v>214.04</v>
      </c>
      <c r="G25" s="47">
        <v>321.16</v>
      </c>
      <c r="H25" s="47">
        <v>258.59</v>
      </c>
      <c r="I25" s="47">
        <v>29.96</v>
      </c>
      <c r="J25" s="47">
        <v>39.69</v>
      </c>
      <c r="K25" s="47">
        <v>9.43</v>
      </c>
      <c r="L25" s="47">
        <v>83.42</v>
      </c>
      <c r="M25" s="64">
        <f t="shared" si="0"/>
        <v>2603.79</v>
      </c>
    </row>
    <row r="26" spans="1:13" ht="15">
      <c r="A26" s="6">
        <v>22</v>
      </c>
      <c r="B26" s="6" t="s">
        <v>22</v>
      </c>
      <c r="C26" s="47">
        <v>443.9</v>
      </c>
      <c r="D26" s="47">
        <v>493.28</v>
      </c>
      <c r="E26" s="47">
        <v>178.85</v>
      </c>
      <c r="F26" s="47">
        <v>104</v>
      </c>
      <c r="G26" s="47">
        <v>87</v>
      </c>
      <c r="H26" s="47">
        <v>53.79</v>
      </c>
      <c r="I26" s="47">
        <v>53.14</v>
      </c>
      <c r="J26" s="47">
        <v>0.5</v>
      </c>
      <c r="K26" s="47">
        <v>0</v>
      </c>
      <c r="L26" s="47">
        <v>38.4</v>
      </c>
      <c r="M26" s="64">
        <f t="shared" si="0"/>
        <v>1452.8600000000001</v>
      </c>
    </row>
    <row r="27" spans="1:13" ht="15">
      <c r="A27" s="6">
        <v>23</v>
      </c>
      <c r="B27" s="6" t="s">
        <v>23</v>
      </c>
      <c r="C27" s="47">
        <v>445.55</v>
      </c>
      <c r="D27" s="47">
        <v>581.92</v>
      </c>
      <c r="E27" s="47">
        <v>416.65</v>
      </c>
      <c r="F27" s="47">
        <v>95.56</v>
      </c>
      <c r="G27" s="47">
        <v>196</v>
      </c>
      <c r="H27" s="47">
        <v>153.22</v>
      </c>
      <c r="I27" s="47">
        <v>0</v>
      </c>
      <c r="J27" s="47">
        <v>21.5</v>
      </c>
      <c r="K27" s="47">
        <v>6.66</v>
      </c>
      <c r="L27" s="47">
        <v>55.53</v>
      </c>
      <c r="M27" s="64">
        <f t="shared" si="0"/>
        <v>1972.59</v>
      </c>
    </row>
    <row r="28" spans="1:13" ht="15">
      <c r="A28" s="6">
        <v>24</v>
      </c>
      <c r="B28" s="6" t="s">
        <v>24</v>
      </c>
      <c r="C28" s="47">
        <v>485.38</v>
      </c>
      <c r="D28" s="47">
        <v>528</v>
      </c>
      <c r="E28" s="47">
        <v>318.57</v>
      </c>
      <c r="F28" s="47">
        <v>110.83</v>
      </c>
      <c r="G28" s="47">
        <v>69.73</v>
      </c>
      <c r="H28" s="47">
        <v>44.89</v>
      </c>
      <c r="I28" s="47">
        <v>54.61</v>
      </c>
      <c r="J28" s="47">
        <v>22.33</v>
      </c>
      <c r="K28" s="47">
        <v>8.8</v>
      </c>
      <c r="L28" s="47">
        <v>55.14</v>
      </c>
      <c r="M28" s="64">
        <f t="shared" si="0"/>
        <v>1698.28</v>
      </c>
    </row>
    <row r="29" spans="1:13" ht="15">
      <c r="A29" s="6">
        <v>25</v>
      </c>
      <c r="B29" s="6" t="s">
        <v>25</v>
      </c>
      <c r="C29" s="47">
        <v>1402.97</v>
      </c>
      <c r="D29" s="47">
        <v>1578.98</v>
      </c>
      <c r="E29" s="47">
        <v>825.95</v>
      </c>
      <c r="F29" s="47">
        <v>237.46</v>
      </c>
      <c r="G29" s="47">
        <v>354.5</v>
      </c>
      <c r="H29" s="47">
        <v>253.72</v>
      </c>
      <c r="I29" s="47">
        <v>288.99</v>
      </c>
      <c r="J29" s="47">
        <v>17</v>
      </c>
      <c r="K29" s="47">
        <v>1.34</v>
      </c>
      <c r="L29" s="47">
        <v>127.3</v>
      </c>
      <c r="M29" s="64">
        <f t="shared" si="0"/>
        <v>5088.21</v>
      </c>
    </row>
    <row r="30" spans="1:13" ht="15">
      <c r="A30" s="6">
        <v>26</v>
      </c>
      <c r="B30" s="6" t="s">
        <v>26</v>
      </c>
      <c r="C30" s="47">
        <v>1586.17</v>
      </c>
      <c r="D30" s="47">
        <v>1982.45</v>
      </c>
      <c r="E30" s="47">
        <v>1381.25</v>
      </c>
      <c r="F30" s="47">
        <v>383.04</v>
      </c>
      <c r="G30" s="47">
        <v>474.97</v>
      </c>
      <c r="H30" s="47">
        <v>294.66</v>
      </c>
      <c r="I30" s="47">
        <v>424.33</v>
      </c>
      <c r="J30" s="47">
        <v>19.5</v>
      </c>
      <c r="K30" s="47">
        <v>6.87</v>
      </c>
      <c r="L30" s="47">
        <v>333.25</v>
      </c>
      <c r="M30" s="64">
        <f t="shared" si="0"/>
        <v>6886.49</v>
      </c>
    </row>
    <row r="31" spans="1:13" ht="15">
      <c r="A31" s="6">
        <v>27</v>
      </c>
      <c r="B31" s="6" t="s">
        <v>27</v>
      </c>
      <c r="C31" s="47">
        <v>5642.06</v>
      </c>
      <c r="D31" s="47">
        <v>7222.58</v>
      </c>
      <c r="E31" s="47">
        <v>4767.75</v>
      </c>
      <c r="F31" s="47">
        <v>1067.13</v>
      </c>
      <c r="G31" s="47">
        <v>1454.21</v>
      </c>
      <c r="H31" s="47">
        <v>1067.18</v>
      </c>
      <c r="I31" s="47">
        <v>481.64</v>
      </c>
      <c r="J31" s="47">
        <v>132.46</v>
      </c>
      <c r="K31" s="47">
        <v>39.89</v>
      </c>
      <c r="L31" s="47">
        <v>893.44</v>
      </c>
      <c r="M31" s="64">
        <f t="shared" si="0"/>
        <v>22768.339999999997</v>
      </c>
    </row>
    <row r="32" spans="1:13" ht="15">
      <c r="A32" s="6">
        <v>28</v>
      </c>
      <c r="B32" s="6" t="s">
        <v>28</v>
      </c>
      <c r="C32" s="47">
        <v>3126.04</v>
      </c>
      <c r="D32" s="47">
        <v>3742.51</v>
      </c>
      <c r="E32" s="47">
        <v>2433.59</v>
      </c>
      <c r="F32" s="47">
        <v>482.94</v>
      </c>
      <c r="G32" s="47">
        <v>812.54</v>
      </c>
      <c r="H32" s="47">
        <v>565.14</v>
      </c>
      <c r="I32" s="47">
        <v>481.19</v>
      </c>
      <c r="J32" s="47">
        <v>94.69</v>
      </c>
      <c r="K32" s="47">
        <v>27.7</v>
      </c>
      <c r="L32" s="47">
        <v>324.95</v>
      </c>
      <c r="M32" s="64">
        <f t="shared" si="0"/>
        <v>12091.29</v>
      </c>
    </row>
    <row r="33" spans="1:13" ht="15">
      <c r="A33" s="6">
        <v>29</v>
      </c>
      <c r="B33" s="6" t="s">
        <v>29</v>
      </c>
      <c r="C33" s="47">
        <v>40686.02</v>
      </c>
      <c r="D33" s="47">
        <v>53178.91</v>
      </c>
      <c r="E33" s="47">
        <v>38903.35</v>
      </c>
      <c r="F33" s="47">
        <v>12033.66</v>
      </c>
      <c r="G33" s="47">
        <v>16584.03</v>
      </c>
      <c r="H33" s="47">
        <v>6674.88</v>
      </c>
      <c r="I33" s="47">
        <v>15575.17</v>
      </c>
      <c r="J33" s="47">
        <v>1200.68</v>
      </c>
      <c r="K33" s="47">
        <v>320.52</v>
      </c>
      <c r="L33" s="47">
        <v>6178.53</v>
      </c>
      <c r="M33" s="64">
        <f t="shared" si="0"/>
        <v>191335.75</v>
      </c>
    </row>
    <row r="34" spans="1:13" ht="15">
      <c r="A34" s="6">
        <v>30</v>
      </c>
      <c r="B34" s="6" t="s">
        <v>30</v>
      </c>
      <c r="C34" s="47">
        <v>878.73</v>
      </c>
      <c r="D34" s="47">
        <v>1050.13</v>
      </c>
      <c r="E34" s="47">
        <v>719.26</v>
      </c>
      <c r="F34" s="47">
        <v>196.44</v>
      </c>
      <c r="G34" s="47">
        <v>184.84</v>
      </c>
      <c r="H34" s="47">
        <v>126.65</v>
      </c>
      <c r="I34" s="47">
        <v>0.82</v>
      </c>
      <c r="J34" s="47">
        <v>8.5</v>
      </c>
      <c r="K34" s="47">
        <v>0.64</v>
      </c>
      <c r="L34" s="47">
        <v>122.27</v>
      </c>
      <c r="M34" s="64">
        <f t="shared" si="0"/>
        <v>3288.28</v>
      </c>
    </row>
    <row r="35" spans="1:13" ht="15">
      <c r="A35" s="6">
        <v>31</v>
      </c>
      <c r="B35" s="6" t="s">
        <v>31</v>
      </c>
      <c r="C35" s="47">
        <v>4030.19</v>
      </c>
      <c r="D35" s="47">
        <v>5173.02</v>
      </c>
      <c r="E35" s="47">
        <v>3655.63</v>
      </c>
      <c r="F35" s="47">
        <v>742.64</v>
      </c>
      <c r="G35" s="47">
        <v>1281.7</v>
      </c>
      <c r="H35" s="47">
        <v>1033.2</v>
      </c>
      <c r="I35" s="47">
        <v>921.29</v>
      </c>
      <c r="J35" s="47">
        <v>106.07</v>
      </c>
      <c r="K35" s="47">
        <v>37.88</v>
      </c>
      <c r="L35" s="47">
        <v>534.78</v>
      </c>
      <c r="M35" s="64">
        <f t="shared" si="0"/>
        <v>17516.4</v>
      </c>
    </row>
    <row r="36" spans="1:13" ht="15">
      <c r="A36" s="6">
        <v>32</v>
      </c>
      <c r="B36" s="6" t="s">
        <v>32</v>
      </c>
      <c r="C36" s="47">
        <v>1878.62</v>
      </c>
      <c r="D36" s="47">
        <v>2163.19</v>
      </c>
      <c r="E36" s="47">
        <v>1398.2</v>
      </c>
      <c r="F36" s="47">
        <v>448.9</v>
      </c>
      <c r="G36" s="47">
        <v>430.76</v>
      </c>
      <c r="H36" s="47">
        <v>247.74</v>
      </c>
      <c r="I36" s="47">
        <v>37.87</v>
      </c>
      <c r="J36" s="47">
        <v>109.82</v>
      </c>
      <c r="K36" s="47">
        <v>12.43</v>
      </c>
      <c r="L36" s="47">
        <v>335.46</v>
      </c>
      <c r="M36" s="64">
        <f t="shared" si="0"/>
        <v>7062.99</v>
      </c>
    </row>
    <row r="37" spans="1:13" ht="15">
      <c r="A37" s="6">
        <v>33</v>
      </c>
      <c r="B37" s="6" t="s">
        <v>33</v>
      </c>
      <c r="C37" s="47">
        <v>307.23</v>
      </c>
      <c r="D37" s="47">
        <v>351.43</v>
      </c>
      <c r="E37" s="47">
        <v>170.89</v>
      </c>
      <c r="F37" s="47">
        <v>117.5</v>
      </c>
      <c r="G37" s="47">
        <v>86.23</v>
      </c>
      <c r="H37" s="47">
        <v>67.26</v>
      </c>
      <c r="I37" s="47">
        <v>7.42</v>
      </c>
      <c r="J37" s="47">
        <v>0</v>
      </c>
      <c r="K37" s="47">
        <v>2.32</v>
      </c>
      <c r="L37" s="47">
        <v>30.32</v>
      </c>
      <c r="M37" s="64">
        <f t="shared" si="0"/>
        <v>1140.6</v>
      </c>
    </row>
    <row r="38" spans="1:13" ht="15">
      <c r="A38" s="6">
        <v>34</v>
      </c>
      <c r="B38" s="6" t="s">
        <v>34</v>
      </c>
      <c r="C38" s="47">
        <v>309.77</v>
      </c>
      <c r="D38" s="47">
        <v>365.95</v>
      </c>
      <c r="E38" s="47">
        <v>203.5</v>
      </c>
      <c r="F38" s="47">
        <v>75.74</v>
      </c>
      <c r="G38" s="47">
        <v>64.54</v>
      </c>
      <c r="H38" s="47">
        <v>35.42</v>
      </c>
      <c r="I38" s="47">
        <v>34</v>
      </c>
      <c r="J38" s="47">
        <v>1.5</v>
      </c>
      <c r="K38" s="47">
        <v>0.09</v>
      </c>
      <c r="L38" s="47">
        <v>37.02</v>
      </c>
      <c r="M38" s="64">
        <f t="shared" si="0"/>
        <v>1127.53</v>
      </c>
    </row>
    <row r="39" spans="1:13" ht="15">
      <c r="A39" s="6">
        <v>35</v>
      </c>
      <c r="B39" s="6" t="s">
        <v>35</v>
      </c>
      <c r="C39" s="47">
        <v>10671.92</v>
      </c>
      <c r="D39" s="47">
        <v>12629.82</v>
      </c>
      <c r="E39" s="47">
        <v>8242.33</v>
      </c>
      <c r="F39" s="47">
        <v>1676.3</v>
      </c>
      <c r="G39" s="47">
        <v>2484.79</v>
      </c>
      <c r="H39" s="47">
        <v>1757.21</v>
      </c>
      <c r="I39" s="47">
        <v>1244.06</v>
      </c>
      <c r="J39" s="47">
        <v>236</v>
      </c>
      <c r="K39" s="47">
        <v>43.94</v>
      </c>
      <c r="L39" s="47">
        <v>1583.82</v>
      </c>
      <c r="M39" s="64">
        <f t="shared" si="0"/>
        <v>40570.19</v>
      </c>
    </row>
    <row r="40" spans="1:13" ht="15">
      <c r="A40" s="6">
        <v>36</v>
      </c>
      <c r="B40" s="6" t="s">
        <v>36</v>
      </c>
      <c r="C40" s="47">
        <v>19160.8</v>
      </c>
      <c r="D40" s="47">
        <v>21983.6</v>
      </c>
      <c r="E40" s="47">
        <v>14704.53</v>
      </c>
      <c r="F40" s="47">
        <v>4518.51</v>
      </c>
      <c r="G40" s="47">
        <v>6958.28</v>
      </c>
      <c r="H40" s="47">
        <v>4835.14</v>
      </c>
      <c r="I40" s="47">
        <v>4203.26</v>
      </c>
      <c r="J40" s="47">
        <v>675.57</v>
      </c>
      <c r="K40" s="47">
        <v>150.59</v>
      </c>
      <c r="L40" s="47">
        <v>2354.08</v>
      </c>
      <c r="M40" s="64">
        <f t="shared" si="0"/>
        <v>79544.36</v>
      </c>
    </row>
    <row r="41" spans="1:13" ht="15">
      <c r="A41" s="6">
        <v>37</v>
      </c>
      <c r="B41" s="6" t="s">
        <v>37</v>
      </c>
      <c r="C41" s="47">
        <v>8350.61</v>
      </c>
      <c r="D41" s="47">
        <v>9810.1</v>
      </c>
      <c r="E41" s="47">
        <v>6856.54</v>
      </c>
      <c r="F41" s="47">
        <v>2539.73</v>
      </c>
      <c r="G41" s="47">
        <v>2369.34</v>
      </c>
      <c r="H41" s="47">
        <v>1494.37</v>
      </c>
      <c r="I41" s="47">
        <v>308.96</v>
      </c>
      <c r="J41" s="47">
        <v>322.65</v>
      </c>
      <c r="K41" s="47">
        <v>75.33</v>
      </c>
      <c r="L41" s="47">
        <v>565.84</v>
      </c>
      <c r="M41" s="64">
        <f t="shared" si="0"/>
        <v>32693.47</v>
      </c>
    </row>
    <row r="42" spans="1:13" ht="15">
      <c r="A42" s="6">
        <v>38</v>
      </c>
      <c r="B42" s="6" t="s">
        <v>38</v>
      </c>
      <c r="C42" s="47">
        <v>1331.56</v>
      </c>
      <c r="D42" s="47">
        <v>1517.9</v>
      </c>
      <c r="E42" s="47">
        <v>981.01</v>
      </c>
      <c r="F42" s="47">
        <v>480.38</v>
      </c>
      <c r="G42" s="47">
        <v>739.19</v>
      </c>
      <c r="H42" s="47">
        <v>478.17</v>
      </c>
      <c r="I42" s="47">
        <v>98.43</v>
      </c>
      <c r="J42" s="47">
        <v>17.62</v>
      </c>
      <c r="K42" s="47">
        <v>3.54</v>
      </c>
      <c r="L42" s="47">
        <v>171.11</v>
      </c>
      <c r="M42" s="64">
        <f t="shared" si="0"/>
        <v>5818.910000000001</v>
      </c>
    </row>
    <row r="43" spans="1:13" ht="15">
      <c r="A43" s="6">
        <v>39</v>
      </c>
      <c r="B43" s="6" t="s">
        <v>39</v>
      </c>
      <c r="C43" s="47">
        <v>391.21</v>
      </c>
      <c r="D43" s="47">
        <v>428.63</v>
      </c>
      <c r="E43" s="47">
        <v>261.41</v>
      </c>
      <c r="F43" s="47">
        <v>80.23</v>
      </c>
      <c r="G43" s="47">
        <v>98.42</v>
      </c>
      <c r="H43" s="47">
        <v>98.5</v>
      </c>
      <c r="I43" s="47">
        <v>6.88</v>
      </c>
      <c r="J43" s="47">
        <v>17.94</v>
      </c>
      <c r="K43" s="47">
        <v>2</v>
      </c>
      <c r="L43" s="47">
        <v>65.91</v>
      </c>
      <c r="M43" s="64">
        <f t="shared" si="0"/>
        <v>1451.1300000000003</v>
      </c>
    </row>
    <row r="44" spans="1:13" ht="15">
      <c r="A44" s="6">
        <v>40</v>
      </c>
      <c r="B44" s="6" t="s">
        <v>40</v>
      </c>
      <c r="C44" s="47">
        <v>626.17</v>
      </c>
      <c r="D44" s="47">
        <v>773.1</v>
      </c>
      <c r="E44" s="47">
        <v>506.8</v>
      </c>
      <c r="F44" s="47">
        <v>245.63</v>
      </c>
      <c r="G44" s="47">
        <v>221.89</v>
      </c>
      <c r="H44" s="47">
        <v>235.69</v>
      </c>
      <c r="I44" s="47">
        <v>3.81</v>
      </c>
      <c r="J44" s="47">
        <v>0.5</v>
      </c>
      <c r="K44" s="47">
        <v>0.12</v>
      </c>
      <c r="L44" s="47">
        <v>110.14</v>
      </c>
      <c r="M44" s="64">
        <f t="shared" si="0"/>
        <v>2723.8499999999995</v>
      </c>
    </row>
    <row r="45" spans="1:13" ht="15">
      <c r="A45" s="6">
        <v>41</v>
      </c>
      <c r="B45" s="6" t="s">
        <v>41</v>
      </c>
      <c r="C45" s="47">
        <v>9047.71</v>
      </c>
      <c r="D45" s="47">
        <v>11654.17</v>
      </c>
      <c r="E45" s="47">
        <v>7850.26</v>
      </c>
      <c r="F45" s="47">
        <v>2780.81</v>
      </c>
      <c r="G45" s="47">
        <v>3998.27</v>
      </c>
      <c r="H45" s="47">
        <v>2512.33</v>
      </c>
      <c r="I45" s="47">
        <v>2989.25</v>
      </c>
      <c r="J45" s="47">
        <v>361.67</v>
      </c>
      <c r="K45" s="47">
        <v>57.11</v>
      </c>
      <c r="L45" s="47">
        <v>1117.89</v>
      </c>
      <c r="M45" s="64">
        <f t="shared" si="0"/>
        <v>42369.47</v>
      </c>
    </row>
    <row r="46" spans="1:13" ht="15">
      <c r="A46" s="6">
        <v>42</v>
      </c>
      <c r="B46" s="6" t="s">
        <v>42</v>
      </c>
      <c r="C46" s="47">
        <v>9785.38</v>
      </c>
      <c r="D46" s="47">
        <v>12460.84</v>
      </c>
      <c r="E46" s="47">
        <v>8430.95</v>
      </c>
      <c r="F46" s="47">
        <v>2282.07</v>
      </c>
      <c r="G46" s="47">
        <v>3331.52</v>
      </c>
      <c r="H46" s="47">
        <v>2298.72</v>
      </c>
      <c r="I46" s="47">
        <v>1221.57</v>
      </c>
      <c r="J46" s="47">
        <v>263.13</v>
      </c>
      <c r="K46" s="47">
        <v>20.91</v>
      </c>
      <c r="L46" s="47">
        <v>1564.02</v>
      </c>
      <c r="M46" s="64">
        <f t="shared" si="0"/>
        <v>41659.11</v>
      </c>
    </row>
    <row r="47" spans="1:13" ht="15">
      <c r="A47" s="6">
        <v>43</v>
      </c>
      <c r="B47" s="6" t="s">
        <v>43</v>
      </c>
      <c r="C47" s="47">
        <v>3292.73</v>
      </c>
      <c r="D47" s="47">
        <v>4797.44</v>
      </c>
      <c r="E47" s="47">
        <v>4134.79</v>
      </c>
      <c r="F47" s="47">
        <v>992.85</v>
      </c>
      <c r="G47" s="47">
        <v>1500.36</v>
      </c>
      <c r="H47" s="47">
        <v>707.15</v>
      </c>
      <c r="I47" s="47">
        <v>1290.62</v>
      </c>
      <c r="J47" s="47">
        <v>126.36</v>
      </c>
      <c r="K47" s="47">
        <v>113.35</v>
      </c>
      <c r="L47" s="47">
        <v>656.04</v>
      </c>
      <c r="M47" s="64">
        <f t="shared" si="0"/>
        <v>17611.69</v>
      </c>
    </row>
    <row r="48" spans="1:13" ht="15">
      <c r="A48" s="6">
        <v>44</v>
      </c>
      <c r="B48" s="6" t="s">
        <v>44</v>
      </c>
      <c r="C48" s="47">
        <v>1766.34</v>
      </c>
      <c r="D48" s="47">
        <v>2137.1</v>
      </c>
      <c r="E48" s="47">
        <v>1613.38</v>
      </c>
      <c r="F48" s="47">
        <v>417.54</v>
      </c>
      <c r="G48" s="47">
        <v>733.06</v>
      </c>
      <c r="H48" s="47">
        <v>559.36</v>
      </c>
      <c r="I48" s="47">
        <v>448.21</v>
      </c>
      <c r="J48" s="47">
        <v>46.92</v>
      </c>
      <c r="K48" s="47">
        <v>9.44</v>
      </c>
      <c r="L48" s="47">
        <v>190.49</v>
      </c>
      <c r="M48" s="64">
        <f t="shared" si="0"/>
        <v>7921.839999999999</v>
      </c>
    </row>
    <row r="49" spans="1:13" ht="15">
      <c r="A49" s="6">
        <v>45</v>
      </c>
      <c r="B49" s="6" t="s">
        <v>45</v>
      </c>
      <c r="C49" s="47">
        <v>2741.28</v>
      </c>
      <c r="D49" s="47">
        <v>3630.7</v>
      </c>
      <c r="E49" s="47">
        <v>2456.92</v>
      </c>
      <c r="F49" s="47">
        <v>617.9</v>
      </c>
      <c r="G49" s="47">
        <v>729.04</v>
      </c>
      <c r="H49" s="47">
        <v>493.3</v>
      </c>
      <c r="I49" s="47">
        <v>53.92</v>
      </c>
      <c r="J49" s="47">
        <v>36.91</v>
      </c>
      <c r="K49" s="47">
        <v>16.25</v>
      </c>
      <c r="L49" s="47">
        <v>380.81</v>
      </c>
      <c r="M49" s="64">
        <f t="shared" si="0"/>
        <v>11157.029999999999</v>
      </c>
    </row>
    <row r="50" spans="1:13" ht="15">
      <c r="A50" s="6">
        <v>46</v>
      </c>
      <c r="B50" s="6" t="s">
        <v>46</v>
      </c>
      <c r="C50" s="47">
        <v>7063.01</v>
      </c>
      <c r="D50" s="47">
        <v>8404.96</v>
      </c>
      <c r="E50" s="47">
        <v>6543.02</v>
      </c>
      <c r="F50" s="47">
        <v>1458.1</v>
      </c>
      <c r="G50" s="47">
        <v>2226.81</v>
      </c>
      <c r="H50" s="47">
        <v>1495.53</v>
      </c>
      <c r="I50" s="47">
        <v>443.67</v>
      </c>
      <c r="J50" s="47">
        <v>180.06</v>
      </c>
      <c r="K50" s="47">
        <v>85.64</v>
      </c>
      <c r="L50" s="47">
        <v>854.61</v>
      </c>
      <c r="M50" s="64">
        <f t="shared" si="0"/>
        <v>28755.409999999996</v>
      </c>
    </row>
    <row r="51" spans="1:13" ht="15">
      <c r="A51" s="6">
        <v>47</v>
      </c>
      <c r="B51" s="6" t="s">
        <v>47</v>
      </c>
      <c r="C51" s="47">
        <v>1402.65</v>
      </c>
      <c r="D51" s="47">
        <v>1888.86</v>
      </c>
      <c r="E51" s="47">
        <v>1286.08</v>
      </c>
      <c r="F51" s="47">
        <v>407.09</v>
      </c>
      <c r="G51" s="47">
        <v>681.45</v>
      </c>
      <c r="H51" s="47">
        <v>518.33</v>
      </c>
      <c r="I51" s="47">
        <v>488.7</v>
      </c>
      <c r="J51" s="47">
        <v>18</v>
      </c>
      <c r="K51" s="47">
        <v>7.65</v>
      </c>
      <c r="L51" s="47">
        <v>222.75</v>
      </c>
      <c r="M51" s="64">
        <f t="shared" si="0"/>
        <v>6921.5599999999995</v>
      </c>
    </row>
    <row r="52" spans="1:13" ht="15">
      <c r="A52" s="6">
        <v>48</v>
      </c>
      <c r="B52" s="6" t="s">
        <v>48</v>
      </c>
      <c r="C52" s="47">
        <v>35591.62</v>
      </c>
      <c r="D52" s="47">
        <v>44348.65</v>
      </c>
      <c r="E52" s="47">
        <v>34051.91</v>
      </c>
      <c r="F52" s="47">
        <v>6565.49</v>
      </c>
      <c r="G52" s="47">
        <v>13868.74</v>
      </c>
      <c r="H52" s="47">
        <v>9739.81</v>
      </c>
      <c r="I52" s="47">
        <v>21237.93</v>
      </c>
      <c r="J52" s="47">
        <v>2025.07</v>
      </c>
      <c r="K52" s="47">
        <v>546.22</v>
      </c>
      <c r="L52" s="47">
        <v>3782.33</v>
      </c>
      <c r="M52" s="64">
        <f t="shared" si="0"/>
        <v>171757.77</v>
      </c>
    </row>
    <row r="53" spans="1:13" ht="15">
      <c r="A53" s="6">
        <v>49</v>
      </c>
      <c r="B53" s="6" t="s">
        <v>49</v>
      </c>
      <c r="C53" s="47">
        <v>9730.72</v>
      </c>
      <c r="D53" s="47">
        <v>14981.38</v>
      </c>
      <c r="E53" s="47">
        <v>11084.83</v>
      </c>
      <c r="F53" s="47">
        <v>1957.77</v>
      </c>
      <c r="G53" s="47">
        <v>3087.85</v>
      </c>
      <c r="H53" s="47">
        <v>2098.78</v>
      </c>
      <c r="I53" s="47">
        <v>6781.1</v>
      </c>
      <c r="J53" s="47">
        <v>423.76</v>
      </c>
      <c r="K53" s="47">
        <v>93.36</v>
      </c>
      <c r="L53" s="47">
        <v>1217.96</v>
      </c>
      <c r="M53" s="64">
        <f t="shared" si="0"/>
        <v>51457.509999999995</v>
      </c>
    </row>
    <row r="54" spans="1:13" ht="15">
      <c r="A54" s="6">
        <v>50</v>
      </c>
      <c r="B54" s="6" t="s">
        <v>50</v>
      </c>
      <c r="C54" s="47">
        <v>34167.89</v>
      </c>
      <c r="D54" s="47">
        <v>45846.46</v>
      </c>
      <c r="E54" s="47">
        <v>38101.26</v>
      </c>
      <c r="F54" s="47">
        <v>10884.36</v>
      </c>
      <c r="G54" s="47">
        <v>15056.33</v>
      </c>
      <c r="H54" s="47">
        <v>6841.28</v>
      </c>
      <c r="I54" s="47">
        <v>14427.68</v>
      </c>
      <c r="J54" s="47">
        <v>1013.25</v>
      </c>
      <c r="K54" s="47">
        <v>323.93</v>
      </c>
      <c r="L54" s="47">
        <v>5059.79</v>
      </c>
      <c r="M54" s="64">
        <f t="shared" si="0"/>
        <v>171722.23</v>
      </c>
    </row>
    <row r="55" spans="1:13" ht="15">
      <c r="A55" s="6">
        <v>51</v>
      </c>
      <c r="B55" s="6" t="s">
        <v>51</v>
      </c>
      <c r="C55" s="47">
        <v>16089.56</v>
      </c>
      <c r="D55" s="47">
        <v>19624.31</v>
      </c>
      <c r="E55" s="47">
        <v>13256.36</v>
      </c>
      <c r="F55" s="47">
        <v>3076.24</v>
      </c>
      <c r="G55" s="47">
        <v>5830.51</v>
      </c>
      <c r="H55" s="47">
        <v>4016.37</v>
      </c>
      <c r="I55" s="47">
        <v>1895.88</v>
      </c>
      <c r="J55" s="47">
        <v>616.36</v>
      </c>
      <c r="K55" s="47">
        <v>258.96</v>
      </c>
      <c r="L55" s="47">
        <v>1620.12</v>
      </c>
      <c r="M55" s="64">
        <f t="shared" si="0"/>
        <v>66284.67</v>
      </c>
    </row>
    <row r="56" spans="1:13" ht="15">
      <c r="A56" s="6">
        <v>52</v>
      </c>
      <c r="B56" s="6" t="s">
        <v>52</v>
      </c>
      <c r="C56" s="47">
        <v>23110.33</v>
      </c>
      <c r="D56" s="47">
        <v>28472.2</v>
      </c>
      <c r="E56" s="47">
        <v>25231.17</v>
      </c>
      <c r="F56" s="47">
        <v>5951.74</v>
      </c>
      <c r="G56" s="47">
        <v>9649.25</v>
      </c>
      <c r="H56" s="47">
        <v>4136.98</v>
      </c>
      <c r="I56" s="47">
        <v>3310.16</v>
      </c>
      <c r="J56" s="47">
        <v>908.74</v>
      </c>
      <c r="K56" s="47">
        <v>203.64</v>
      </c>
      <c r="L56" s="47">
        <v>3287.17</v>
      </c>
      <c r="M56" s="64">
        <f t="shared" si="0"/>
        <v>104261.38</v>
      </c>
    </row>
    <row r="57" spans="1:13" ht="15">
      <c r="A57" s="6">
        <v>53</v>
      </c>
      <c r="B57" s="6" t="s">
        <v>53</v>
      </c>
      <c r="C57" s="47">
        <v>23292.37</v>
      </c>
      <c r="D57" s="47">
        <v>27535.78</v>
      </c>
      <c r="E57" s="47">
        <v>17337.67</v>
      </c>
      <c r="F57" s="47">
        <v>3374.36</v>
      </c>
      <c r="G57" s="47">
        <v>6172.36</v>
      </c>
      <c r="H57" s="47">
        <v>5016.32</v>
      </c>
      <c r="I57" s="47">
        <v>6944.45</v>
      </c>
      <c r="J57" s="47">
        <v>296.81</v>
      </c>
      <c r="K57" s="47">
        <v>232.15</v>
      </c>
      <c r="L57" s="47">
        <v>2912.87</v>
      </c>
      <c r="M57" s="64">
        <f t="shared" si="0"/>
        <v>93115.13999999997</v>
      </c>
    </row>
    <row r="58" spans="1:13" ht="15">
      <c r="A58" s="6">
        <v>54</v>
      </c>
      <c r="B58" s="6" t="s">
        <v>54</v>
      </c>
      <c r="C58" s="47">
        <v>2863.6</v>
      </c>
      <c r="D58" s="47">
        <v>3200.58</v>
      </c>
      <c r="E58" s="47">
        <v>1817.93</v>
      </c>
      <c r="F58" s="47">
        <v>726.97</v>
      </c>
      <c r="G58" s="47">
        <v>987.44</v>
      </c>
      <c r="H58" s="47">
        <v>628.24</v>
      </c>
      <c r="I58" s="47">
        <v>424.58</v>
      </c>
      <c r="J58" s="47">
        <v>50</v>
      </c>
      <c r="K58" s="47">
        <v>10.41</v>
      </c>
      <c r="L58" s="47">
        <v>339.64</v>
      </c>
      <c r="M58" s="64">
        <f t="shared" si="0"/>
        <v>11049.39</v>
      </c>
    </row>
    <row r="59" spans="1:13" ht="15">
      <c r="A59" s="6">
        <v>55</v>
      </c>
      <c r="B59" s="6" t="s">
        <v>55</v>
      </c>
      <c r="C59" s="47">
        <v>7111.09</v>
      </c>
      <c r="D59" s="47">
        <v>8824.17</v>
      </c>
      <c r="E59" s="47">
        <v>7460.36</v>
      </c>
      <c r="F59" s="47">
        <v>1542.48</v>
      </c>
      <c r="G59" s="47">
        <v>2612.75</v>
      </c>
      <c r="H59" s="47">
        <v>1132.65</v>
      </c>
      <c r="I59" s="47">
        <v>120.51</v>
      </c>
      <c r="J59" s="47">
        <v>214.84</v>
      </c>
      <c r="K59" s="47">
        <v>46.21</v>
      </c>
      <c r="L59" s="47">
        <v>608.77</v>
      </c>
      <c r="M59" s="64">
        <f t="shared" si="0"/>
        <v>29673.829999999998</v>
      </c>
    </row>
    <row r="60" spans="1:13" ht="15">
      <c r="A60" s="6">
        <v>56</v>
      </c>
      <c r="B60" s="6" t="s">
        <v>56</v>
      </c>
      <c r="C60" s="47">
        <v>9231.14</v>
      </c>
      <c r="D60" s="47">
        <v>11753.05</v>
      </c>
      <c r="E60" s="47">
        <v>8392.96</v>
      </c>
      <c r="F60" s="47">
        <v>1536.68</v>
      </c>
      <c r="G60" s="47">
        <v>2501.9</v>
      </c>
      <c r="H60" s="47">
        <v>1608.64</v>
      </c>
      <c r="I60" s="47">
        <v>2171.04</v>
      </c>
      <c r="J60" s="47">
        <v>104.37</v>
      </c>
      <c r="K60" s="47">
        <v>30.65</v>
      </c>
      <c r="L60" s="47">
        <v>1206.99</v>
      </c>
      <c r="M60" s="64">
        <f t="shared" si="0"/>
        <v>38537.42</v>
      </c>
    </row>
    <row r="61" spans="1:13" ht="15">
      <c r="A61" s="6">
        <v>57</v>
      </c>
      <c r="B61" s="6" t="s">
        <v>57</v>
      </c>
      <c r="C61" s="47">
        <v>5875.72</v>
      </c>
      <c r="D61" s="47">
        <v>7847.84</v>
      </c>
      <c r="E61" s="47">
        <v>6150.36</v>
      </c>
      <c r="F61" s="47">
        <v>1488.46</v>
      </c>
      <c r="G61" s="47">
        <v>1909.75</v>
      </c>
      <c r="H61" s="47">
        <v>837.66</v>
      </c>
      <c r="I61" s="47">
        <v>105.6</v>
      </c>
      <c r="J61" s="47">
        <v>112.44</v>
      </c>
      <c r="K61" s="47">
        <v>42.71</v>
      </c>
      <c r="L61" s="47">
        <v>709.27</v>
      </c>
      <c r="M61" s="64">
        <f t="shared" si="0"/>
        <v>25079.809999999998</v>
      </c>
    </row>
    <row r="62" spans="1:13" ht="15">
      <c r="A62" s="6">
        <v>58</v>
      </c>
      <c r="B62" s="6" t="s">
        <v>58</v>
      </c>
      <c r="C62" s="47">
        <v>9011.72</v>
      </c>
      <c r="D62" s="47">
        <v>10630.1</v>
      </c>
      <c r="E62" s="47">
        <v>8435.75</v>
      </c>
      <c r="F62" s="47">
        <v>2337.15</v>
      </c>
      <c r="G62" s="47">
        <v>4781.49</v>
      </c>
      <c r="H62" s="47">
        <v>2661.55</v>
      </c>
      <c r="I62" s="47">
        <v>1754.6</v>
      </c>
      <c r="J62" s="47">
        <v>415.6</v>
      </c>
      <c r="K62" s="47">
        <v>79.97</v>
      </c>
      <c r="L62" s="47">
        <v>1088.47</v>
      </c>
      <c r="M62" s="64">
        <f t="shared" si="0"/>
        <v>41196.4</v>
      </c>
    </row>
    <row r="63" spans="1:13" ht="15">
      <c r="A63" s="6">
        <v>59</v>
      </c>
      <c r="B63" s="6" t="s">
        <v>59</v>
      </c>
      <c r="C63" s="47">
        <v>14449.97</v>
      </c>
      <c r="D63" s="47">
        <v>18608.66</v>
      </c>
      <c r="E63" s="47">
        <v>14965.98</v>
      </c>
      <c r="F63" s="47">
        <v>3131.31</v>
      </c>
      <c r="G63" s="47">
        <v>5451.73</v>
      </c>
      <c r="H63" s="47">
        <v>3486.46</v>
      </c>
      <c r="I63" s="47">
        <v>1836.18</v>
      </c>
      <c r="J63" s="47">
        <v>356.26</v>
      </c>
      <c r="K63" s="47">
        <v>53.13</v>
      </c>
      <c r="L63" s="47">
        <v>1856.98</v>
      </c>
      <c r="M63" s="64">
        <f t="shared" si="0"/>
        <v>64196.659999999996</v>
      </c>
    </row>
    <row r="64" spans="1:13" ht="15">
      <c r="A64" s="6">
        <v>60</v>
      </c>
      <c r="B64" s="6" t="s">
        <v>60</v>
      </c>
      <c r="C64" s="47">
        <v>1850.61</v>
      </c>
      <c r="D64" s="47">
        <v>2344.33</v>
      </c>
      <c r="E64" s="47">
        <v>1349.33</v>
      </c>
      <c r="F64" s="47">
        <v>397.88</v>
      </c>
      <c r="G64" s="47">
        <v>485.08</v>
      </c>
      <c r="H64" s="47">
        <v>359.11</v>
      </c>
      <c r="I64" s="47">
        <v>208.11</v>
      </c>
      <c r="J64" s="47">
        <v>25</v>
      </c>
      <c r="K64" s="47">
        <v>6.93</v>
      </c>
      <c r="L64" s="47">
        <v>323.42</v>
      </c>
      <c r="M64" s="64">
        <f t="shared" si="0"/>
        <v>7349.799999999999</v>
      </c>
    </row>
    <row r="65" spans="1:13" ht="15">
      <c r="A65" s="6">
        <v>61</v>
      </c>
      <c r="B65" s="6" t="s">
        <v>61</v>
      </c>
      <c r="C65" s="47">
        <v>1559.44</v>
      </c>
      <c r="D65" s="47">
        <v>1961.19</v>
      </c>
      <c r="E65" s="47">
        <v>1174.71</v>
      </c>
      <c r="F65" s="47">
        <v>326.91</v>
      </c>
      <c r="G65" s="47">
        <v>351.28</v>
      </c>
      <c r="H65" s="47">
        <v>206.76</v>
      </c>
      <c r="I65" s="47">
        <v>163.76</v>
      </c>
      <c r="J65" s="47">
        <v>8.5</v>
      </c>
      <c r="K65" s="47">
        <v>1.08</v>
      </c>
      <c r="L65" s="47">
        <v>215.8</v>
      </c>
      <c r="M65" s="64">
        <f t="shared" si="0"/>
        <v>5969.43</v>
      </c>
    </row>
    <row r="66" spans="1:13" ht="15">
      <c r="A66" s="6">
        <v>62</v>
      </c>
      <c r="B66" s="6" t="s">
        <v>62</v>
      </c>
      <c r="C66" s="47">
        <v>809</v>
      </c>
      <c r="D66" s="47">
        <v>928.25</v>
      </c>
      <c r="E66" s="47">
        <v>569.94</v>
      </c>
      <c r="F66" s="47">
        <v>208.95</v>
      </c>
      <c r="G66" s="47">
        <v>191.7</v>
      </c>
      <c r="H66" s="47">
        <v>121.53</v>
      </c>
      <c r="I66" s="47">
        <v>0.15</v>
      </c>
      <c r="J66" s="47">
        <v>15.74</v>
      </c>
      <c r="K66" s="47">
        <v>3.26</v>
      </c>
      <c r="L66" s="47">
        <v>27.34</v>
      </c>
      <c r="M66" s="64">
        <f t="shared" si="0"/>
        <v>2875.86</v>
      </c>
    </row>
    <row r="67" spans="1:13" ht="15">
      <c r="A67" s="6">
        <v>63</v>
      </c>
      <c r="B67" s="6" t="s">
        <v>63</v>
      </c>
      <c r="C67" s="47">
        <v>593.38</v>
      </c>
      <c r="D67" s="47">
        <v>734.61</v>
      </c>
      <c r="E67" s="47">
        <v>398.61</v>
      </c>
      <c r="F67" s="47">
        <v>138.11</v>
      </c>
      <c r="G67" s="47">
        <v>189.05</v>
      </c>
      <c r="H67" s="47">
        <v>109.48</v>
      </c>
      <c r="I67" s="47">
        <v>0</v>
      </c>
      <c r="J67" s="47">
        <v>13</v>
      </c>
      <c r="K67" s="47">
        <v>0.94</v>
      </c>
      <c r="L67" s="47">
        <v>99.68</v>
      </c>
      <c r="M67" s="64">
        <f t="shared" si="0"/>
        <v>2276.86</v>
      </c>
    </row>
    <row r="68" spans="1:13" ht="15">
      <c r="A68" s="6">
        <v>64</v>
      </c>
      <c r="B68" s="6" t="s">
        <v>64</v>
      </c>
      <c r="C68" s="47">
        <v>14148.3</v>
      </c>
      <c r="D68" s="47">
        <v>17967.61</v>
      </c>
      <c r="E68" s="47">
        <v>12963.69</v>
      </c>
      <c r="F68" s="47">
        <v>3129.25</v>
      </c>
      <c r="G68" s="47">
        <v>5303.98</v>
      </c>
      <c r="H68" s="47">
        <v>3805.85</v>
      </c>
      <c r="I68" s="47">
        <v>2180.1</v>
      </c>
      <c r="J68" s="47">
        <v>575.69</v>
      </c>
      <c r="K68" s="47">
        <v>144.22</v>
      </c>
      <c r="L68" s="47">
        <v>1845.26</v>
      </c>
      <c r="M68" s="64">
        <f t="shared" si="0"/>
        <v>62063.950000000004</v>
      </c>
    </row>
    <row r="69" spans="1:13" ht="15">
      <c r="A69" s="6">
        <v>65</v>
      </c>
      <c r="B69" s="6" t="s">
        <v>65</v>
      </c>
      <c r="C69" s="47">
        <v>1349</v>
      </c>
      <c r="D69" s="47">
        <v>1573.64</v>
      </c>
      <c r="E69" s="47">
        <v>867.75</v>
      </c>
      <c r="F69" s="47">
        <v>610.58</v>
      </c>
      <c r="G69" s="47">
        <v>338.12</v>
      </c>
      <c r="H69" s="47">
        <v>253.11</v>
      </c>
      <c r="I69" s="47">
        <v>5.84</v>
      </c>
      <c r="J69" s="47">
        <v>22.5</v>
      </c>
      <c r="K69" s="47">
        <v>14.62</v>
      </c>
      <c r="L69" s="47">
        <v>150.23</v>
      </c>
      <c r="M69" s="64">
        <f aca="true" t="shared" si="1" ref="M69:M80">SUM(C69:L69)</f>
        <v>5185.389999999999</v>
      </c>
    </row>
    <row r="70" spans="1:13" ht="15">
      <c r="A70" s="6">
        <v>66</v>
      </c>
      <c r="B70" s="6" t="s">
        <v>66</v>
      </c>
      <c r="C70" s="47">
        <v>2068.87</v>
      </c>
      <c r="D70" s="47">
        <v>2250.22</v>
      </c>
      <c r="E70" s="47">
        <v>1404.47</v>
      </c>
      <c r="F70" s="47">
        <v>275.78</v>
      </c>
      <c r="G70" s="47">
        <v>400.32</v>
      </c>
      <c r="H70" s="47">
        <v>329.44</v>
      </c>
      <c r="I70" s="47">
        <v>133.93</v>
      </c>
      <c r="J70" s="47">
        <v>7.06</v>
      </c>
      <c r="K70" s="47">
        <v>3.57</v>
      </c>
      <c r="L70" s="47">
        <v>211.36</v>
      </c>
      <c r="M70" s="64">
        <f t="shared" si="1"/>
        <v>7085.0199999999995</v>
      </c>
    </row>
    <row r="71" spans="1:13" ht="15">
      <c r="A71" s="6">
        <v>67</v>
      </c>
      <c r="B71" s="6" t="s">
        <v>67</v>
      </c>
      <c r="C71" s="47">
        <v>886.93</v>
      </c>
      <c r="D71" s="47">
        <v>1082.38</v>
      </c>
      <c r="E71" s="47">
        <v>732.05</v>
      </c>
      <c r="F71" s="47">
        <v>216.68</v>
      </c>
      <c r="G71" s="47">
        <v>270.01</v>
      </c>
      <c r="H71" s="47">
        <v>151.77</v>
      </c>
      <c r="I71" s="47">
        <v>19.83</v>
      </c>
      <c r="J71" s="47">
        <v>15</v>
      </c>
      <c r="K71" s="47">
        <v>7.18</v>
      </c>
      <c r="L71" s="47">
        <v>78.77</v>
      </c>
      <c r="M71" s="64">
        <f t="shared" si="1"/>
        <v>3460.599999999999</v>
      </c>
    </row>
    <row r="72" spans="1:13" ht="15">
      <c r="A72" s="6">
        <v>68</v>
      </c>
      <c r="B72" s="6" t="s">
        <v>223</v>
      </c>
      <c r="C72" s="47">
        <v>0</v>
      </c>
      <c r="D72" s="47">
        <v>47.18</v>
      </c>
      <c r="E72" s="47">
        <v>156.93</v>
      </c>
      <c r="F72" s="47">
        <v>0</v>
      </c>
      <c r="G72" s="47">
        <v>32.66</v>
      </c>
      <c r="H72" s="47">
        <v>135.69</v>
      </c>
      <c r="I72" s="47">
        <v>0.78</v>
      </c>
      <c r="J72" s="47">
        <v>0</v>
      </c>
      <c r="K72" s="47">
        <v>0</v>
      </c>
      <c r="L72" s="47">
        <v>51.08</v>
      </c>
      <c r="M72" s="64">
        <f t="shared" si="1"/>
        <v>424.32</v>
      </c>
    </row>
    <row r="73" spans="1:13" ht="15">
      <c r="A73" s="6">
        <v>69</v>
      </c>
      <c r="B73" s="6" t="s">
        <v>104</v>
      </c>
      <c r="C73" s="47">
        <v>173.5</v>
      </c>
      <c r="D73" s="47">
        <v>195</v>
      </c>
      <c r="E73" s="47">
        <v>156.46</v>
      </c>
      <c r="F73" s="47">
        <v>2.5</v>
      </c>
      <c r="G73" s="47">
        <v>3</v>
      </c>
      <c r="H73" s="47">
        <v>0</v>
      </c>
      <c r="I73" s="47">
        <v>0</v>
      </c>
      <c r="J73" s="47">
        <v>0</v>
      </c>
      <c r="K73" s="47">
        <v>0</v>
      </c>
      <c r="L73" s="47">
        <v>6.54</v>
      </c>
      <c r="M73" s="64">
        <f t="shared" si="1"/>
        <v>537</v>
      </c>
    </row>
    <row r="74" spans="1:13" ht="15">
      <c r="A74" s="6">
        <v>70</v>
      </c>
      <c r="B74" s="6" t="s">
        <v>227</v>
      </c>
      <c r="C74" s="47">
        <v>189.5</v>
      </c>
      <c r="D74" s="47">
        <v>299.9</v>
      </c>
      <c r="E74" s="47">
        <v>88.2</v>
      </c>
      <c r="F74" s="47">
        <v>29.5</v>
      </c>
      <c r="G74" s="47">
        <v>27</v>
      </c>
      <c r="H74" s="47">
        <v>1.92</v>
      </c>
      <c r="I74" s="47">
        <v>2.6</v>
      </c>
      <c r="J74" s="47">
        <v>0</v>
      </c>
      <c r="K74" s="47">
        <v>0</v>
      </c>
      <c r="L74" s="47">
        <v>0</v>
      </c>
      <c r="M74" s="64">
        <f t="shared" si="1"/>
        <v>638.62</v>
      </c>
    </row>
    <row r="75" spans="1:13" ht="15">
      <c r="A75" s="6">
        <v>71</v>
      </c>
      <c r="B75" s="6" t="s">
        <v>228</v>
      </c>
      <c r="C75" s="47">
        <v>500.96</v>
      </c>
      <c r="D75" s="47">
        <v>779.99</v>
      </c>
      <c r="E75" s="47">
        <v>0</v>
      </c>
      <c r="F75" s="47">
        <v>52</v>
      </c>
      <c r="G75" s="47">
        <v>79.33</v>
      </c>
      <c r="H75" s="47">
        <v>0</v>
      </c>
      <c r="I75" s="47">
        <v>23.66</v>
      </c>
      <c r="J75" s="47">
        <v>17.5</v>
      </c>
      <c r="K75" s="47">
        <v>3.5</v>
      </c>
      <c r="L75" s="47">
        <v>0</v>
      </c>
      <c r="M75" s="64">
        <f t="shared" si="1"/>
        <v>1456.94</v>
      </c>
    </row>
    <row r="76" spans="1:13" ht="15">
      <c r="A76" s="6">
        <v>71</v>
      </c>
      <c r="B76" s="6" t="s">
        <v>229</v>
      </c>
      <c r="C76" s="47">
        <v>341.36</v>
      </c>
      <c r="D76" s="47">
        <v>197</v>
      </c>
      <c r="E76" s="47">
        <v>0</v>
      </c>
      <c r="F76" s="47">
        <v>67</v>
      </c>
      <c r="G76" s="47">
        <v>33.5</v>
      </c>
      <c r="H76" s="47">
        <v>0</v>
      </c>
      <c r="I76" s="47">
        <v>10.64</v>
      </c>
      <c r="J76" s="47">
        <v>7.5</v>
      </c>
      <c r="K76" s="47">
        <v>0</v>
      </c>
      <c r="L76" s="47">
        <v>0</v>
      </c>
      <c r="M76" s="64">
        <f t="shared" si="1"/>
        <v>657</v>
      </c>
    </row>
    <row r="77" spans="1:13" ht="15">
      <c r="A77" s="6">
        <v>72</v>
      </c>
      <c r="B77" s="6" t="s">
        <v>225</v>
      </c>
      <c r="C77" s="47">
        <v>329.11</v>
      </c>
      <c r="D77" s="47">
        <v>570.1</v>
      </c>
      <c r="E77" s="47">
        <v>506.87</v>
      </c>
      <c r="F77" s="47">
        <v>39.5</v>
      </c>
      <c r="G77" s="47">
        <v>103.5</v>
      </c>
      <c r="H77" s="47">
        <v>79.34</v>
      </c>
      <c r="I77" s="47">
        <v>2.54</v>
      </c>
      <c r="J77" s="47">
        <v>0</v>
      </c>
      <c r="K77" s="47">
        <v>0</v>
      </c>
      <c r="L77" s="47">
        <v>68.89</v>
      </c>
      <c r="M77" s="64">
        <f t="shared" si="1"/>
        <v>1699.85</v>
      </c>
    </row>
    <row r="78" spans="1:13" ht="15">
      <c r="A78" s="6">
        <v>73</v>
      </c>
      <c r="B78" s="6" t="s">
        <v>105</v>
      </c>
      <c r="C78" s="47">
        <v>205.5</v>
      </c>
      <c r="D78" s="47">
        <v>323.16</v>
      </c>
      <c r="E78" s="47">
        <v>406.56</v>
      </c>
      <c r="F78" s="47">
        <v>10.5</v>
      </c>
      <c r="G78" s="47">
        <v>137.34</v>
      </c>
      <c r="H78" s="47">
        <v>54.25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1137.31</v>
      </c>
    </row>
    <row r="79" spans="1:13" ht="15">
      <c r="A79" s="6">
        <v>74</v>
      </c>
      <c r="B79" s="6" t="s">
        <v>192</v>
      </c>
      <c r="C79" s="47">
        <v>0</v>
      </c>
      <c r="D79" s="47">
        <v>3499.12</v>
      </c>
      <c r="E79" s="47">
        <v>14465.17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17964.29</v>
      </c>
    </row>
    <row r="80" spans="1:13" ht="15">
      <c r="A80" s="63">
        <v>99</v>
      </c>
      <c r="B80" s="63" t="s">
        <v>231</v>
      </c>
      <c r="C80" s="64">
        <f aca="true" t="shared" si="2" ref="C80:L80">SUM(C5:C79)</f>
        <v>578860.2599999999</v>
      </c>
      <c r="D80" s="64">
        <f t="shared" si="2"/>
        <v>740880.7700000001</v>
      </c>
      <c r="E80" s="64">
        <f t="shared" si="2"/>
        <v>552713.4800000001</v>
      </c>
      <c r="F80" s="64">
        <f t="shared" si="2"/>
        <v>139458.21</v>
      </c>
      <c r="G80" s="64">
        <f t="shared" si="2"/>
        <v>218496.91999999993</v>
      </c>
      <c r="H80" s="64">
        <f t="shared" si="2"/>
        <v>133612.88999999996</v>
      </c>
      <c r="I80" s="64">
        <f t="shared" si="2"/>
        <v>167690.93000000002</v>
      </c>
      <c r="J80" s="64">
        <f t="shared" si="2"/>
        <v>19065.259999999995</v>
      </c>
      <c r="K80" s="64">
        <f t="shared" si="2"/>
        <v>5701</v>
      </c>
      <c r="L80" s="64">
        <f t="shared" si="2"/>
        <v>72803.24999999997</v>
      </c>
      <c r="M80" s="65">
        <f t="shared" si="1"/>
        <v>2629282.97</v>
      </c>
    </row>
  </sheetData>
  <sheetProtection/>
  <printOptions/>
  <pageMargins left="0.5" right="0.2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1:H101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1.99609375" style="97" customWidth="1"/>
    <col min="2" max="2" width="2.88671875" style="97" customWidth="1"/>
    <col min="3" max="3" width="13.88671875" style="97" bestFit="1" customWidth="1"/>
    <col min="4" max="5" width="9.5546875" style="97" bestFit="1" customWidth="1"/>
    <col min="6" max="6" width="8.6640625" style="97" customWidth="1"/>
    <col min="7" max="7" width="7.6640625" style="97" bestFit="1" customWidth="1"/>
    <col min="8" max="16384" width="8.88671875" style="97" customWidth="1"/>
  </cols>
  <sheetData>
    <row r="11" spans="1:8" ht="12.75">
      <c r="A11" s="95"/>
      <c r="B11" s="96" t="s">
        <v>330</v>
      </c>
      <c r="C11" s="96"/>
      <c r="D11" s="96"/>
      <c r="E11" s="96"/>
      <c r="F11" s="96"/>
      <c r="G11" s="96"/>
      <c r="H11" s="95"/>
    </row>
    <row r="12" spans="1:8" ht="12.75">
      <c r="A12" s="95"/>
      <c r="B12" s="95"/>
      <c r="C12" s="95"/>
      <c r="D12" s="95"/>
      <c r="E12" s="95"/>
      <c r="F12" s="95"/>
      <c r="G12" s="95"/>
      <c r="H12" s="95"/>
    </row>
    <row r="13" spans="1:8" ht="12.75">
      <c r="A13" s="95"/>
      <c r="B13" s="96" t="s">
        <v>331</v>
      </c>
      <c r="C13" s="96"/>
      <c r="D13" s="96"/>
      <c r="E13" s="96"/>
      <c r="F13" s="96"/>
      <c r="G13" s="96"/>
      <c r="H13" s="95"/>
    </row>
    <row r="14" spans="1:8" ht="12.75">
      <c r="A14" s="95"/>
      <c r="B14" s="96" t="s">
        <v>332</v>
      </c>
      <c r="C14" s="96"/>
      <c r="D14" s="96"/>
      <c r="E14" s="96"/>
      <c r="F14" s="96"/>
      <c r="G14" s="96"/>
      <c r="H14" s="95"/>
    </row>
    <row r="15" spans="1:8" ht="12.75">
      <c r="A15" s="95"/>
      <c r="B15" s="95"/>
      <c r="C15" s="95"/>
      <c r="D15" s="95"/>
      <c r="E15" s="95"/>
      <c r="F15" s="95"/>
      <c r="G15" s="95"/>
      <c r="H15" s="95"/>
    </row>
    <row r="16" spans="2:7" ht="12.75">
      <c r="B16" s="98"/>
      <c r="C16" s="99"/>
      <c r="D16" s="100"/>
      <c r="E16" s="100"/>
      <c r="F16" s="101"/>
      <c r="G16" s="102"/>
    </row>
    <row r="17" spans="2:7" ht="12.75">
      <c r="B17" s="103"/>
      <c r="C17" s="104"/>
      <c r="D17" s="105" t="s">
        <v>233</v>
      </c>
      <c r="E17" s="105" t="s">
        <v>233</v>
      </c>
      <c r="F17" s="105"/>
      <c r="G17" s="106"/>
    </row>
    <row r="18" spans="2:7" ht="12.75">
      <c r="B18" s="103"/>
      <c r="C18" s="104"/>
      <c r="D18" s="105" t="s">
        <v>333</v>
      </c>
      <c r="E18" s="105" t="s">
        <v>334</v>
      </c>
      <c r="F18" s="105"/>
      <c r="G18" s="106"/>
    </row>
    <row r="19" spans="2:7" ht="12.75">
      <c r="B19" s="103"/>
      <c r="C19" s="104"/>
      <c r="D19" s="105" t="s">
        <v>335</v>
      </c>
      <c r="E19" s="105" t="s">
        <v>335</v>
      </c>
      <c r="F19" s="105" t="s">
        <v>336</v>
      </c>
      <c r="G19" s="106" t="s">
        <v>337</v>
      </c>
    </row>
    <row r="20" spans="2:7" ht="12.75">
      <c r="B20" s="107"/>
      <c r="C20" s="108" t="s">
        <v>1</v>
      </c>
      <c r="D20" s="109" t="s">
        <v>338</v>
      </c>
      <c r="E20" s="109" t="s">
        <v>339</v>
      </c>
      <c r="F20" s="109" t="s">
        <v>340</v>
      </c>
      <c r="G20" s="110" t="s">
        <v>341</v>
      </c>
    </row>
    <row r="21" spans="2:7" ht="12.75">
      <c r="B21" s="111">
        <v>1</v>
      </c>
      <c r="C21" s="99" t="s">
        <v>3</v>
      </c>
      <c r="D21" s="112">
        <v>27109.53</v>
      </c>
      <c r="E21" s="112">
        <v>27102.1</v>
      </c>
      <c r="F21" s="113">
        <f>ROUND(E21-D21,2)</f>
        <v>-7.43</v>
      </c>
      <c r="G21" s="114">
        <f>ROUND(F21/D21,4)</f>
        <v>-0.0003</v>
      </c>
    </row>
    <row r="22" spans="2:7" ht="12.75">
      <c r="B22" s="115">
        <v>2</v>
      </c>
      <c r="C22" s="104" t="s">
        <v>4</v>
      </c>
      <c r="D22" s="116">
        <v>4991.790000000001</v>
      </c>
      <c r="E22" s="116">
        <v>4962.29</v>
      </c>
      <c r="F22" s="113">
        <f aca="true" t="shared" si="0" ref="F22:F85">ROUND(E22-D22,2)</f>
        <v>-29.5</v>
      </c>
      <c r="G22" s="117">
        <f aca="true" t="shared" si="1" ref="G22:G85">ROUND(F22/D22,4)</f>
        <v>-0.0059</v>
      </c>
    </row>
    <row r="23" spans="2:7" ht="12.75">
      <c r="B23" s="115">
        <v>3</v>
      </c>
      <c r="C23" s="104" t="s">
        <v>5</v>
      </c>
      <c r="D23" s="116">
        <v>25119.07</v>
      </c>
      <c r="E23" s="116">
        <v>25167.459999999995</v>
      </c>
      <c r="F23" s="113">
        <f t="shared" si="0"/>
        <v>48.39</v>
      </c>
      <c r="G23" s="117">
        <f t="shared" si="1"/>
        <v>0.0019</v>
      </c>
    </row>
    <row r="24" spans="2:7" ht="12.75">
      <c r="B24" s="115">
        <v>4</v>
      </c>
      <c r="C24" s="104" t="s">
        <v>6</v>
      </c>
      <c r="D24" s="116">
        <v>3125.8400000000006</v>
      </c>
      <c r="E24" s="116">
        <v>3139.7200000000007</v>
      </c>
      <c r="F24" s="113">
        <f t="shared" si="0"/>
        <v>13.88</v>
      </c>
      <c r="G24" s="117">
        <f t="shared" si="1"/>
        <v>0.0044</v>
      </c>
    </row>
    <row r="25" spans="2:7" ht="12.75">
      <c r="B25" s="115">
        <v>5</v>
      </c>
      <c r="C25" s="104" t="s">
        <v>7</v>
      </c>
      <c r="D25" s="116">
        <v>71358.42</v>
      </c>
      <c r="E25" s="116">
        <v>71579.76999999999</v>
      </c>
      <c r="F25" s="113">
        <f t="shared" si="0"/>
        <v>221.35</v>
      </c>
      <c r="G25" s="117">
        <f t="shared" si="1"/>
        <v>0.0031</v>
      </c>
    </row>
    <row r="26" spans="2:7" ht="12.75">
      <c r="B26" s="111">
        <v>6</v>
      </c>
      <c r="C26" s="99" t="s">
        <v>8</v>
      </c>
      <c r="D26" s="112">
        <v>254549.35</v>
      </c>
      <c r="E26" s="112">
        <v>255334.99</v>
      </c>
      <c r="F26" s="112">
        <f t="shared" si="0"/>
        <v>785.64</v>
      </c>
      <c r="G26" s="114">
        <f t="shared" si="1"/>
        <v>0.0031</v>
      </c>
    </row>
    <row r="27" spans="2:7" ht="12.75">
      <c r="B27" s="115">
        <v>7</v>
      </c>
      <c r="C27" s="104" t="s">
        <v>9</v>
      </c>
      <c r="D27" s="116">
        <v>2161.9700000000003</v>
      </c>
      <c r="E27" s="116">
        <v>2183.73</v>
      </c>
      <c r="F27" s="116">
        <f t="shared" si="0"/>
        <v>21.76</v>
      </c>
      <c r="G27" s="117">
        <f t="shared" si="1"/>
        <v>0.0101</v>
      </c>
    </row>
    <row r="28" spans="2:7" ht="12.75">
      <c r="B28" s="115">
        <v>8</v>
      </c>
      <c r="C28" s="104" t="s">
        <v>10</v>
      </c>
      <c r="D28" s="116">
        <v>16562.210000000003</v>
      </c>
      <c r="E28" s="116">
        <v>16561.289999999997</v>
      </c>
      <c r="F28" s="116">
        <f t="shared" si="0"/>
        <v>-0.92</v>
      </c>
      <c r="G28" s="117">
        <f t="shared" si="1"/>
        <v>-0.0001</v>
      </c>
    </row>
    <row r="29" spans="2:7" ht="11.25" customHeight="1">
      <c r="B29" s="115">
        <v>9</v>
      </c>
      <c r="C29" s="104" t="s">
        <v>11</v>
      </c>
      <c r="D29" s="116">
        <v>15776.14</v>
      </c>
      <c r="E29" s="116">
        <v>15770.100000000002</v>
      </c>
      <c r="F29" s="116">
        <f t="shared" si="0"/>
        <v>-6.04</v>
      </c>
      <c r="G29" s="117">
        <f t="shared" si="1"/>
        <v>-0.0004</v>
      </c>
    </row>
    <row r="30" spans="2:7" ht="12.75">
      <c r="B30" s="118">
        <v>10</v>
      </c>
      <c r="C30" s="108" t="s">
        <v>12</v>
      </c>
      <c r="D30" s="119">
        <v>35901.48</v>
      </c>
      <c r="E30" s="119">
        <v>35921.280000000006</v>
      </c>
      <c r="F30" s="119">
        <f t="shared" si="0"/>
        <v>19.8</v>
      </c>
      <c r="G30" s="120">
        <f t="shared" si="1"/>
        <v>0.0006</v>
      </c>
    </row>
    <row r="31" spans="2:7" ht="12.75">
      <c r="B31" s="121">
        <v>11</v>
      </c>
      <c r="C31" s="122" t="s">
        <v>13</v>
      </c>
      <c r="D31" s="123">
        <v>42090.420000000006</v>
      </c>
      <c r="E31" s="123">
        <v>42259.880000000005</v>
      </c>
      <c r="F31" s="124">
        <f t="shared" si="0"/>
        <v>169.46</v>
      </c>
      <c r="G31" s="125">
        <f t="shared" si="1"/>
        <v>0.004</v>
      </c>
    </row>
    <row r="32" spans="2:7" ht="12.75">
      <c r="B32" s="115">
        <v>12</v>
      </c>
      <c r="C32" s="104" t="s">
        <v>14</v>
      </c>
      <c r="D32" s="116">
        <v>10007.57</v>
      </c>
      <c r="E32" s="116">
        <v>10008.58</v>
      </c>
      <c r="F32" s="113">
        <f t="shared" si="0"/>
        <v>1.01</v>
      </c>
      <c r="G32" s="117">
        <f t="shared" si="1"/>
        <v>0.0001</v>
      </c>
    </row>
    <row r="33" spans="2:7" ht="12.75">
      <c r="B33" s="115">
        <v>13</v>
      </c>
      <c r="C33" s="104" t="s">
        <v>70</v>
      </c>
      <c r="D33" s="116">
        <v>341242.9600000001</v>
      </c>
      <c r="E33" s="116">
        <v>343649.67999999993</v>
      </c>
      <c r="F33" s="113">
        <f t="shared" si="0"/>
        <v>2406.72</v>
      </c>
      <c r="G33" s="117">
        <f t="shared" si="1"/>
        <v>0.0071</v>
      </c>
    </row>
    <row r="34" spans="2:7" ht="12.75">
      <c r="B34" s="115">
        <v>14</v>
      </c>
      <c r="C34" s="104" t="s">
        <v>342</v>
      </c>
      <c r="D34" s="116">
        <v>5026.490000000001</v>
      </c>
      <c r="E34" s="116">
        <v>5038.82</v>
      </c>
      <c r="F34" s="113">
        <f t="shared" si="0"/>
        <v>12.33</v>
      </c>
      <c r="G34" s="117">
        <f t="shared" si="1"/>
        <v>0.0025</v>
      </c>
    </row>
    <row r="35" spans="2:7" ht="12.75">
      <c r="B35" s="115">
        <v>15</v>
      </c>
      <c r="C35" s="104" t="s">
        <v>15</v>
      </c>
      <c r="D35" s="116">
        <v>2081.35</v>
      </c>
      <c r="E35" s="116">
        <v>2064.61</v>
      </c>
      <c r="F35" s="113">
        <f t="shared" si="0"/>
        <v>-16.74</v>
      </c>
      <c r="G35" s="117">
        <f t="shared" si="1"/>
        <v>-0.008</v>
      </c>
    </row>
    <row r="36" spans="2:7" ht="12.75">
      <c r="B36" s="111">
        <v>16</v>
      </c>
      <c r="C36" s="99" t="s">
        <v>16</v>
      </c>
      <c r="D36" s="112">
        <v>123430.07999999999</v>
      </c>
      <c r="E36" s="112">
        <v>123876.3</v>
      </c>
      <c r="F36" s="112">
        <f t="shared" si="0"/>
        <v>446.22</v>
      </c>
      <c r="G36" s="114">
        <f t="shared" si="1"/>
        <v>0.0036</v>
      </c>
    </row>
    <row r="37" spans="2:7" ht="12.75">
      <c r="B37" s="115">
        <v>17</v>
      </c>
      <c r="C37" s="104" t="s">
        <v>17</v>
      </c>
      <c r="D37" s="116">
        <v>40074.700000000004</v>
      </c>
      <c r="E37" s="116">
        <v>40249.47</v>
      </c>
      <c r="F37" s="116">
        <f t="shared" si="0"/>
        <v>174.77</v>
      </c>
      <c r="G37" s="117">
        <f t="shared" si="1"/>
        <v>0.0044</v>
      </c>
    </row>
    <row r="38" spans="2:7" ht="12.75">
      <c r="B38" s="115">
        <v>18</v>
      </c>
      <c r="C38" s="104" t="s">
        <v>18</v>
      </c>
      <c r="D38" s="116">
        <v>13066.110000000002</v>
      </c>
      <c r="E38" s="116">
        <v>12968.460000000001</v>
      </c>
      <c r="F38" s="116">
        <f t="shared" si="0"/>
        <v>-97.65</v>
      </c>
      <c r="G38" s="117">
        <f t="shared" si="1"/>
        <v>-0.0075</v>
      </c>
    </row>
    <row r="39" spans="2:7" ht="12.75">
      <c r="B39" s="115">
        <v>19</v>
      </c>
      <c r="C39" s="104" t="s">
        <v>19</v>
      </c>
      <c r="D39" s="116">
        <v>1219.41</v>
      </c>
      <c r="E39" s="116">
        <v>1223.6500000000003</v>
      </c>
      <c r="F39" s="116">
        <f t="shared" si="0"/>
        <v>4.24</v>
      </c>
      <c r="G39" s="117">
        <f t="shared" si="1"/>
        <v>0.0035</v>
      </c>
    </row>
    <row r="40" spans="2:7" ht="12.75">
      <c r="B40" s="118">
        <v>20</v>
      </c>
      <c r="C40" s="108" t="s">
        <v>20</v>
      </c>
      <c r="D40" s="119">
        <v>5882.7300000000005</v>
      </c>
      <c r="E40" s="119">
        <v>5874.920000000001</v>
      </c>
      <c r="F40" s="119">
        <f t="shared" si="0"/>
        <v>-7.81</v>
      </c>
      <c r="G40" s="120">
        <f t="shared" si="1"/>
        <v>-0.0013</v>
      </c>
    </row>
    <row r="41" spans="2:7" ht="12.75">
      <c r="B41" s="115">
        <v>21</v>
      </c>
      <c r="C41" s="104" t="s">
        <v>21</v>
      </c>
      <c r="D41" s="116">
        <v>2617.2899999999995</v>
      </c>
      <c r="E41" s="116">
        <v>2603.79</v>
      </c>
      <c r="F41" s="113">
        <f t="shared" si="0"/>
        <v>-13.5</v>
      </c>
      <c r="G41" s="117">
        <f t="shared" si="1"/>
        <v>-0.0052</v>
      </c>
    </row>
    <row r="42" spans="2:7" ht="12.75">
      <c r="B42" s="115">
        <v>22</v>
      </c>
      <c r="C42" s="104" t="s">
        <v>22</v>
      </c>
      <c r="D42" s="116">
        <v>1436.9300000000003</v>
      </c>
      <c r="E42" s="116">
        <v>1452.8600000000001</v>
      </c>
      <c r="F42" s="113">
        <f t="shared" si="0"/>
        <v>15.93</v>
      </c>
      <c r="G42" s="117">
        <f t="shared" si="1"/>
        <v>0.0111</v>
      </c>
    </row>
    <row r="43" spans="2:7" ht="12.75">
      <c r="B43" s="115">
        <v>23</v>
      </c>
      <c r="C43" s="104" t="s">
        <v>23</v>
      </c>
      <c r="D43" s="116">
        <v>1976.3600000000004</v>
      </c>
      <c r="E43" s="116">
        <v>1972.59</v>
      </c>
      <c r="F43" s="113">
        <f t="shared" si="0"/>
        <v>-3.77</v>
      </c>
      <c r="G43" s="117">
        <f t="shared" si="1"/>
        <v>-0.0019</v>
      </c>
    </row>
    <row r="44" spans="2:7" ht="12.75">
      <c r="B44" s="115">
        <v>24</v>
      </c>
      <c r="C44" s="104" t="s">
        <v>24</v>
      </c>
      <c r="D44" s="116">
        <v>1716.8500000000001</v>
      </c>
      <c r="E44" s="116">
        <v>1698.28</v>
      </c>
      <c r="F44" s="113">
        <f t="shared" si="0"/>
        <v>-18.57</v>
      </c>
      <c r="G44" s="117">
        <f t="shared" si="1"/>
        <v>-0.0108</v>
      </c>
    </row>
    <row r="45" spans="2:7" ht="12.75">
      <c r="B45" s="115">
        <v>25</v>
      </c>
      <c r="C45" s="104" t="s">
        <v>25</v>
      </c>
      <c r="D45" s="116">
        <v>5039.89</v>
      </c>
      <c r="E45" s="116">
        <v>5088.21</v>
      </c>
      <c r="F45" s="113">
        <f t="shared" si="0"/>
        <v>48.32</v>
      </c>
      <c r="G45" s="117">
        <f t="shared" si="1"/>
        <v>0.0096</v>
      </c>
    </row>
    <row r="46" spans="2:7" ht="12.75">
      <c r="B46" s="111">
        <v>26</v>
      </c>
      <c r="C46" s="99" t="s">
        <v>26</v>
      </c>
      <c r="D46" s="112">
        <v>6848.34</v>
      </c>
      <c r="E46" s="112">
        <v>6886.49</v>
      </c>
      <c r="F46" s="112">
        <f t="shared" si="0"/>
        <v>38.15</v>
      </c>
      <c r="G46" s="114">
        <f t="shared" si="1"/>
        <v>0.0056</v>
      </c>
    </row>
    <row r="47" spans="2:7" ht="12.75">
      <c r="B47" s="115">
        <v>27</v>
      </c>
      <c r="C47" s="104" t="s">
        <v>27</v>
      </c>
      <c r="D47" s="116">
        <v>22756.809999999994</v>
      </c>
      <c r="E47" s="116">
        <v>22768.339999999997</v>
      </c>
      <c r="F47" s="116">
        <f t="shared" si="0"/>
        <v>11.53</v>
      </c>
      <c r="G47" s="117">
        <f t="shared" si="1"/>
        <v>0.0005</v>
      </c>
    </row>
    <row r="48" spans="2:7" ht="12.75">
      <c r="B48" s="115">
        <v>28</v>
      </c>
      <c r="C48" s="104" t="s">
        <v>28</v>
      </c>
      <c r="D48" s="116">
        <v>12054.77</v>
      </c>
      <c r="E48" s="116">
        <v>12091.29</v>
      </c>
      <c r="F48" s="116">
        <f t="shared" si="0"/>
        <v>36.52</v>
      </c>
      <c r="G48" s="117">
        <f t="shared" si="1"/>
        <v>0.003</v>
      </c>
    </row>
    <row r="49" spans="2:7" ht="12.75">
      <c r="B49" s="115">
        <v>29</v>
      </c>
      <c r="C49" s="104" t="s">
        <v>29</v>
      </c>
      <c r="D49" s="116">
        <v>190857.21000000002</v>
      </c>
      <c r="E49" s="116">
        <v>191335.75</v>
      </c>
      <c r="F49" s="116">
        <f t="shared" si="0"/>
        <v>478.54</v>
      </c>
      <c r="G49" s="117">
        <f t="shared" si="1"/>
        <v>0.0025</v>
      </c>
    </row>
    <row r="50" spans="2:7" ht="12.75">
      <c r="B50" s="118">
        <v>30</v>
      </c>
      <c r="C50" s="108" t="s">
        <v>30</v>
      </c>
      <c r="D50" s="119">
        <v>3287.46</v>
      </c>
      <c r="E50" s="119">
        <v>3288.28</v>
      </c>
      <c r="F50" s="119">
        <f t="shared" si="0"/>
        <v>0.82</v>
      </c>
      <c r="G50" s="120">
        <f t="shared" si="1"/>
        <v>0.0002</v>
      </c>
    </row>
    <row r="51" spans="2:7" ht="12.75">
      <c r="B51" s="115">
        <v>31</v>
      </c>
      <c r="C51" s="104" t="s">
        <v>31</v>
      </c>
      <c r="D51" s="116">
        <v>17511.969999999998</v>
      </c>
      <c r="E51" s="116">
        <v>17516.4</v>
      </c>
      <c r="F51" s="113">
        <f t="shared" si="0"/>
        <v>4.43</v>
      </c>
      <c r="G51" s="117">
        <f t="shared" si="1"/>
        <v>0.0003</v>
      </c>
    </row>
    <row r="52" spans="2:7" ht="12.75">
      <c r="B52" s="115">
        <v>32</v>
      </c>
      <c r="C52" s="104" t="s">
        <v>32</v>
      </c>
      <c r="D52" s="116">
        <v>7054.379999999999</v>
      </c>
      <c r="E52" s="116">
        <v>7062.99</v>
      </c>
      <c r="F52" s="113">
        <f t="shared" si="0"/>
        <v>8.61</v>
      </c>
      <c r="G52" s="117">
        <f t="shared" si="1"/>
        <v>0.0012</v>
      </c>
    </row>
    <row r="53" spans="2:7" ht="12.75">
      <c r="B53" s="115">
        <v>33</v>
      </c>
      <c r="C53" s="104" t="s">
        <v>33</v>
      </c>
      <c r="D53" s="116">
        <v>1162.43</v>
      </c>
      <c r="E53" s="116">
        <v>1140.6</v>
      </c>
      <c r="F53" s="113">
        <f t="shared" si="0"/>
        <v>-21.83</v>
      </c>
      <c r="G53" s="117">
        <f t="shared" si="1"/>
        <v>-0.0188</v>
      </c>
    </row>
    <row r="54" spans="2:7" ht="12.75">
      <c r="B54" s="115">
        <v>34</v>
      </c>
      <c r="C54" s="104" t="s">
        <v>34</v>
      </c>
      <c r="D54" s="116">
        <v>1128.5899999999997</v>
      </c>
      <c r="E54" s="116">
        <v>1127.53</v>
      </c>
      <c r="F54" s="113">
        <f t="shared" si="0"/>
        <v>-1.06</v>
      </c>
      <c r="G54" s="117">
        <f t="shared" si="1"/>
        <v>-0.0009</v>
      </c>
    </row>
    <row r="55" spans="2:7" ht="12.75">
      <c r="B55" s="115">
        <v>35</v>
      </c>
      <c r="C55" s="104" t="s">
        <v>35</v>
      </c>
      <c r="D55" s="116">
        <v>40450.01</v>
      </c>
      <c r="E55" s="116">
        <v>40570.19</v>
      </c>
      <c r="F55" s="113">
        <f t="shared" si="0"/>
        <v>120.18</v>
      </c>
      <c r="G55" s="117">
        <f t="shared" si="1"/>
        <v>0.003</v>
      </c>
    </row>
    <row r="56" spans="2:7" ht="12.75">
      <c r="B56" s="111">
        <v>36</v>
      </c>
      <c r="C56" s="99" t="s">
        <v>36</v>
      </c>
      <c r="D56" s="112">
        <v>79295.65000000001</v>
      </c>
      <c r="E56" s="112">
        <v>79544.36</v>
      </c>
      <c r="F56" s="112">
        <f t="shared" si="0"/>
        <v>248.71</v>
      </c>
      <c r="G56" s="114">
        <f t="shared" si="1"/>
        <v>0.0031</v>
      </c>
    </row>
    <row r="57" spans="2:7" ht="12.75">
      <c r="B57" s="115">
        <v>37</v>
      </c>
      <c r="C57" s="104" t="s">
        <v>37</v>
      </c>
      <c r="D57" s="116">
        <v>32549.430000000004</v>
      </c>
      <c r="E57" s="116">
        <v>32693.47</v>
      </c>
      <c r="F57" s="116">
        <f t="shared" si="0"/>
        <v>144.04</v>
      </c>
      <c r="G57" s="117">
        <f t="shared" si="1"/>
        <v>0.0044</v>
      </c>
    </row>
    <row r="58" spans="2:7" ht="12.75">
      <c r="B58" s="115">
        <v>38</v>
      </c>
      <c r="C58" s="104" t="s">
        <v>38</v>
      </c>
      <c r="D58" s="116">
        <v>5844.719999999999</v>
      </c>
      <c r="E58" s="116">
        <v>5818.910000000001</v>
      </c>
      <c r="F58" s="116">
        <f t="shared" si="0"/>
        <v>-25.81</v>
      </c>
      <c r="G58" s="117">
        <f t="shared" si="1"/>
        <v>-0.0044</v>
      </c>
    </row>
    <row r="59" spans="2:7" ht="12.75">
      <c r="B59" s="115">
        <v>39</v>
      </c>
      <c r="C59" s="104" t="s">
        <v>39</v>
      </c>
      <c r="D59" s="116">
        <v>1453.3799999999999</v>
      </c>
      <c r="E59" s="116">
        <v>1451.1300000000003</v>
      </c>
      <c r="F59" s="116">
        <f t="shared" si="0"/>
        <v>-2.25</v>
      </c>
      <c r="G59" s="117">
        <f t="shared" si="1"/>
        <v>-0.0015</v>
      </c>
    </row>
    <row r="60" spans="2:7" ht="12.75">
      <c r="B60" s="118">
        <v>40</v>
      </c>
      <c r="C60" s="108" t="s">
        <v>40</v>
      </c>
      <c r="D60" s="119">
        <v>2705.14</v>
      </c>
      <c r="E60" s="119">
        <v>2723.8499999999995</v>
      </c>
      <c r="F60" s="119">
        <f t="shared" si="0"/>
        <v>18.71</v>
      </c>
      <c r="G60" s="120">
        <f t="shared" si="1"/>
        <v>0.0069</v>
      </c>
    </row>
    <row r="61" spans="2:7" ht="12.75">
      <c r="B61" s="115">
        <v>41</v>
      </c>
      <c r="C61" s="104" t="s">
        <v>41</v>
      </c>
      <c r="D61" s="116">
        <v>42274.9</v>
      </c>
      <c r="E61" s="116">
        <v>42369.47</v>
      </c>
      <c r="F61" s="113">
        <f t="shared" si="0"/>
        <v>94.57</v>
      </c>
      <c r="G61" s="117">
        <f t="shared" si="1"/>
        <v>0.0022</v>
      </c>
    </row>
    <row r="62" spans="2:7" ht="12.75">
      <c r="B62" s="115">
        <v>42</v>
      </c>
      <c r="C62" s="104" t="s">
        <v>42</v>
      </c>
      <c r="D62" s="116">
        <v>41593.24999999999</v>
      </c>
      <c r="E62" s="116">
        <v>41659.11</v>
      </c>
      <c r="F62" s="113">
        <f t="shared" si="0"/>
        <v>65.86</v>
      </c>
      <c r="G62" s="117">
        <f t="shared" si="1"/>
        <v>0.0016</v>
      </c>
    </row>
    <row r="63" spans="2:7" ht="12.75">
      <c r="B63" s="115">
        <v>43</v>
      </c>
      <c r="C63" s="104" t="s">
        <v>43</v>
      </c>
      <c r="D63" s="116">
        <v>17568.68</v>
      </c>
      <c r="E63" s="116">
        <v>17611.69</v>
      </c>
      <c r="F63" s="113">
        <f t="shared" si="0"/>
        <v>43.01</v>
      </c>
      <c r="G63" s="117">
        <f t="shared" si="1"/>
        <v>0.0024</v>
      </c>
    </row>
    <row r="64" spans="2:7" ht="12.75">
      <c r="B64" s="115">
        <v>44</v>
      </c>
      <c r="C64" s="104" t="s">
        <v>44</v>
      </c>
      <c r="D64" s="116">
        <v>7908.1900000000005</v>
      </c>
      <c r="E64" s="116">
        <v>7921.839999999999</v>
      </c>
      <c r="F64" s="113">
        <f t="shared" si="0"/>
        <v>13.65</v>
      </c>
      <c r="G64" s="117">
        <f t="shared" si="1"/>
        <v>0.0017</v>
      </c>
    </row>
    <row r="65" spans="2:7" ht="12.75">
      <c r="B65" s="115">
        <v>45</v>
      </c>
      <c r="C65" s="104" t="s">
        <v>45</v>
      </c>
      <c r="D65" s="116">
        <v>11158.720000000001</v>
      </c>
      <c r="E65" s="116">
        <v>11157.029999999999</v>
      </c>
      <c r="F65" s="113">
        <f t="shared" si="0"/>
        <v>-1.69</v>
      </c>
      <c r="G65" s="117">
        <f t="shared" si="1"/>
        <v>-0.0002</v>
      </c>
    </row>
    <row r="66" spans="2:7" ht="12.75">
      <c r="B66" s="111">
        <v>46</v>
      </c>
      <c r="C66" s="99" t="s">
        <v>46</v>
      </c>
      <c r="D66" s="112">
        <v>28656.269999999997</v>
      </c>
      <c r="E66" s="112">
        <v>28755.409999999996</v>
      </c>
      <c r="F66" s="112">
        <f t="shared" si="0"/>
        <v>99.14</v>
      </c>
      <c r="G66" s="114">
        <f t="shared" si="1"/>
        <v>0.0035</v>
      </c>
    </row>
    <row r="67" spans="2:7" ht="12.75">
      <c r="B67" s="115">
        <v>47</v>
      </c>
      <c r="C67" s="104" t="s">
        <v>47</v>
      </c>
      <c r="D67" s="116">
        <v>6889.760000000001</v>
      </c>
      <c r="E67" s="116">
        <v>6921.5599999999995</v>
      </c>
      <c r="F67" s="116">
        <f t="shared" si="0"/>
        <v>31.8</v>
      </c>
      <c r="G67" s="117">
        <f t="shared" si="1"/>
        <v>0.0046</v>
      </c>
    </row>
    <row r="68" spans="2:7" ht="12.75">
      <c r="B68" s="115">
        <v>48</v>
      </c>
      <c r="C68" s="104" t="s">
        <v>48</v>
      </c>
      <c r="D68" s="116">
        <v>169847.61</v>
      </c>
      <c r="E68" s="116">
        <v>171757.77</v>
      </c>
      <c r="F68" s="116">
        <f t="shared" si="0"/>
        <v>1910.16</v>
      </c>
      <c r="G68" s="117">
        <f t="shared" si="1"/>
        <v>0.0112</v>
      </c>
    </row>
    <row r="69" spans="2:7" ht="12.75">
      <c r="B69" s="115">
        <v>49</v>
      </c>
      <c r="C69" s="104" t="s">
        <v>49</v>
      </c>
      <c r="D69" s="116">
        <v>51171.68</v>
      </c>
      <c r="E69" s="116">
        <v>51457.509999999995</v>
      </c>
      <c r="F69" s="116">
        <f t="shared" si="0"/>
        <v>285.83</v>
      </c>
      <c r="G69" s="117">
        <f t="shared" si="1"/>
        <v>0.0056</v>
      </c>
    </row>
    <row r="70" spans="2:7" ht="12.75">
      <c r="B70" s="118">
        <v>50</v>
      </c>
      <c r="C70" s="108" t="s">
        <v>50</v>
      </c>
      <c r="D70" s="119">
        <v>171747.16</v>
      </c>
      <c r="E70" s="119">
        <v>171722.23</v>
      </c>
      <c r="F70" s="119">
        <f t="shared" si="0"/>
        <v>-24.93</v>
      </c>
      <c r="G70" s="120">
        <f t="shared" si="1"/>
        <v>-0.0001</v>
      </c>
    </row>
    <row r="71" spans="2:7" ht="12.75">
      <c r="B71" s="115">
        <v>51</v>
      </c>
      <c r="C71" s="104" t="s">
        <v>51</v>
      </c>
      <c r="D71" s="116">
        <v>66499.72</v>
      </c>
      <c r="E71" s="116">
        <v>66284.67</v>
      </c>
      <c r="F71" s="113">
        <f t="shared" si="0"/>
        <v>-215.05</v>
      </c>
      <c r="G71" s="117">
        <f t="shared" si="1"/>
        <v>-0.0032</v>
      </c>
    </row>
    <row r="72" spans="2:7" ht="12.75">
      <c r="B72" s="115">
        <v>52</v>
      </c>
      <c r="C72" s="104" t="s">
        <v>52</v>
      </c>
      <c r="D72" s="116">
        <v>103859.84</v>
      </c>
      <c r="E72" s="116">
        <v>104261.38</v>
      </c>
      <c r="F72" s="113">
        <f t="shared" si="0"/>
        <v>401.54</v>
      </c>
      <c r="G72" s="117">
        <f t="shared" si="1"/>
        <v>0.0039</v>
      </c>
    </row>
    <row r="73" spans="2:7" ht="12.75">
      <c r="B73" s="115">
        <v>53</v>
      </c>
      <c r="C73" s="104" t="s">
        <v>53</v>
      </c>
      <c r="D73" s="116">
        <v>92782.49</v>
      </c>
      <c r="E73" s="116">
        <v>93115.13999999997</v>
      </c>
      <c r="F73" s="113">
        <f t="shared" si="0"/>
        <v>332.65</v>
      </c>
      <c r="G73" s="117">
        <f t="shared" si="1"/>
        <v>0.0036</v>
      </c>
    </row>
    <row r="74" spans="2:7" ht="12.75">
      <c r="B74" s="115">
        <v>54</v>
      </c>
      <c r="C74" s="104" t="s">
        <v>54</v>
      </c>
      <c r="D74" s="116">
        <v>11059.62</v>
      </c>
      <c r="E74" s="116">
        <v>11049.39</v>
      </c>
      <c r="F74" s="113">
        <f t="shared" si="0"/>
        <v>-10.23</v>
      </c>
      <c r="G74" s="117">
        <f t="shared" si="1"/>
        <v>-0.0009</v>
      </c>
    </row>
    <row r="75" spans="2:7" ht="12.75">
      <c r="B75" s="115">
        <v>55</v>
      </c>
      <c r="C75" s="104" t="s">
        <v>55</v>
      </c>
      <c r="D75" s="116">
        <v>29638.85</v>
      </c>
      <c r="E75" s="116">
        <v>29673.829999999998</v>
      </c>
      <c r="F75" s="113">
        <f t="shared" si="0"/>
        <v>34.98</v>
      </c>
      <c r="G75" s="117">
        <f t="shared" si="1"/>
        <v>0.0012</v>
      </c>
    </row>
    <row r="76" spans="2:7" ht="12.75">
      <c r="B76" s="111">
        <v>56</v>
      </c>
      <c r="C76" s="99" t="s">
        <v>56</v>
      </c>
      <c r="D76" s="112">
        <v>38004.810000000005</v>
      </c>
      <c r="E76" s="112">
        <v>38537.42</v>
      </c>
      <c r="F76" s="112">
        <f t="shared" si="0"/>
        <v>532.61</v>
      </c>
      <c r="G76" s="114">
        <f t="shared" si="1"/>
        <v>0.014</v>
      </c>
    </row>
    <row r="77" spans="2:7" ht="12.75">
      <c r="B77" s="115">
        <v>57</v>
      </c>
      <c r="C77" s="104" t="s">
        <v>57</v>
      </c>
      <c r="D77" s="116">
        <v>25137.969999999998</v>
      </c>
      <c r="E77" s="116">
        <v>25079.809999999998</v>
      </c>
      <c r="F77" s="116">
        <f t="shared" si="0"/>
        <v>-58.16</v>
      </c>
      <c r="G77" s="117">
        <f t="shared" si="1"/>
        <v>-0.0023</v>
      </c>
    </row>
    <row r="78" spans="2:7" ht="12.75">
      <c r="B78" s="115">
        <v>58</v>
      </c>
      <c r="C78" s="104" t="s">
        <v>58</v>
      </c>
      <c r="D78" s="116">
        <v>41260.47</v>
      </c>
      <c r="E78" s="116">
        <v>41196.4</v>
      </c>
      <c r="F78" s="116">
        <f t="shared" si="0"/>
        <v>-64.07</v>
      </c>
      <c r="G78" s="117">
        <f t="shared" si="1"/>
        <v>-0.0016</v>
      </c>
    </row>
    <row r="79" spans="2:7" ht="12.75">
      <c r="B79" s="115">
        <v>59</v>
      </c>
      <c r="C79" s="104" t="s">
        <v>59</v>
      </c>
      <c r="D79" s="116">
        <v>64102.4</v>
      </c>
      <c r="E79" s="116">
        <v>64196.659999999996</v>
      </c>
      <c r="F79" s="116">
        <f t="shared" si="0"/>
        <v>94.26</v>
      </c>
      <c r="G79" s="117">
        <f t="shared" si="1"/>
        <v>0.0015</v>
      </c>
    </row>
    <row r="80" spans="2:7" ht="12.75">
      <c r="B80" s="118">
        <v>60</v>
      </c>
      <c r="C80" s="108" t="s">
        <v>60</v>
      </c>
      <c r="D80" s="119">
        <v>7317.480000000001</v>
      </c>
      <c r="E80" s="119">
        <v>7349.799999999999</v>
      </c>
      <c r="F80" s="119">
        <f t="shared" si="0"/>
        <v>32.32</v>
      </c>
      <c r="G80" s="120">
        <f t="shared" si="1"/>
        <v>0.0044</v>
      </c>
    </row>
    <row r="81" spans="2:7" ht="12.75">
      <c r="B81" s="115">
        <v>61</v>
      </c>
      <c r="C81" s="104" t="s">
        <v>61</v>
      </c>
      <c r="D81" s="116">
        <v>5982.12</v>
      </c>
      <c r="E81" s="116">
        <v>5969.43</v>
      </c>
      <c r="F81" s="113">
        <f t="shared" si="0"/>
        <v>-12.69</v>
      </c>
      <c r="G81" s="117">
        <f t="shared" si="1"/>
        <v>-0.0021</v>
      </c>
    </row>
    <row r="82" spans="2:7" ht="12.75">
      <c r="B82" s="115">
        <v>62</v>
      </c>
      <c r="C82" s="104" t="s">
        <v>62</v>
      </c>
      <c r="D82" s="116">
        <v>2874.2600000000007</v>
      </c>
      <c r="E82" s="116">
        <v>2875.86</v>
      </c>
      <c r="F82" s="113">
        <f t="shared" si="0"/>
        <v>1.6</v>
      </c>
      <c r="G82" s="117">
        <f t="shared" si="1"/>
        <v>0.0006</v>
      </c>
    </row>
    <row r="83" spans="2:7" ht="12.75">
      <c r="B83" s="115">
        <v>63</v>
      </c>
      <c r="C83" s="104" t="s">
        <v>63</v>
      </c>
      <c r="D83" s="116">
        <v>2221.7199999999993</v>
      </c>
      <c r="E83" s="116">
        <v>2276.86</v>
      </c>
      <c r="F83" s="113">
        <f t="shared" si="0"/>
        <v>55.14</v>
      </c>
      <c r="G83" s="117">
        <f t="shared" si="1"/>
        <v>0.0248</v>
      </c>
    </row>
    <row r="84" spans="2:7" ht="12.75">
      <c r="B84" s="115">
        <v>64</v>
      </c>
      <c r="C84" s="104" t="s">
        <v>64</v>
      </c>
      <c r="D84" s="116">
        <v>61986.549999999996</v>
      </c>
      <c r="E84" s="116">
        <v>62063.950000000004</v>
      </c>
      <c r="F84" s="113">
        <f t="shared" si="0"/>
        <v>77.4</v>
      </c>
      <c r="G84" s="117">
        <f t="shared" si="1"/>
        <v>0.0012</v>
      </c>
    </row>
    <row r="85" spans="2:7" ht="12.75">
      <c r="B85" s="115">
        <v>65</v>
      </c>
      <c r="C85" s="104" t="s">
        <v>65</v>
      </c>
      <c r="D85" s="116">
        <v>5185.41</v>
      </c>
      <c r="E85" s="116">
        <v>5185.389999999999</v>
      </c>
      <c r="F85" s="113">
        <f t="shared" si="0"/>
        <v>-0.02</v>
      </c>
      <c r="G85" s="117">
        <f t="shared" si="1"/>
        <v>0</v>
      </c>
    </row>
    <row r="86" spans="2:7" ht="12.75">
      <c r="B86" s="111">
        <v>66</v>
      </c>
      <c r="C86" s="99" t="s">
        <v>66</v>
      </c>
      <c r="D86" s="112">
        <v>7044.429999999999</v>
      </c>
      <c r="E86" s="112">
        <v>7085.0199999999995</v>
      </c>
      <c r="F86" s="112">
        <f aca="true" t="shared" si="2" ref="F86:F95">ROUND(E86-D86,2)</f>
        <v>40.59</v>
      </c>
      <c r="G86" s="114">
        <f aca="true" t="shared" si="3" ref="G86:G95">ROUND(F86/D86,4)</f>
        <v>0.0058</v>
      </c>
    </row>
    <row r="87" spans="2:7" ht="12.75">
      <c r="B87" s="115">
        <v>67</v>
      </c>
      <c r="C87" s="104" t="s">
        <v>67</v>
      </c>
      <c r="D87" s="116">
        <v>3451.3399999999997</v>
      </c>
      <c r="E87" s="116">
        <v>3460.599999999999</v>
      </c>
      <c r="F87" s="116">
        <f t="shared" si="2"/>
        <v>9.26</v>
      </c>
      <c r="G87" s="117">
        <f t="shared" si="3"/>
        <v>0.0027</v>
      </c>
    </row>
    <row r="88" spans="2:7" ht="12.75">
      <c r="B88" s="115">
        <v>68</v>
      </c>
      <c r="C88" s="104" t="s">
        <v>223</v>
      </c>
      <c r="D88" s="116">
        <v>451.36</v>
      </c>
      <c r="E88" s="116">
        <v>424.32</v>
      </c>
      <c r="F88" s="116">
        <f t="shared" si="2"/>
        <v>-27.04</v>
      </c>
      <c r="G88" s="117">
        <f t="shared" si="3"/>
        <v>-0.0599</v>
      </c>
    </row>
    <row r="89" spans="2:7" ht="12.75">
      <c r="B89" s="115">
        <v>69</v>
      </c>
      <c r="C89" s="104" t="s">
        <v>104</v>
      </c>
      <c r="D89" s="116">
        <v>518.6300000000001</v>
      </c>
      <c r="E89" s="116">
        <v>537</v>
      </c>
      <c r="F89" s="116">
        <f t="shared" si="2"/>
        <v>18.37</v>
      </c>
      <c r="G89" s="117">
        <f t="shared" si="3"/>
        <v>0.0354</v>
      </c>
    </row>
    <row r="90" spans="2:7" ht="12.75">
      <c r="B90" s="118">
        <v>70</v>
      </c>
      <c r="C90" s="108" t="s">
        <v>227</v>
      </c>
      <c r="D90" s="119">
        <v>633.5600000000001</v>
      </c>
      <c r="E90" s="119">
        <v>638.62</v>
      </c>
      <c r="F90" s="119">
        <f t="shared" si="2"/>
        <v>5.06</v>
      </c>
      <c r="G90" s="120">
        <f t="shared" si="3"/>
        <v>0.008</v>
      </c>
    </row>
    <row r="91" spans="2:7" ht="12.75">
      <c r="B91" s="115">
        <v>71</v>
      </c>
      <c r="C91" s="104" t="s">
        <v>228</v>
      </c>
      <c r="D91" s="116">
        <v>1455.5599999999997</v>
      </c>
      <c r="E91" s="116">
        <v>1456.94</v>
      </c>
      <c r="F91" s="116">
        <f t="shared" si="2"/>
        <v>1.38</v>
      </c>
      <c r="G91" s="117">
        <f t="shared" si="3"/>
        <v>0.0009</v>
      </c>
    </row>
    <row r="92" spans="2:7" ht="12.75">
      <c r="B92" s="115">
        <v>72</v>
      </c>
      <c r="C92" s="104" t="s">
        <v>224</v>
      </c>
      <c r="D92" s="116">
        <v>657.9</v>
      </c>
      <c r="E92" s="116">
        <v>657</v>
      </c>
      <c r="F92" s="113">
        <f t="shared" si="2"/>
        <v>-0.9</v>
      </c>
      <c r="G92" s="117">
        <f t="shared" si="3"/>
        <v>-0.0014</v>
      </c>
    </row>
    <row r="93" spans="2:7" ht="12.75">
      <c r="B93" s="115">
        <v>73</v>
      </c>
      <c r="C93" s="104" t="s">
        <v>225</v>
      </c>
      <c r="D93" s="116">
        <v>1704.7</v>
      </c>
      <c r="E93" s="116">
        <v>1699.85</v>
      </c>
      <c r="F93" s="113">
        <f t="shared" si="2"/>
        <v>-4.85</v>
      </c>
      <c r="G93" s="117">
        <f t="shared" si="3"/>
        <v>-0.0028</v>
      </c>
    </row>
    <row r="94" spans="2:7" ht="12.75">
      <c r="B94" s="115">
        <v>74</v>
      </c>
      <c r="C94" s="104" t="s">
        <v>105</v>
      </c>
      <c r="D94" s="116">
        <v>1131.26</v>
      </c>
      <c r="E94" s="116">
        <v>1137.31</v>
      </c>
      <c r="F94" s="113">
        <f t="shared" si="2"/>
        <v>6.05</v>
      </c>
      <c r="G94" s="117">
        <f t="shared" si="3"/>
        <v>0.0053</v>
      </c>
    </row>
    <row r="95" spans="2:7" ht="12.75">
      <c r="B95" s="118">
        <v>75</v>
      </c>
      <c r="C95" s="108" t="s">
        <v>192</v>
      </c>
      <c r="D95" s="119">
        <v>18013.16</v>
      </c>
      <c r="E95" s="119">
        <v>17964.29</v>
      </c>
      <c r="F95" s="119">
        <f t="shared" si="2"/>
        <v>-48.87</v>
      </c>
      <c r="G95" s="120">
        <f t="shared" si="3"/>
        <v>-0.0027</v>
      </c>
    </row>
    <row r="96" spans="4:7" ht="12.75">
      <c r="D96" s="113"/>
      <c r="E96" s="113"/>
      <c r="F96" s="113"/>
      <c r="G96" s="126"/>
    </row>
    <row r="97" spans="3:7" ht="12.75">
      <c r="C97" s="97" t="s">
        <v>2</v>
      </c>
      <c r="D97" s="113">
        <f>SUM(D21:D95)</f>
        <v>2620317.06</v>
      </c>
      <c r="E97" s="113">
        <f>SUM(E21:E95)</f>
        <v>2629282.9700000007</v>
      </c>
      <c r="F97" s="113">
        <f>SUM(F21:F95)</f>
        <v>8965.909999999996</v>
      </c>
      <c r="G97" s="126">
        <f>ROUND(F97/D97,4)</f>
        <v>0.0034</v>
      </c>
    </row>
    <row r="99" spans="2:7" ht="12.75" customHeight="1">
      <c r="B99" s="127"/>
      <c r="C99" s="128"/>
      <c r="D99" s="128"/>
      <c r="E99" s="128"/>
      <c r="F99" s="128"/>
      <c r="G99" s="128"/>
    </row>
    <row r="100" spans="2:7" ht="12.75">
      <c r="B100" s="129"/>
      <c r="C100" s="128"/>
      <c r="D100" s="128"/>
      <c r="E100" s="128"/>
      <c r="F100" s="128"/>
      <c r="G100" s="128"/>
    </row>
    <row r="101" spans="3:7" ht="12.75">
      <c r="C101" s="130"/>
      <c r="D101" s="130"/>
      <c r="E101" s="130"/>
      <c r="F101" s="130"/>
      <c r="G101" s="130"/>
    </row>
  </sheetData>
  <sheetProtection/>
  <conditionalFormatting sqref="F21:F95">
    <cfRule type="cellIs" priority="1" dxfId="12" operator="greaterThan">
      <formula>200</formula>
    </cfRule>
  </conditionalFormatting>
  <printOptions horizontalCentered="1" verticalCentered="1"/>
  <pageMargins left="0.5" right="0.5" top="0.75" bottom="0.5" header="0.5" footer="0.5"/>
  <pageSetup fitToHeight="1" fitToWidth="1" horizontalDpi="600" verticalDpi="600" orientation="portrait" scale="57" r:id="rId1"/>
  <headerFooter alignWithMargins="0">
    <oddHeader>&amp;RPage &amp;P of &amp;N</oddHeader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1:H101"/>
  <sheetViews>
    <sheetView zoomScalePageLayoutView="0" workbookViewId="0" topLeftCell="A47">
      <selection activeCell="A11" sqref="A11:G95"/>
    </sheetView>
  </sheetViews>
  <sheetFormatPr defaultColWidth="8.88671875" defaultRowHeight="15"/>
  <cols>
    <col min="1" max="1" width="1.99609375" style="97" customWidth="1"/>
    <col min="2" max="2" width="2.88671875" style="97" customWidth="1"/>
    <col min="3" max="3" width="13.88671875" style="97" bestFit="1" customWidth="1"/>
    <col min="4" max="5" width="9.5546875" style="97" bestFit="1" customWidth="1"/>
    <col min="6" max="6" width="8.6640625" style="97" customWidth="1"/>
    <col min="7" max="7" width="7.6640625" style="97" bestFit="1" customWidth="1"/>
    <col min="8" max="16384" width="8.88671875" style="97" customWidth="1"/>
  </cols>
  <sheetData>
    <row r="11" spans="1:8" ht="12.75">
      <c r="A11" s="95"/>
      <c r="B11" s="96" t="s">
        <v>330</v>
      </c>
      <c r="C11" s="96"/>
      <c r="D11" s="96"/>
      <c r="E11" s="96"/>
      <c r="F11" s="96"/>
      <c r="G11" s="96"/>
      <c r="H11" s="95"/>
    </row>
    <row r="12" spans="1:8" ht="12.75">
      <c r="A12" s="95"/>
      <c r="B12" s="95"/>
      <c r="C12" s="95"/>
      <c r="D12" s="95"/>
      <c r="E12" s="95"/>
      <c r="F12" s="95"/>
      <c r="G12" s="95"/>
      <c r="H12" s="95"/>
    </row>
    <row r="13" spans="1:8" ht="12.75">
      <c r="A13" s="95"/>
      <c r="B13" s="136" t="s">
        <v>346</v>
      </c>
      <c r="C13" s="96"/>
      <c r="D13" s="96"/>
      <c r="E13" s="96"/>
      <c r="F13" s="96"/>
      <c r="G13" s="96"/>
      <c r="H13" s="95"/>
    </row>
    <row r="14" spans="1:8" ht="12.75">
      <c r="A14" s="95"/>
      <c r="B14" s="136" t="s">
        <v>353</v>
      </c>
      <c r="C14" s="96"/>
      <c r="D14" s="96"/>
      <c r="E14" s="96"/>
      <c r="F14" s="96"/>
      <c r="G14" s="96"/>
      <c r="H14" s="95"/>
    </row>
    <row r="15" spans="1:8" ht="12.75">
      <c r="A15" s="95"/>
      <c r="B15" s="95"/>
      <c r="C15" s="95"/>
      <c r="D15" s="95"/>
      <c r="E15" s="95"/>
      <c r="F15" s="95"/>
      <c r="G15" s="95"/>
      <c r="H15" s="95"/>
    </row>
    <row r="16" spans="2:7" ht="12.75">
      <c r="B16" s="98"/>
      <c r="C16" s="99"/>
      <c r="D16" s="100"/>
      <c r="E16" s="100"/>
      <c r="F16" s="101"/>
      <c r="G16" s="102"/>
    </row>
    <row r="17" spans="2:7" ht="12.75">
      <c r="B17" s="103"/>
      <c r="C17" s="104"/>
      <c r="D17" s="105" t="s">
        <v>233</v>
      </c>
      <c r="E17" s="137" t="s">
        <v>327</v>
      </c>
      <c r="F17" s="105"/>
      <c r="G17" s="106"/>
    </row>
    <row r="18" spans="2:7" ht="12.75">
      <c r="B18" s="103"/>
      <c r="C18" s="104"/>
      <c r="D18" s="137" t="s">
        <v>334</v>
      </c>
      <c r="E18" s="137" t="s">
        <v>347</v>
      </c>
      <c r="F18" s="105"/>
      <c r="G18" s="106"/>
    </row>
    <row r="19" spans="2:7" ht="12.75">
      <c r="B19" s="103"/>
      <c r="C19" s="104"/>
      <c r="D19" s="105" t="s">
        <v>335</v>
      </c>
      <c r="E19" s="105" t="s">
        <v>335</v>
      </c>
      <c r="F19" s="105" t="s">
        <v>336</v>
      </c>
      <c r="G19" s="106" t="s">
        <v>337</v>
      </c>
    </row>
    <row r="20" spans="2:7" ht="12.75">
      <c r="B20" s="107"/>
      <c r="C20" s="108" t="s">
        <v>1</v>
      </c>
      <c r="D20" s="109" t="s">
        <v>338</v>
      </c>
      <c r="E20" s="109" t="s">
        <v>339</v>
      </c>
      <c r="F20" s="109" t="s">
        <v>340</v>
      </c>
      <c r="G20" s="110" t="s">
        <v>341</v>
      </c>
    </row>
    <row r="21" spans="2:7" ht="12.75">
      <c r="B21" s="111">
        <v>1</v>
      </c>
      <c r="C21" s="99" t="s">
        <v>3</v>
      </c>
      <c r="D21" s="112">
        <v>27102.1</v>
      </c>
      <c r="E21" s="112">
        <v>27034.240000000005</v>
      </c>
      <c r="F21" s="113">
        <f>ROUND(E21-D21,2)</f>
        <v>-67.86</v>
      </c>
      <c r="G21" s="114">
        <f>ROUND(F21/D21,4)</f>
        <v>-0.0025</v>
      </c>
    </row>
    <row r="22" spans="2:7" ht="12.75">
      <c r="B22" s="115">
        <v>2</v>
      </c>
      <c r="C22" s="104" t="s">
        <v>4</v>
      </c>
      <c r="D22" s="116">
        <v>4962.29</v>
      </c>
      <c r="E22" s="116">
        <v>4984.22</v>
      </c>
      <c r="F22" s="113">
        <f aca="true" t="shared" si="0" ref="F22:F85">ROUND(E22-D22,2)</f>
        <v>21.93</v>
      </c>
      <c r="G22" s="117">
        <f aca="true" t="shared" si="1" ref="G22:G85">ROUND(F22/D22,4)</f>
        <v>0.0044</v>
      </c>
    </row>
    <row r="23" spans="2:7" ht="12.75">
      <c r="B23" s="115">
        <v>3</v>
      </c>
      <c r="C23" s="104" t="s">
        <v>5</v>
      </c>
      <c r="D23" s="116">
        <v>25167.459999999995</v>
      </c>
      <c r="E23" s="116">
        <v>24941.86</v>
      </c>
      <c r="F23" s="113">
        <f t="shared" si="0"/>
        <v>-225.6</v>
      </c>
      <c r="G23" s="117">
        <f t="shared" si="1"/>
        <v>-0.009</v>
      </c>
    </row>
    <row r="24" spans="2:7" ht="12.75">
      <c r="B24" s="115">
        <v>4</v>
      </c>
      <c r="C24" s="104" t="s">
        <v>6</v>
      </c>
      <c r="D24" s="116">
        <v>3139.7200000000007</v>
      </c>
      <c r="E24" s="116">
        <v>3020.22</v>
      </c>
      <c r="F24" s="113">
        <f t="shared" si="0"/>
        <v>-119.5</v>
      </c>
      <c r="G24" s="117">
        <f t="shared" si="1"/>
        <v>-0.0381</v>
      </c>
    </row>
    <row r="25" spans="2:7" ht="12.75">
      <c r="B25" s="115">
        <v>5</v>
      </c>
      <c r="C25" s="104" t="s">
        <v>7</v>
      </c>
      <c r="D25" s="116">
        <v>71579.76999999999</v>
      </c>
      <c r="E25" s="116">
        <v>71056.9</v>
      </c>
      <c r="F25" s="113">
        <f t="shared" si="0"/>
        <v>-522.87</v>
      </c>
      <c r="G25" s="117">
        <f t="shared" si="1"/>
        <v>-0.0073</v>
      </c>
    </row>
    <row r="26" spans="2:7" ht="12.75">
      <c r="B26" s="111">
        <v>6</v>
      </c>
      <c r="C26" s="99" t="s">
        <v>8</v>
      </c>
      <c r="D26" s="112">
        <v>255334.99</v>
      </c>
      <c r="E26" s="112">
        <v>257324.44</v>
      </c>
      <c r="F26" s="112">
        <f t="shared" si="0"/>
        <v>1989.45</v>
      </c>
      <c r="G26" s="114">
        <f t="shared" si="1"/>
        <v>0.0078</v>
      </c>
    </row>
    <row r="27" spans="2:7" ht="12.75">
      <c r="B27" s="115">
        <v>7</v>
      </c>
      <c r="C27" s="104" t="s">
        <v>9</v>
      </c>
      <c r="D27" s="116">
        <v>2183.73</v>
      </c>
      <c r="E27" s="116">
        <v>2188.9</v>
      </c>
      <c r="F27" s="116">
        <f t="shared" si="0"/>
        <v>5.17</v>
      </c>
      <c r="G27" s="117">
        <f t="shared" si="1"/>
        <v>0.0024</v>
      </c>
    </row>
    <row r="28" spans="2:7" ht="12.75">
      <c r="B28" s="115">
        <v>8</v>
      </c>
      <c r="C28" s="104" t="s">
        <v>10</v>
      </c>
      <c r="D28" s="116">
        <v>16561.289999999997</v>
      </c>
      <c r="E28" s="116">
        <v>16270.359999999999</v>
      </c>
      <c r="F28" s="116">
        <f t="shared" si="0"/>
        <v>-290.93</v>
      </c>
      <c r="G28" s="117">
        <f t="shared" si="1"/>
        <v>-0.0176</v>
      </c>
    </row>
    <row r="29" spans="2:7" ht="11.25" customHeight="1">
      <c r="B29" s="115">
        <v>9</v>
      </c>
      <c r="C29" s="104" t="s">
        <v>11</v>
      </c>
      <c r="D29" s="116">
        <v>15770.100000000002</v>
      </c>
      <c r="E29" s="116">
        <v>15748.52</v>
      </c>
      <c r="F29" s="116">
        <f t="shared" si="0"/>
        <v>-21.58</v>
      </c>
      <c r="G29" s="117">
        <f t="shared" si="1"/>
        <v>-0.0014</v>
      </c>
    </row>
    <row r="30" spans="2:7" ht="12.75">
      <c r="B30" s="118">
        <v>10</v>
      </c>
      <c r="C30" s="108" t="s">
        <v>12</v>
      </c>
      <c r="D30" s="119">
        <v>35921.280000000006</v>
      </c>
      <c r="E30" s="119">
        <v>35982.96</v>
      </c>
      <c r="F30" s="119">
        <f t="shared" si="0"/>
        <v>61.68</v>
      </c>
      <c r="G30" s="120">
        <f t="shared" si="1"/>
        <v>0.0017</v>
      </c>
    </row>
    <row r="31" spans="2:7" ht="12.75">
      <c r="B31" s="121">
        <v>11</v>
      </c>
      <c r="C31" s="122" t="s">
        <v>13</v>
      </c>
      <c r="D31" s="123">
        <v>42259.880000000005</v>
      </c>
      <c r="E31" s="123">
        <v>42548.56</v>
      </c>
      <c r="F31" s="124">
        <f t="shared" si="0"/>
        <v>288.68</v>
      </c>
      <c r="G31" s="125">
        <f t="shared" si="1"/>
        <v>0.0068</v>
      </c>
    </row>
    <row r="32" spans="2:7" ht="12.75">
      <c r="B32" s="115">
        <v>12</v>
      </c>
      <c r="C32" s="104" t="s">
        <v>14</v>
      </c>
      <c r="D32" s="116">
        <v>10008.58</v>
      </c>
      <c r="E32" s="116">
        <v>10117.849999999999</v>
      </c>
      <c r="F32" s="113">
        <f t="shared" si="0"/>
        <v>109.27</v>
      </c>
      <c r="G32" s="117">
        <f t="shared" si="1"/>
        <v>0.0109</v>
      </c>
    </row>
    <row r="33" spans="2:7" ht="12.75">
      <c r="B33" s="115">
        <v>13</v>
      </c>
      <c r="C33" s="104" t="s">
        <v>70</v>
      </c>
      <c r="D33" s="116">
        <v>343649.67999999993</v>
      </c>
      <c r="E33" s="116">
        <v>347893.72</v>
      </c>
      <c r="F33" s="113">
        <f t="shared" si="0"/>
        <v>4244.04</v>
      </c>
      <c r="G33" s="117">
        <f t="shared" si="1"/>
        <v>0.0123</v>
      </c>
    </row>
    <row r="34" spans="2:7" ht="12.75">
      <c r="B34" s="115">
        <v>14</v>
      </c>
      <c r="C34" s="104" t="s">
        <v>342</v>
      </c>
      <c r="D34" s="116">
        <v>5038.82</v>
      </c>
      <c r="E34" s="116">
        <v>5069.299999999999</v>
      </c>
      <c r="F34" s="113">
        <f t="shared" si="0"/>
        <v>30.48</v>
      </c>
      <c r="G34" s="117">
        <f t="shared" si="1"/>
        <v>0.006</v>
      </c>
    </row>
    <row r="35" spans="2:7" ht="12.75">
      <c r="B35" s="115">
        <v>15</v>
      </c>
      <c r="C35" s="104" t="s">
        <v>15</v>
      </c>
      <c r="D35" s="116">
        <v>2064.61</v>
      </c>
      <c r="E35" s="116">
        <v>2107.2</v>
      </c>
      <c r="F35" s="113">
        <f t="shared" si="0"/>
        <v>42.59</v>
      </c>
      <c r="G35" s="117">
        <f t="shared" si="1"/>
        <v>0.0206</v>
      </c>
    </row>
    <row r="36" spans="2:7" ht="12.75">
      <c r="B36" s="111">
        <v>16</v>
      </c>
      <c r="C36" s="99" t="s">
        <v>16</v>
      </c>
      <c r="D36" s="112">
        <v>123876.3</v>
      </c>
      <c r="E36" s="112">
        <v>123079.55</v>
      </c>
      <c r="F36" s="112">
        <f t="shared" si="0"/>
        <v>-796.75</v>
      </c>
      <c r="G36" s="114">
        <f t="shared" si="1"/>
        <v>-0.0064</v>
      </c>
    </row>
    <row r="37" spans="2:7" ht="12.75">
      <c r="B37" s="115">
        <v>17</v>
      </c>
      <c r="C37" s="104" t="s">
        <v>17</v>
      </c>
      <c r="D37" s="116">
        <v>40249.47</v>
      </c>
      <c r="E37" s="116">
        <v>39961.46</v>
      </c>
      <c r="F37" s="116">
        <f t="shared" si="0"/>
        <v>-288.01</v>
      </c>
      <c r="G37" s="117">
        <f t="shared" si="1"/>
        <v>-0.0072</v>
      </c>
    </row>
    <row r="38" spans="2:7" ht="12.75">
      <c r="B38" s="115">
        <v>18</v>
      </c>
      <c r="C38" s="104" t="s">
        <v>18</v>
      </c>
      <c r="D38" s="116">
        <v>12968.460000000001</v>
      </c>
      <c r="E38" s="116">
        <v>13269</v>
      </c>
      <c r="F38" s="116">
        <f t="shared" si="0"/>
        <v>300.54</v>
      </c>
      <c r="G38" s="117">
        <f t="shared" si="1"/>
        <v>0.0232</v>
      </c>
    </row>
    <row r="39" spans="2:7" ht="12.75">
      <c r="B39" s="115">
        <v>19</v>
      </c>
      <c r="C39" s="104" t="s">
        <v>19</v>
      </c>
      <c r="D39" s="116">
        <v>1223.6500000000003</v>
      </c>
      <c r="E39" s="116">
        <v>1222.3600000000001</v>
      </c>
      <c r="F39" s="116">
        <f t="shared" si="0"/>
        <v>-1.29</v>
      </c>
      <c r="G39" s="117">
        <f t="shared" si="1"/>
        <v>-0.0011</v>
      </c>
    </row>
    <row r="40" spans="2:7" ht="12.75">
      <c r="B40" s="118">
        <v>20</v>
      </c>
      <c r="C40" s="108" t="s">
        <v>20</v>
      </c>
      <c r="D40" s="119">
        <v>5874.920000000001</v>
      </c>
      <c r="E40" s="119">
        <v>5782.71</v>
      </c>
      <c r="F40" s="119">
        <f t="shared" si="0"/>
        <v>-92.21</v>
      </c>
      <c r="G40" s="120">
        <f t="shared" si="1"/>
        <v>-0.0157</v>
      </c>
    </row>
    <row r="41" spans="2:7" ht="12.75">
      <c r="B41" s="115">
        <v>21</v>
      </c>
      <c r="C41" s="104" t="s">
        <v>21</v>
      </c>
      <c r="D41" s="116">
        <v>2603.79</v>
      </c>
      <c r="E41" s="116">
        <v>2588.69</v>
      </c>
      <c r="F41" s="113">
        <f t="shared" si="0"/>
        <v>-15.1</v>
      </c>
      <c r="G41" s="117">
        <f t="shared" si="1"/>
        <v>-0.0058</v>
      </c>
    </row>
    <row r="42" spans="2:7" ht="12.75">
      <c r="B42" s="115">
        <v>22</v>
      </c>
      <c r="C42" s="104" t="s">
        <v>22</v>
      </c>
      <c r="D42" s="116">
        <v>1452.8600000000001</v>
      </c>
      <c r="E42" s="116">
        <v>1436.07</v>
      </c>
      <c r="F42" s="113">
        <f t="shared" si="0"/>
        <v>-16.79</v>
      </c>
      <c r="G42" s="117">
        <f t="shared" si="1"/>
        <v>-0.0116</v>
      </c>
    </row>
    <row r="43" spans="2:7" ht="12.75">
      <c r="B43" s="115">
        <v>23</v>
      </c>
      <c r="C43" s="104" t="s">
        <v>23</v>
      </c>
      <c r="D43" s="116">
        <v>1972.59</v>
      </c>
      <c r="E43" s="116">
        <v>1902.98</v>
      </c>
      <c r="F43" s="113">
        <f t="shared" si="0"/>
        <v>-69.61</v>
      </c>
      <c r="G43" s="117">
        <f t="shared" si="1"/>
        <v>-0.0353</v>
      </c>
    </row>
    <row r="44" spans="2:7" ht="12.75">
      <c r="B44" s="115">
        <v>24</v>
      </c>
      <c r="C44" s="104" t="s">
        <v>24</v>
      </c>
      <c r="D44" s="116">
        <v>1698.28</v>
      </c>
      <c r="E44" s="116">
        <v>1636.6799999999998</v>
      </c>
      <c r="F44" s="113">
        <f t="shared" si="0"/>
        <v>-61.6</v>
      </c>
      <c r="G44" s="117">
        <f t="shared" si="1"/>
        <v>-0.0363</v>
      </c>
    </row>
    <row r="45" spans="2:7" ht="12.75">
      <c r="B45" s="115">
        <v>25</v>
      </c>
      <c r="C45" s="104" t="s">
        <v>25</v>
      </c>
      <c r="D45" s="116">
        <v>5088.21</v>
      </c>
      <c r="E45" s="116">
        <v>5113.88</v>
      </c>
      <c r="F45" s="113">
        <f t="shared" si="0"/>
        <v>25.67</v>
      </c>
      <c r="G45" s="117">
        <f t="shared" si="1"/>
        <v>0.005</v>
      </c>
    </row>
    <row r="46" spans="2:7" ht="12.75">
      <c r="B46" s="111">
        <v>26</v>
      </c>
      <c r="C46" s="99" t="s">
        <v>26</v>
      </c>
      <c r="D46" s="112">
        <v>6886.49</v>
      </c>
      <c r="E46" s="112">
        <v>6673.3099999999995</v>
      </c>
      <c r="F46" s="112">
        <f t="shared" si="0"/>
        <v>-213.18</v>
      </c>
      <c r="G46" s="114">
        <f t="shared" si="1"/>
        <v>-0.031</v>
      </c>
    </row>
    <row r="47" spans="2:7" ht="12.75">
      <c r="B47" s="115">
        <v>27</v>
      </c>
      <c r="C47" s="104" t="s">
        <v>27</v>
      </c>
      <c r="D47" s="116">
        <v>22768.339999999997</v>
      </c>
      <c r="E47" s="116">
        <v>22928.19</v>
      </c>
      <c r="F47" s="116">
        <f t="shared" si="0"/>
        <v>159.85</v>
      </c>
      <c r="G47" s="117">
        <f t="shared" si="1"/>
        <v>0.007</v>
      </c>
    </row>
    <row r="48" spans="2:7" ht="12.75">
      <c r="B48" s="115">
        <v>28</v>
      </c>
      <c r="C48" s="104" t="s">
        <v>28</v>
      </c>
      <c r="D48" s="116">
        <v>12091.29</v>
      </c>
      <c r="E48" s="116">
        <v>12139.79</v>
      </c>
      <c r="F48" s="116">
        <f t="shared" si="0"/>
        <v>48.5</v>
      </c>
      <c r="G48" s="117">
        <f t="shared" si="1"/>
        <v>0.004</v>
      </c>
    </row>
    <row r="49" spans="2:7" ht="12.75">
      <c r="B49" s="115">
        <v>29</v>
      </c>
      <c r="C49" s="104" t="s">
        <v>29</v>
      </c>
      <c r="D49" s="116">
        <v>191335.75</v>
      </c>
      <c r="E49" s="116">
        <v>192046.81999999998</v>
      </c>
      <c r="F49" s="116">
        <f t="shared" si="0"/>
        <v>711.07</v>
      </c>
      <c r="G49" s="117">
        <f t="shared" si="1"/>
        <v>0.0037</v>
      </c>
    </row>
    <row r="50" spans="2:7" ht="12.75">
      <c r="B50" s="118">
        <v>30</v>
      </c>
      <c r="C50" s="108" t="s">
        <v>30</v>
      </c>
      <c r="D50" s="119">
        <v>3288.28</v>
      </c>
      <c r="E50" s="119">
        <v>3291.5299999999997</v>
      </c>
      <c r="F50" s="119">
        <f t="shared" si="0"/>
        <v>3.25</v>
      </c>
      <c r="G50" s="120">
        <f t="shared" si="1"/>
        <v>0.001</v>
      </c>
    </row>
    <row r="51" spans="2:7" ht="12.75">
      <c r="B51" s="115">
        <v>31</v>
      </c>
      <c r="C51" s="104" t="s">
        <v>31</v>
      </c>
      <c r="D51" s="116">
        <v>17516.4</v>
      </c>
      <c r="E51" s="116">
        <v>17655.659999999996</v>
      </c>
      <c r="F51" s="113">
        <f t="shared" si="0"/>
        <v>139.26</v>
      </c>
      <c r="G51" s="117">
        <f t="shared" si="1"/>
        <v>0.008</v>
      </c>
    </row>
    <row r="52" spans="2:7" ht="12.75">
      <c r="B52" s="115">
        <v>32</v>
      </c>
      <c r="C52" s="104" t="s">
        <v>32</v>
      </c>
      <c r="D52" s="116">
        <v>7062.99</v>
      </c>
      <c r="E52" s="116">
        <v>7035.6900000000005</v>
      </c>
      <c r="F52" s="113">
        <f t="shared" si="0"/>
        <v>-27.3</v>
      </c>
      <c r="G52" s="117">
        <f t="shared" si="1"/>
        <v>-0.0039</v>
      </c>
    </row>
    <row r="53" spans="2:7" ht="12.75">
      <c r="B53" s="115">
        <v>33</v>
      </c>
      <c r="C53" s="104" t="s">
        <v>33</v>
      </c>
      <c r="D53" s="116">
        <v>1140.6</v>
      </c>
      <c r="E53" s="116">
        <v>1171.44</v>
      </c>
      <c r="F53" s="113">
        <f t="shared" si="0"/>
        <v>30.84</v>
      </c>
      <c r="G53" s="117">
        <f t="shared" si="1"/>
        <v>0.027</v>
      </c>
    </row>
    <row r="54" spans="2:7" ht="12.75">
      <c r="B54" s="115">
        <v>34</v>
      </c>
      <c r="C54" s="104" t="s">
        <v>34</v>
      </c>
      <c r="D54" s="116">
        <v>1127.53</v>
      </c>
      <c r="E54" s="116">
        <v>1131.89</v>
      </c>
      <c r="F54" s="113">
        <f t="shared" si="0"/>
        <v>4.36</v>
      </c>
      <c r="G54" s="117">
        <f t="shared" si="1"/>
        <v>0.0039</v>
      </c>
    </row>
    <row r="55" spans="2:7" ht="12.75">
      <c r="B55" s="115">
        <v>35</v>
      </c>
      <c r="C55" s="104" t="s">
        <v>35</v>
      </c>
      <c r="D55" s="116">
        <v>40570.19</v>
      </c>
      <c r="E55" s="116">
        <v>40988.79000000001</v>
      </c>
      <c r="F55" s="113">
        <f t="shared" si="0"/>
        <v>418.6</v>
      </c>
      <c r="G55" s="117">
        <f t="shared" si="1"/>
        <v>0.0103</v>
      </c>
    </row>
    <row r="56" spans="2:7" ht="12.75">
      <c r="B56" s="111">
        <v>36</v>
      </c>
      <c r="C56" s="99" t="s">
        <v>36</v>
      </c>
      <c r="D56" s="112">
        <v>79544.36</v>
      </c>
      <c r="E56" s="112">
        <v>80755.00000000001</v>
      </c>
      <c r="F56" s="112">
        <f t="shared" si="0"/>
        <v>1210.64</v>
      </c>
      <c r="G56" s="114">
        <f t="shared" si="1"/>
        <v>0.0152</v>
      </c>
    </row>
    <row r="57" spans="2:7" ht="12.75">
      <c r="B57" s="115">
        <v>37</v>
      </c>
      <c r="C57" s="104" t="s">
        <v>37</v>
      </c>
      <c r="D57" s="116">
        <v>32693.47</v>
      </c>
      <c r="E57" s="116">
        <v>32926.16</v>
      </c>
      <c r="F57" s="116">
        <f t="shared" si="0"/>
        <v>232.69</v>
      </c>
      <c r="G57" s="117">
        <f t="shared" si="1"/>
        <v>0.0071</v>
      </c>
    </row>
    <row r="58" spans="2:7" ht="12.75">
      <c r="B58" s="115">
        <v>38</v>
      </c>
      <c r="C58" s="104" t="s">
        <v>38</v>
      </c>
      <c r="D58" s="116">
        <v>5818.910000000001</v>
      </c>
      <c r="E58" s="116">
        <v>5786.83</v>
      </c>
      <c r="F58" s="116">
        <f t="shared" si="0"/>
        <v>-32.08</v>
      </c>
      <c r="G58" s="117">
        <f t="shared" si="1"/>
        <v>-0.0055</v>
      </c>
    </row>
    <row r="59" spans="2:7" ht="12.75">
      <c r="B59" s="115">
        <v>39</v>
      </c>
      <c r="C59" s="104" t="s">
        <v>39</v>
      </c>
      <c r="D59" s="116">
        <v>1451.1300000000003</v>
      </c>
      <c r="E59" s="116">
        <v>1456.1899999999998</v>
      </c>
      <c r="F59" s="116">
        <f t="shared" si="0"/>
        <v>5.06</v>
      </c>
      <c r="G59" s="117">
        <f t="shared" si="1"/>
        <v>0.0035</v>
      </c>
    </row>
    <row r="60" spans="2:7" ht="12.75">
      <c r="B60" s="118">
        <v>40</v>
      </c>
      <c r="C60" s="108" t="s">
        <v>40</v>
      </c>
      <c r="D60" s="119">
        <v>2723.8499999999995</v>
      </c>
      <c r="E60" s="119">
        <v>2679.629999999999</v>
      </c>
      <c r="F60" s="119">
        <f t="shared" si="0"/>
        <v>-44.22</v>
      </c>
      <c r="G60" s="120">
        <f t="shared" si="1"/>
        <v>-0.0162</v>
      </c>
    </row>
    <row r="61" spans="2:7" ht="12.75">
      <c r="B61" s="115">
        <v>41</v>
      </c>
      <c r="C61" s="104" t="s">
        <v>41</v>
      </c>
      <c r="D61" s="116">
        <v>42369.47</v>
      </c>
      <c r="E61" s="116">
        <v>42743.58</v>
      </c>
      <c r="F61" s="113">
        <f t="shared" si="0"/>
        <v>374.11</v>
      </c>
      <c r="G61" s="117">
        <f t="shared" si="1"/>
        <v>0.0088</v>
      </c>
    </row>
    <row r="62" spans="2:7" ht="12.75">
      <c r="B62" s="115">
        <v>42</v>
      </c>
      <c r="C62" s="104" t="s">
        <v>42</v>
      </c>
      <c r="D62" s="116">
        <v>41659.11</v>
      </c>
      <c r="E62" s="116">
        <v>41776.86</v>
      </c>
      <c r="F62" s="113">
        <f t="shared" si="0"/>
        <v>117.75</v>
      </c>
      <c r="G62" s="117">
        <f t="shared" si="1"/>
        <v>0.0028</v>
      </c>
    </row>
    <row r="63" spans="2:7" ht="12.75">
      <c r="B63" s="115">
        <v>43</v>
      </c>
      <c r="C63" s="104" t="s">
        <v>43</v>
      </c>
      <c r="D63" s="116">
        <v>17611.69</v>
      </c>
      <c r="E63" s="116">
        <v>17611.239999999998</v>
      </c>
      <c r="F63" s="113">
        <f t="shared" si="0"/>
        <v>-0.45</v>
      </c>
      <c r="G63" s="117">
        <f t="shared" si="1"/>
        <v>0</v>
      </c>
    </row>
    <row r="64" spans="2:7" ht="12.75">
      <c r="B64" s="115">
        <v>44</v>
      </c>
      <c r="C64" s="104" t="s">
        <v>44</v>
      </c>
      <c r="D64" s="116">
        <v>7921.839999999999</v>
      </c>
      <c r="E64" s="116">
        <v>8019.58</v>
      </c>
      <c r="F64" s="113">
        <f t="shared" si="0"/>
        <v>97.74</v>
      </c>
      <c r="G64" s="117">
        <f t="shared" si="1"/>
        <v>0.0123</v>
      </c>
    </row>
    <row r="65" spans="2:7" ht="12.75">
      <c r="B65" s="115">
        <v>45</v>
      </c>
      <c r="C65" s="104" t="s">
        <v>45</v>
      </c>
      <c r="D65" s="116">
        <v>11157.029999999999</v>
      </c>
      <c r="E65" s="116">
        <v>11322.01</v>
      </c>
      <c r="F65" s="113">
        <f t="shared" si="0"/>
        <v>164.98</v>
      </c>
      <c r="G65" s="117">
        <f t="shared" si="1"/>
        <v>0.0148</v>
      </c>
    </row>
    <row r="66" spans="2:7" ht="12.75">
      <c r="B66" s="111">
        <v>46</v>
      </c>
      <c r="C66" s="99" t="s">
        <v>46</v>
      </c>
      <c r="D66" s="112">
        <v>28755.409999999996</v>
      </c>
      <c r="E66" s="112">
        <v>28522.1</v>
      </c>
      <c r="F66" s="112">
        <f t="shared" si="0"/>
        <v>-233.31</v>
      </c>
      <c r="G66" s="114">
        <f t="shared" si="1"/>
        <v>-0.0081</v>
      </c>
    </row>
    <row r="67" spans="2:7" ht="12.75">
      <c r="B67" s="115">
        <v>47</v>
      </c>
      <c r="C67" s="104" t="s">
        <v>47</v>
      </c>
      <c r="D67" s="116">
        <v>6921.5599999999995</v>
      </c>
      <c r="E67" s="116">
        <v>6885.610000000001</v>
      </c>
      <c r="F67" s="116">
        <f t="shared" si="0"/>
        <v>-35.95</v>
      </c>
      <c r="G67" s="117">
        <f t="shared" si="1"/>
        <v>-0.0052</v>
      </c>
    </row>
    <row r="68" spans="2:7" ht="12.75">
      <c r="B68" s="115">
        <v>48</v>
      </c>
      <c r="C68" s="104" t="s">
        <v>48</v>
      </c>
      <c r="D68" s="116">
        <v>171757.77</v>
      </c>
      <c r="E68" s="116">
        <v>172942.61000000002</v>
      </c>
      <c r="F68" s="116">
        <f t="shared" si="0"/>
        <v>1184.84</v>
      </c>
      <c r="G68" s="117">
        <f t="shared" si="1"/>
        <v>0.0069</v>
      </c>
    </row>
    <row r="69" spans="2:7" ht="12.75">
      <c r="B69" s="115">
        <v>49</v>
      </c>
      <c r="C69" s="104" t="s">
        <v>49</v>
      </c>
      <c r="D69" s="116">
        <v>51457.509999999995</v>
      </c>
      <c r="E69" s="116">
        <v>52020.58</v>
      </c>
      <c r="F69" s="116">
        <f t="shared" si="0"/>
        <v>563.07</v>
      </c>
      <c r="G69" s="117">
        <f t="shared" si="1"/>
        <v>0.0109</v>
      </c>
    </row>
    <row r="70" spans="2:7" ht="12.75">
      <c r="B70" s="118">
        <v>50</v>
      </c>
      <c r="C70" s="108" t="s">
        <v>50</v>
      </c>
      <c r="D70" s="119">
        <v>171722.23</v>
      </c>
      <c r="E70" s="119">
        <v>173969.97999999998</v>
      </c>
      <c r="F70" s="119">
        <f t="shared" si="0"/>
        <v>2247.75</v>
      </c>
      <c r="G70" s="120">
        <f t="shared" si="1"/>
        <v>0.0131</v>
      </c>
    </row>
    <row r="71" spans="2:7" ht="12.75">
      <c r="B71" s="115">
        <v>51</v>
      </c>
      <c r="C71" s="104" t="s">
        <v>51</v>
      </c>
      <c r="D71" s="116">
        <v>66284.67</v>
      </c>
      <c r="E71" s="116">
        <v>66969.52</v>
      </c>
      <c r="F71" s="113">
        <f t="shared" si="0"/>
        <v>684.85</v>
      </c>
      <c r="G71" s="117">
        <f t="shared" si="1"/>
        <v>0.0103</v>
      </c>
    </row>
    <row r="72" spans="2:7" ht="12.75">
      <c r="B72" s="115">
        <v>52</v>
      </c>
      <c r="C72" s="104" t="s">
        <v>52</v>
      </c>
      <c r="D72" s="116">
        <v>104261.38</v>
      </c>
      <c r="E72" s="116">
        <v>102696.07000000002</v>
      </c>
      <c r="F72" s="113">
        <f t="shared" si="0"/>
        <v>-1565.31</v>
      </c>
      <c r="G72" s="117">
        <f t="shared" si="1"/>
        <v>-0.015</v>
      </c>
    </row>
    <row r="73" spans="2:7" ht="12.75">
      <c r="B73" s="115">
        <v>53</v>
      </c>
      <c r="C73" s="104" t="s">
        <v>53</v>
      </c>
      <c r="D73" s="116">
        <v>93115.13999999997</v>
      </c>
      <c r="E73" s="116">
        <v>93321.7</v>
      </c>
      <c r="F73" s="113">
        <f t="shared" si="0"/>
        <v>206.56</v>
      </c>
      <c r="G73" s="117">
        <f t="shared" si="1"/>
        <v>0.0022</v>
      </c>
    </row>
    <row r="74" spans="2:7" ht="12.75">
      <c r="B74" s="115">
        <v>54</v>
      </c>
      <c r="C74" s="104" t="s">
        <v>54</v>
      </c>
      <c r="D74" s="116">
        <v>11049.39</v>
      </c>
      <c r="E74" s="116">
        <v>10998.9</v>
      </c>
      <c r="F74" s="113">
        <f t="shared" si="0"/>
        <v>-50.49</v>
      </c>
      <c r="G74" s="117">
        <f t="shared" si="1"/>
        <v>-0.0046</v>
      </c>
    </row>
    <row r="75" spans="2:7" ht="12.75">
      <c r="B75" s="115">
        <v>55</v>
      </c>
      <c r="C75" s="104" t="s">
        <v>55</v>
      </c>
      <c r="D75" s="116">
        <v>29673.829999999998</v>
      </c>
      <c r="E75" s="116">
        <v>30284.019999999997</v>
      </c>
      <c r="F75" s="113">
        <f t="shared" si="0"/>
        <v>610.19</v>
      </c>
      <c r="G75" s="117">
        <f t="shared" si="1"/>
        <v>0.0206</v>
      </c>
    </row>
    <row r="76" spans="2:7" ht="12.75">
      <c r="B76" s="111">
        <v>56</v>
      </c>
      <c r="C76" s="99" t="s">
        <v>56</v>
      </c>
      <c r="D76" s="112">
        <v>38537.42</v>
      </c>
      <c r="E76" s="112">
        <v>39064.1</v>
      </c>
      <c r="F76" s="112">
        <f t="shared" si="0"/>
        <v>526.68</v>
      </c>
      <c r="G76" s="114">
        <f t="shared" si="1"/>
        <v>0.0137</v>
      </c>
    </row>
    <row r="77" spans="2:7" ht="12.75">
      <c r="B77" s="115">
        <v>57</v>
      </c>
      <c r="C77" s="104" t="s">
        <v>57</v>
      </c>
      <c r="D77" s="116">
        <v>25079.809999999998</v>
      </c>
      <c r="E77" s="116">
        <v>25078.000000000004</v>
      </c>
      <c r="F77" s="116">
        <f t="shared" si="0"/>
        <v>-1.81</v>
      </c>
      <c r="G77" s="117">
        <f t="shared" si="1"/>
        <v>-0.0001</v>
      </c>
    </row>
    <row r="78" spans="2:7" ht="12.75">
      <c r="B78" s="115">
        <v>58</v>
      </c>
      <c r="C78" s="104" t="s">
        <v>58</v>
      </c>
      <c r="D78" s="116">
        <v>41196.4</v>
      </c>
      <c r="E78" s="116">
        <v>41562.82</v>
      </c>
      <c r="F78" s="116">
        <f t="shared" si="0"/>
        <v>366.42</v>
      </c>
      <c r="G78" s="117">
        <f t="shared" si="1"/>
        <v>0.0089</v>
      </c>
    </row>
    <row r="79" spans="2:7" ht="12.75">
      <c r="B79" s="115">
        <v>59</v>
      </c>
      <c r="C79" s="104" t="s">
        <v>59</v>
      </c>
      <c r="D79" s="116">
        <v>64196.659999999996</v>
      </c>
      <c r="E79" s="116">
        <v>63711.72</v>
      </c>
      <c r="F79" s="116">
        <f t="shared" si="0"/>
        <v>-484.94</v>
      </c>
      <c r="G79" s="117">
        <f t="shared" si="1"/>
        <v>-0.0076</v>
      </c>
    </row>
    <row r="80" spans="2:7" ht="12.75">
      <c r="B80" s="118">
        <v>60</v>
      </c>
      <c r="C80" s="108" t="s">
        <v>60</v>
      </c>
      <c r="D80" s="119">
        <v>7349.799999999999</v>
      </c>
      <c r="E80" s="119">
        <v>7370.79</v>
      </c>
      <c r="F80" s="119">
        <f t="shared" si="0"/>
        <v>20.99</v>
      </c>
      <c r="G80" s="120">
        <f t="shared" si="1"/>
        <v>0.0029</v>
      </c>
    </row>
    <row r="81" spans="2:7" ht="12.75">
      <c r="B81" s="115">
        <v>61</v>
      </c>
      <c r="C81" s="104" t="s">
        <v>61</v>
      </c>
      <c r="D81" s="116">
        <v>5969.43</v>
      </c>
      <c r="E81" s="116">
        <v>5909.980000000001</v>
      </c>
      <c r="F81" s="113">
        <f t="shared" si="0"/>
        <v>-59.45</v>
      </c>
      <c r="G81" s="117">
        <f t="shared" si="1"/>
        <v>-0.01</v>
      </c>
    </row>
    <row r="82" spans="2:7" ht="12.75">
      <c r="B82" s="115">
        <v>62</v>
      </c>
      <c r="C82" s="104" t="s">
        <v>62</v>
      </c>
      <c r="D82" s="116">
        <v>2875.86</v>
      </c>
      <c r="E82" s="116">
        <v>2799.95</v>
      </c>
      <c r="F82" s="113">
        <f t="shared" si="0"/>
        <v>-75.91</v>
      </c>
      <c r="G82" s="117">
        <f t="shared" si="1"/>
        <v>-0.0264</v>
      </c>
    </row>
    <row r="83" spans="2:7" ht="12.75">
      <c r="B83" s="115">
        <v>63</v>
      </c>
      <c r="C83" s="104" t="s">
        <v>63</v>
      </c>
      <c r="D83" s="116">
        <v>2276.86</v>
      </c>
      <c r="E83" s="116">
        <v>2243.7400000000002</v>
      </c>
      <c r="F83" s="113">
        <f t="shared" si="0"/>
        <v>-33.12</v>
      </c>
      <c r="G83" s="117">
        <f t="shared" si="1"/>
        <v>-0.0145</v>
      </c>
    </row>
    <row r="84" spans="2:7" ht="12.75">
      <c r="B84" s="115">
        <v>64</v>
      </c>
      <c r="C84" s="104" t="s">
        <v>64</v>
      </c>
      <c r="D84" s="116">
        <v>62063.950000000004</v>
      </c>
      <c r="E84" s="116">
        <v>61417.97</v>
      </c>
      <c r="F84" s="113">
        <f t="shared" si="0"/>
        <v>-645.98</v>
      </c>
      <c r="G84" s="117">
        <f t="shared" si="1"/>
        <v>-0.0104</v>
      </c>
    </row>
    <row r="85" spans="2:7" ht="12.75">
      <c r="B85" s="115">
        <v>65</v>
      </c>
      <c r="C85" s="104" t="s">
        <v>65</v>
      </c>
      <c r="D85" s="116">
        <v>5185.389999999999</v>
      </c>
      <c r="E85" s="116">
        <v>5177.570000000001</v>
      </c>
      <c r="F85" s="113">
        <f t="shared" si="0"/>
        <v>-7.82</v>
      </c>
      <c r="G85" s="117">
        <f t="shared" si="1"/>
        <v>-0.0015</v>
      </c>
    </row>
    <row r="86" spans="2:7" ht="12.75">
      <c r="B86" s="111">
        <v>66</v>
      </c>
      <c r="C86" s="99" t="s">
        <v>66</v>
      </c>
      <c r="D86" s="112">
        <v>7085.0199999999995</v>
      </c>
      <c r="E86" s="112">
        <v>7141.129999999999</v>
      </c>
      <c r="F86" s="112">
        <f aca="true" t="shared" si="2" ref="F86:F95">ROUND(E86-D86,2)</f>
        <v>56.11</v>
      </c>
      <c r="G86" s="114">
        <f aca="true" t="shared" si="3" ref="G86:G95">ROUND(F86/D86,4)</f>
        <v>0.0079</v>
      </c>
    </row>
    <row r="87" spans="2:7" ht="12.75">
      <c r="B87" s="115">
        <v>67</v>
      </c>
      <c r="C87" s="104" t="s">
        <v>67</v>
      </c>
      <c r="D87" s="116">
        <v>3460.599999999999</v>
      </c>
      <c r="E87" s="116">
        <v>3474.2000000000003</v>
      </c>
      <c r="F87" s="116">
        <f t="shared" si="2"/>
        <v>13.6</v>
      </c>
      <c r="G87" s="117">
        <f t="shared" si="3"/>
        <v>0.0039</v>
      </c>
    </row>
    <row r="88" spans="2:7" ht="12.75">
      <c r="B88" s="115">
        <v>68</v>
      </c>
      <c r="C88" s="104" t="s">
        <v>223</v>
      </c>
      <c r="D88" s="116">
        <v>424.32</v>
      </c>
      <c r="E88" s="116">
        <v>419.35999999999996</v>
      </c>
      <c r="F88" s="116">
        <f t="shared" si="2"/>
        <v>-4.96</v>
      </c>
      <c r="G88" s="117">
        <f t="shared" si="3"/>
        <v>-0.0117</v>
      </c>
    </row>
    <row r="89" spans="2:7" ht="12.75">
      <c r="B89" s="115">
        <v>69</v>
      </c>
      <c r="C89" s="104" t="s">
        <v>104</v>
      </c>
      <c r="D89" s="116">
        <v>537</v>
      </c>
      <c r="E89" s="116">
        <v>550</v>
      </c>
      <c r="F89" s="116">
        <f t="shared" si="2"/>
        <v>13</v>
      </c>
      <c r="G89" s="117">
        <f t="shared" si="3"/>
        <v>0.0242</v>
      </c>
    </row>
    <row r="90" spans="2:7" ht="12.75">
      <c r="B90" s="118">
        <v>70</v>
      </c>
      <c r="C90" s="108" t="s">
        <v>227</v>
      </c>
      <c r="D90" s="119">
        <v>638.62</v>
      </c>
      <c r="E90" s="119">
        <v>664.56</v>
      </c>
      <c r="F90" s="119">
        <f t="shared" si="2"/>
        <v>25.94</v>
      </c>
      <c r="G90" s="120">
        <f t="shared" si="3"/>
        <v>0.0406</v>
      </c>
    </row>
    <row r="91" spans="2:7" ht="12.75">
      <c r="B91" s="115">
        <v>71</v>
      </c>
      <c r="C91" s="104" t="s">
        <v>228</v>
      </c>
      <c r="D91" s="116">
        <v>1456.94</v>
      </c>
      <c r="E91" s="116">
        <v>1455.5600000000002</v>
      </c>
      <c r="F91" s="116">
        <f t="shared" si="2"/>
        <v>-1.38</v>
      </c>
      <c r="G91" s="117">
        <f t="shared" si="3"/>
        <v>-0.0009</v>
      </c>
    </row>
    <row r="92" spans="2:7" ht="12.75">
      <c r="B92" s="115">
        <v>72</v>
      </c>
      <c r="C92" s="104" t="s">
        <v>224</v>
      </c>
      <c r="D92" s="116">
        <v>657</v>
      </c>
      <c r="E92" s="116">
        <v>649</v>
      </c>
      <c r="F92" s="113">
        <f t="shared" si="2"/>
        <v>-8</v>
      </c>
      <c r="G92" s="117">
        <f t="shared" si="3"/>
        <v>-0.0122</v>
      </c>
    </row>
    <row r="93" spans="2:7" ht="12.75">
      <c r="B93" s="115">
        <v>73</v>
      </c>
      <c r="C93" s="104" t="s">
        <v>225</v>
      </c>
      <c r="D93" s="116">
        <v>1699.85</v>
      </c>
      <c r="E93" s="116">
        <v>1701</v>
      </c>
      <c r="F93" s="113">
        <f t="shared" si="2"/>
        <v>1.15</v>
      </c>
      <c r="G93" s="117">
        <f t="shared" si="3"/>
        <v>0.0007</v>
      </c>
    </row>
    <row r="94" spans="2:7" ht="12.75">
      <c r="B94" s="115">
        <v>74</v>
      </c>
      <c r="C94" s="104" t="s">
        <v>105</v>
      </c>
      <c r="D94" s="116">
        <v>1137.31</v>
      </c>
      <c r="E94" s="116">
        <v>1137.6</v>
      </c>
      <c r="F94" s="113">
        <f t="shared" si="2"/>
        <v>0.29</v>
      </c>
      <c r="G94" s="117">
        <f t="shared" si="3"/>
        <v>0.0003</v>
      </c>
    </row>
    <row r="95" spans="2:7" ht="12.75">
      <c r="B95" s="118">
        <v>75</v>
      </c>
      <c r="C95" s="108" t="s">
        <v>192</v>
      </c>
      <c r="D95" s="119">
        <v>17964.29</v>
      </c>
      <c r="E95" s="119">
        <v>22516.45</v>
      </c>
      <c r="F95" s="119">
        <f t="shared" si="2"/>
        <v>4552.16</v>
      </c>
      <c r="G95" s="120">
        <f t="shared" si="3"/>
        <v>0.2534</v>
      </c>
    </row>
    <row r="96" spans="4:7" ht="12.75">
      <c r="D96" s="113"/>
      <c r="E96" s="113"/>
      <c r="F96" s="113"/>
      <c r="G96" s="126"/>
    </row>
    <row r="97" spans="3:7" ht="12.75">
      <c r="C97" s="97" t="s">
        <v>2</v>
      </c>
      <c r="D97" s="113">
        <f>SUM(D21:D95)</f>
        <v>2629282.9700000007</v>
      </c>
      <c r="E97" s="113">
        <f>SUM(E21:E95)</f>
        <v>2645079.410000001</v>
      </c>
      <c r="F97" s="113">
        <f>SUM(F21:F95)</f>
        <v>15796.440000000002</v>
      </c>
      <c r="G97" s="126">
        <f>ROUND(F97/D97,4)</f>
        <v>0.006</v>
      </c>
    </row>
    <row r="99" spans="2:7" ht="12.75" customHeight="1">
      <c r="B99" s="127"/>
      <c r="C99" s="128"/>
      <c r="D99" s="128"/>
      <c r="E99" s="128"/>
      <c r="F99" s="128"/>
      <c r="G99" s="128"/>
    </row>
    <row r="100" spans="2:7" ht="12.75">
      <c r="B100" s="129"/>
      <c r="C100" s="128"/>
      <c r="D100" s="128"/>
      <c r="E100" s="128"/>
      <c r="F100" s="128"/>
      <c r="G100" s="128"/>
    </row>
    <row r="101" spans="3:7" ht="12.75">
      <c r="C101" s="130"/>
      <c r="D101" s="130"/>
      <c r="E101" s="130"/>
      <c r="F101" s="130"/>
      <c r="G101" s="130"/>
    </row>
  </sheetData>
  <sheetProtection/>
  <conditionalFormatting sqref="F21:F95">
    <cfRule type="cellIs" priority="1" dxfId="12" operator="greaterThan">
      <formula>200</formula>
    </cfRule>
  </conditionalFormatting>
  <printOptions horizontalCentered="1" verticalCentered="1"/>
  <pageMargins left="0.5" right="0.5" top="0.75" bottom="0.3" header="0.5" footer="0.5"/>
  <pageSetup fitToHeight="1" fitToWidth="1" horizontalDpi="600" verticalDpi="600" orientation="portrait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2">
      <selection activeCell="M5" sqref="M5:M79"/>
    </sheetView>
  </sheetViews>
  <sheetFormatPr defaultColWidth="8.88671875" defaultRowHeight="15"/>
  <cols>
    <col min="1" max="1" width="3.3359375" style="0" bestFit="1" customWidth="1"/>
    <col min="3" max="3" width="9.21484375" style="0" customWidth="1"/>
    <col min="4" max="4" width="9.5546875" style="0" customWidth="1"/>
    <col min="5" max="12" width="9.21484375" style="0" customWidth="1"/>
    <col min="13" max="13" width="10.3359375" style="0" customWidth="1"/>
  </cols>
  <sheetData>
    <row r="1" ht="15">
      <c r="A1" s="46" t="s">
        <v>232</v>
      </c>
    </row>
    <row r="2" ht="15">
      <c r="A2" s="62" t="s">
        <v>349</v>
      </c>
    </row>
    <row r="3" ht="15">
      <c r="A3" s="46" t="s">
        <v>241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6446.35</v>
      </c>
      <c r="D5" s="47">
        <v>6179.210000000001</v>
      </c>
      <c r="E5" s="47">
        <v>5741</v>
      </c>
      <c r="F5" s="47">
        <v>2073.48</v>
      </c>
      <c r="G5" s="47">
        <v>3960.0499999999997</v>
      </c>
      <c r="H5" s="47">
        <v>1662.38</v>
      </c>
      <c r="I5" s="47">
        <v>315.87</v>
      </c>
      <c r="J5" s="47">
        <v>109.06</v>
      </c>
      <c r="K5" s="47">
        <v>20.860000000000003</v>
      </c>
      <c r="L5" s="47">
        <v>531.9799999999999</v>
      </c>
      <c r="M5" s="64">
        <f aca="true" t="shared" si="0" ref="M5:M68">SUM(C5:L5)</f>
        <v>27040.24</v>
      </c>
    </row>
    <row r="6" spans="1:13" ht="15">
      <c r="A6" s="6">
        <v>2</v>
      </c>
      <c r="B6" s="6" t="s">
        <v>4</v>
      </c>
      <c r="C6" s="47">
        <v>1496.8400000000001</v>
      </c>
      <c r="D6" s="47">
        <v>1639.12</v>
      </c>
      <c r="E6" s="47">
        <v>915.42</v>
      </c>
      <c r="F6" s="47">
        <v>240.39</v>
      </c>
      <c r="G6" s="47">
        <v>211.86</v>
      </c>
      <c r="H6" s="47">
        <v>166.32999999999998</v>
      </c>
      <c r="I6" s="47">
        <v>6.16</v>
      </c>
      <c r="J6" s="47">
        <v>15.829999999999998</v>
      </c>
      <c r="K6" s="47">
        <v>1.6900000000000002</v>
      </c>
      <c r="L6" s="47">
        <v>290.58000000000004</v>
      </c>
      <c r="M6" s="64">
        <f t="shared" si="0"/>
        <v>4984.219999999999</v>
      </c>
    </row>
    <row r="7" spans="1:13" ht="15">
      <c r="A7" s="6">
        <v>3</v>
      </c>
      <c r="B7" s="6" t="s">
        <v>5</v>
      </c>
      <c r="C7" s="47">
        <v>6648.28</v>
      </c>
      <c r="D7" s="47">
        <v>7609.93</v>
      </c>
      <c r="E7" s="47">
        <v>5347.14</v>
      </c>
      <c r="F7" s="47">
        <v>1397.6</v>
      </c>
      <c r="G7" s="47">
        <v>1852.5500000000002</v>
      </c>
      <c r="H7" s="47">
        <v>844.61</v>
      </c>
      <c r="I7" s="47">
        <v>331.42999999999995</v>
      </c>
      <c r="J7" s="47">
        <v>371</v>
      </c>
      <c r="K7" s="47">
        <v>106</v>
      </c>
      <c r="L7" s="47">
        <v>621.3199999999999</v>
      </c>
      <c r="M7" s="64">
        <f t="shared" si="0"/>
        <v>25129.859999999997</v>
      </c>
    </row>
    <row r="8" spans="1:13" ht="15">
      <c r="A8" s="6">
        <v>4</v>
      </c>
      <c r="B8" s="6" t="s">
        <v>6</v>
      </c>
      <c r="C8" s="47">
        <v>792.76</v>
      </c>
      <c r="D8" s="47">
        <v>819.2</v>
      </c>
      <c r="E8" s="47">
        <v>484.48</v>
      </c>
      <c r="F8" s="47">
        <v>222.62</v>
      </c>
      <c r="G8" s="47">
        <v>355.22</v>
      </c>
      <c r="H8" s="47">
        <v>205.1</v>
      </c>
      <c r="I8" s="47">
        <v>1.6600000000000001</v>
      </c>
      <c r="J8" s="47">
        <v>28.290000000000003</v>
      </c>
      <c r="K8" s="47">
        <v>1.7300000000000002</v>
      </c>
      <c r="L8" s="47">
        <v>109.16</v>
      </c>
      <c r="M8" s="64">
        <f t="shared" si="0"/>
        <v>3020.2199999999993</v>
      </c>
    </row>
    <row r="9" spans="1:13" ht="15">
      <c r="A9" s="6">
        <v>5</v>
      </c>
      <c r="B9" s="6" t="s">
        <v>7</v>
      </c>
      <c r="C9" s="47">
        <v>16284.09</v>
      </c>
      <c r="D9" s="47">
        <v>19547.690000000002</v>
      </c>
      <c r="E9" s="47">
        <v>15030.58</v>
      </c>
      <c r="F9" s="47">
        <v>4807.28</v>
      </c>
      <c r="G9" s="47">
        <v>6966.299999999999</v>
      </c>
      <c r="H9" s="47">
        <v>4479.17</v>
      </c>
      <c r="I9" s="47">
        <v>1264.7499999999995</v>
      </c>
      <c r="J9" s="47">
        <v>703.1600000000001</v>
      </c>
      <c r="K9" s="47">
        <v>138.82</v>
      </c>
      <c r="L9" s="47">
        <v>1835.06</v>
      </c>
      <c r="M9" s="64">
        <f t="shared" si="0"/>
        <v>71056.90000000001</v>
      </c>
    </row>
    <row r="10" spans="1:13" ht="15">
      <c r="A10" s="6">
        <v>6</v>
      </c>
      <c r="B10" s="6" t="s">
        <v>8</v>
      </c>
      <c r="C10" s="47">
        <v>54335.600000000006</v>
      </c>
      <c r="D10" s="47">
        <v>74288.05</v>
      </c>
      <c r="E10" s="47">
        <v>57139.78</v>
      </c>
      <c r="F10" s="47">
        <v>11850.3</v>
      </c>
      <c r="G10" s="47">
        <v>18518.69</v>
      </c>
      <c r="H10" s="47">
        <v>10662.85</v>
      </c>
      <c r="I10" s="47">
        <v>20647.02</v>
      </c>
      <c r="J10" s="47">
        <v>1912.8700000000001</v>
      </c>
      <c r="K10" s="47">
        <v>1069.9900000000002</v>
      </c>
      <c r="L10" s="47">
        <v>6899.289999999999</v>
      </c>
      <c r="M10" s="64">
        <f t="shared" si="0"/>
        <v>257324.43999999997</v>
      </c>
    </row>
    <row r="11" spans="1:13" ht="15">
      <c r="A11" s="6">
        <v>7</v>
      </c>
      <c r="B11" s="6" t="s">
        <v>9</v>
      </c>
      <c r="C11" s="47">
        <v>535.4300000000001</v>
      </c>
      <c r="D11" s="47">
        <v>636.57</v>
      </c>
      <c r="E11" s="47">
        <v>322.55</v>
      </c>
      <c r="F11" s="47">
        <v>212.06</v>
      </c>
      <c r="G11" s="47">
        <v>216.64</v>
      </c>
      <c r="H11" s="47">
        <v>140</v>
      </c>
      <c r="I11" s="47">
        <v>6</v>
      </c>
      <c r="J11" s="47">
        <v>29.999999999999993</v>
      </c>
      <c r="K11" s="47">
        <v>4.5</v>
      </c>
      <c r="L11" s="47">
        <v>85.15</v>
      </c>
      <c r="M11" s="64">
        <f t="shared" si="0"/>
        <v>2188.9</v>
      </c>
    </row>
    <row r="12" spans="1:13" ht="15">
      <c r="A12" s="6">
        <v>8</v>
      </c>
      <c r="B12" s="6" t="s">
        <v>10</v>
      </c>
      <c r="C12" s="47">
        <v>3365.1499999999996</v>
      </c>
      <c r="D12" s="47">
        <v>4713</v>
      </c>
      <c r="E12" s="47">
        <v>4049.89</v>
      </c>
      <c r="F12" s="47">
        <v>868.36</v>
      </c>
      <c r="G12" s="47">
        <v>1246.3899999999999</v>
      </c>
      <c r="H12" s="47">
        <v>1010.04</v>
      </c>
      <c r="I12" s="47">
        <v>178.54000000000002</v>
      </c>
      <c r="J12" s="47">
        <v>172.88000000000002</v>
      </c>
      <c r="K12" s="47">
        <v>19.03</v>
      </c>
      <c r="L12" s="47">
        <v>647.08</v>
      </c>
      <c r="M12" s="64">
        <f t="shared" si="0"/>
        <v>16270.359999999999</v>
      </c>
    </row>
    <row r="13" spans="1:13" ht="15">
      <c r="A13" s="6">
        <v>9</v>
      </c>
      <c r="B13" s="6" t="s">
        <v>11</v>
      </c>
      <c r="C13" s="47">
        <v>3776.7400000000002</v>
      </c>
      <c r="D13" s="47">
        <v>4691.27</v>
      </c>
      <c r="E13" s="47">
        <v>3516.3599999999997</v>
      </c>
      <c r="F13" s="47">
        <v>815.55</v>
      </c>
      <c r="G13" s="47">
        <v>1321.8799999999997</v>
      </c>
      <c r="H13" s="47">
        <v>682.94</v>
      </c>
      <c r="I13" s="47">
        <v>156.9</v>
      </c>
      <c r="J13" s="47">
        <v>150.11</v>
      </c>
      <c r="K13" s="47">
        <v>15.47</v>
      </c>
      <c r="L13" s="47">
        <v>621.3</v>
      </c>
      <c r="M13" s="64">
        <f t="shared" si="0"/>
        <v>15748.519999999997</v>
      </c>
    </row>
    <row r="14" spans="1:13" ht="15">
      <c r="A14" s="6">
        <v>10</v>
      </c>
      <c r="B14" s="6" t="s">
        <v>12</v>
      </c>
      <c r="C14" s="47">
        <v>7639.32</v>
      </c>
      <c r="D14" s="47">
        <v>10234.34</v>
      </c>
      <c r="E14" s="47">
        <v>8571.82</v>
      </c>
      <c r="F14" s="47">
        <v>2651.92</v>
      </c>
      <c r="G14" s="47">
        <v>3502.66</v>
      </c>
      <c r="H14" s="47">
        <v>1778.7499999999998</v>
      </c>
      <c r="I14" s="47">
        <v>351.08</v>
      </c>
      <c r="J14" s="47">
        <v>229.99999999999997</v>
      </c>
      <c r="K14" s="47">
        <v>83.59</v>
      </c>
      <c r="L14" s="47">
        <v>958.48</v>
      </c>
      <c r="M14" s="64">
        <f t="shared" si="0"/>
        <v>36001.96</v>
      </c>
    </row>
    <row r="15" spans="1:13" ht="15">
      <c r="A15" s="6">
        <v>11</v>
      </c>
      <c r="B15" s="6" t="s">
        <v>13</v>
      </c>
      <c r="C15" s="47">
        <v>8757.03</v>
      </c>
      <c r="D15" s="47">
        <v>10952.400000000001</v>
      </c>
      <c r="E15" s="47">
        <v>8670.42</v>
      </c>
      <c r="F15" s="47">
        <v>2117.23</v>
      </c>
      <c r="G15" s="47">
        <v>3536.1100000000006</v>
      </c>
      <c r="H15" s="47">
        <v>2423.53</v>
      </c>
      <c r="I15" s="47">
        <v>5059.55</v>
      </c>
      <c r="J15" s="47">
        <v>238.74999999999997</v>
      </c>
      <c r="K15" s="47">
        <v>159.35000000000002</v>
      </c>
      <c r="L15" s="47">
        <v>534.19</v>
      </c>
      <c r="M15" s="64">
        <f t="shared" si="0"/>
        <v>42448.560000000005</v>
      </c>
    </row>
    <row r="16" spans="1:13" ht="15">
      <c r="A16" s="6">
        <v>12</v>
      </c>
      <c r="B16" s="6" t="s">
        <v>14</v>
      </c>
      <c r="C16" s="47">
        <v>2828.6400000000003</v>
      </c>
      <c r="D16" s="47">
        <v>3232.62</v>
      </c>
      <c r="E16" s="47">
        <v>1722.55</v>
      </c>
      <c r="F16" s="47">
        <v>713.44</v>
      </c>
      <c r="G16" s="47">
        <v>775.24</v>
      </c>
      <c r="H16" s="47">
        <v>422.75</v>
      </c>
      <c r="I16" s="47">
        <v>66.67</v>
      </c>
      <c r="J16" s="47">
        <v>37.589999999999996</v>
      </c>
      <c r="K16" s="47">
        <v>15.11</v>
      </c>
      <c r="L16" s="47">
        <v>303.24</v>
      </c>
      <c r="M16" s="64">
        <f t="shared" si="0"/>
        <v>10117.85</v>
      </c>
    </row>
    <row r="17" spans="1:13" ht="15">
      <c r="A17" s="6">
        <v>13</v>
      </c>
      <c r="B17" s="6" t="s">
        <v>70</v>
      </c>
      <c r="C17" s="47">
        <v>61960.58</v>
      </c>
      <c r="D17" s="47">
        <v>92764.07999999999</v>
      </c>
      <c r="E17" s="47">
        <v>61411.46</v>
      </c>
      <c r="F17" s="47">
        <v>18168.09</v>
      </c>
      <c r="G17" s="47">
        <v>33069.96</v>
      </c>
      <c r="H17" s="47">
        <v>23441.29</v>
      </c>
      <c r="I17" s="47">
        <v>44552.840000000004</v>
      </c>
      <c r="J17" s="47">
        <v>2482.97</v>
      </c>
      <c r="K17" s="47">
        <v>358.44</v>
      </c>
      <c r="L17" s="47">
        <v>9684.01</v>
      </c>
      <c r="M17" s="64">
        <f t="shared" si="0"/>
        <v>347893.72</v>
      </c>
    </row>
    <row r="18" spans="1:13" ht="15">
      <c r="A18" s="6">
        <v>14</v>
      </c>
      <c r="B18" s="6" t="s">
        <v>71</v>
      </c>
      <c r="C18" s="47">
        <v>1092.16</v>
      </c>
      <c r="D18" s="47">
        <v>1404.87</v>
      </c>
      <c r="E18" s="47">
        <v>937.76</v>
      </c>
      <c r="F18" s="47">
        <v>294.67</v>
      </c>
      <c r="G18" s="47">
        <v>323.20000000000005</v>
      </c>
      <c r="H18" s="47">
        <v>369.85</v>
      </c>
      <c r="I18" s="47">
        <v>465.37</v>
      </c>
      <c r="J18" s="47">
        <v>6.02</v>
      </c>
      <c r="K18" s="47">
        <v>2.56</v>
      </c>
      <c r="L18" s="47">
        <v>172.84</v>
      </c>
      <c r="M18" s="64">
        <f t="shared" si="0"/>
        <v>5069.300000000001</v>
      </c>
    </row>
    <row r="19" spans="1:13" ht="15">
      <c r="A19" s="6">
        <v>15</v>
      </c>
      <c r="B19" s="6" t="s">
        <v>15</v>
      </c>
      <c r="C19" s="47">
        <v>479.75</v>
      </c>
      <c r="D19" s="47">
        <v>607.07</v>
      </c>
      <c r="E19" s="47">
        <v>377.5</v>
      </c>
      <c r="F19" s="47">
        <v>285.41</v>
      </c>
      <c r="G19" s="47">
        <v>177.07</v>
      </c>
      <c r="H19" s="47">
        <v>99.22000000000001</v>
      </c>
      <c r="I19" s="47">
        <v>0</v>
      </c>
      <c r="J19" s="47">
        <v>20.76</v>
      </c>
      <c r="K19" s="47">
        <v>5.999999999999999</v>
      </c>
      <c r="L19" s="47">
        <v>54.42</v>
      </c>
      <c r="M19" s="64">
        <f t="shared" si="0"/>
        <v>2107.2000000000003</v>
      </c>
    </row>
    <row r="20" spans="1:13" ht="15">
      <c r="A20" s="6">
        <v>16</v>
      </c>
      <c r="B20" s="6" t="s">
        <v>16</v>
      </c>
      <c r="C20" s="47">
        <v>34547.17</v>
      </c>
      <c r="D20" s="47">
        <v>36287.48</v>
      </c>
      <c r="E20" s="47">
        <v>24782.32</v>
      </c>
      <c r="F20" s="47">
        <v>6174.71</v>
      </c>
      <c r="G20" s="47">
        <v>9558.56</v>
      </c>
      <c r="H20" s="47">
        <v>5474</v>
      </c>
      <c r="I20" s="47">
        <v>2870.9100000000003</v>
      </c>
      <c r="J20" s="47">
        <v>776.14</v>
      </c>
      <c r="K20" s="47">
        <v>359.27</v>
      </c>
      <c r="L20" s="47">
        <v>1930.4499999999998</v>
      </c>
      <c r="M20" s="64">
        <f t="shared" si="0"/>
        <v>122761.01000000001</v>
      </c>
    </row>
    <row r="21" spans="1:13" ht="15">
      <c r="A21" s="6">
        <v>17</v>
      </c>
      <c r="B21" s="6" t="s">
        <v>17</v>
      </c>
      <c r="C21" s="47">
        <v>10041.650000000001</v>
      </c>
      <c r="D21" s="47">
        <v>11729.76</v>
      </c>
      <c r="E21" s="47">
        <v>7753.27</v>
      </c>
      <c r="F21" s="47">
        <v>2856.62</v>
      </c>
      <c r="G21" s="47">
        <v>3331.29</v>
      </c>
      <c r="H21" s="47">
        <v>2398.71</v>
      </c>
      <c r="I21" s="47">
        <v>279.89000000000004</v>
      </c>
      <c r="J21" s="47">
        <v>254.44999999999996</v>
      </c>
      <c r="K21" s="47">
        <v>170.83</v>
      </c>
      <c r="L21" s="47">
        <v>1155.99</v>
      </c>
      <c r="M21" s="64">
        <f t="shared" si="0"/>
        <v>39972.46</v>
      </c>
    </row>
    <row r="22" spans="1:13" ht="15">
      <c r="A22" s="6">
        <v>18</v>
      </c>
      <c r="B22" s="6" t="s">
        <v>18</v>
      </c>
      <c r="C22" s="47">
        <v>3454.64</v>
      </c>
      <c r="D22" s="47">
        <v>4229.01</v>
      </c>
      <c r="E22" s="47">
        <v>2711.0299999999997</v>
      </c>
      <c r="F22" s="47">
        <v>577.59</v>
      </c>
      <c r="G22" s="47">
        <v>852.53</v>
      </c>
      <c r="H22" s="47">
        <v>623.6500000000001</v>
      </c>
      <c r="I22" s="47">
        <v>242.55000000000007</v>
      </c>
      <c r="J22" s="47">
        <v>60.120000000000005</v>
      </c>
      <c r="K22" s="47">
        <v>22.43</v>
      </c>
      <c r="L22" s="47">
        <v>465.45</v>
      </c>
      <c r="M22" s="64">
        <f t="shared" si="0"/>
        <v>13239.000000000002</v>
      </c>
    </row>
    <row r="23" spans="1:13" ht="15">
      <c r="A23" s="6">
        <v>19</v>
      </c>
      <c r="B23" s="6" t="s">
        <v>19</v>
      </c>
      <c r="C23" s="47">
        <v>371.51</v>
      </c>
      <c r="D23" s="47">
        <v>381.87999999999994</v>
      </c>
      <c r="E23" s="47">
        <v>184.09</v>
      </c>
      <c r="F23" s="47">
        <v>79.77999999999999</v>
      </c>
      <c r="G23" s="47">
        <v>93.06</v>
      </c>
      <c r="H23" s="47">
        <v>50.54</v>
      </c>
      <c r="I23" s="47">
        <v>2.4299999999999997</v>
      </c>
      <c r="J23" s="47">
        <v>12.1</v>
      </c>
      <c r="K23" s="47">
        <v>1.14</v>
      </c>
      <c r="L23" s="47">
        <v>45.83</v>
      </c>
      <c r="M23" s="64">
        <f t="shared" si="0"/>
        <v>1222.36</v>
      </c>
    </row>
    <row r="24" spans="1:13" ht="15">
      <c r="A24" s="6">
        <v>20</v>
      </c>
      <c r="B24" s="6" t="s">
        <v>20</v>
      </c>
      <c r="C24" s="47">
        <v>1670.1699999999998</v>
      </c>
      <c r="D24" s="47">
        <v>1822.92</v>
      </c>
      <c r="E24" s="47">
        <v>993.84</v>
      </c>
      <c r="F24" s="47">
        <v>323.29</v>
      </c>
      <c r="G24" s="47">
        <v>318.7</v>
      </c>
      <c r="H24" s="47">
        <v>205.85</v>
      </c>
      <c r="I24" s="47">
        <v>295.82</v>
      </c>
      <c r="J24" s="47">
        <v>27.370000000000005</v>
      </c>
      <c r="K24" s="47">
        <v>12.959999999999999</v>
      </c>
      <c r="L24" s="47">
        <v>111.79</v>
      </c>
      <c r="M24" s="64">
        <f t="shared" si="0"/>
        <v>5782.71</v>
      </c>
    </row>
    <row r="25" spans="1:13" ht="15">
      <c r="A25" s="6">
        <v>21</v>
      </c>
      <c r="B25" s="6" t="s">
        <v>21</v>
      </c>
      <c r="C25" s="47">
        <v>576.34</v>
      </c>
      <c r="D25" s="47">
        <v>679.8299999999999</v>
      </c>
      <c r="E25" s="47">
        <v>358.68999999999994</v>
      </c>
      <c r="F25" s="47">
        <v>214.29</v>
      </c>
      <c r="G25" s="47">
        <v>309.05</v>
      </c>
      <c r="H25" s="47">
        <v>266.8</v>
      </c>
      <c r="I25" s="47">
        <v>32.3</v>
      </c>
      <c r="J25" s="47">
        <v>40.550000000000004</v>
      </c>
      <c r="K25" s="47">
        <v>10.26</v>
      </c>
      <c r="L25" s="47">
        <v>100.58</v>
      </c>
      <c r="M25" s="64">
        <f t="shared" si="0"/>
        <v>2588.690000000001</v>
      </c>
    </row>
    <row r="26" spans="1:13" ht="15">
      <c r="A26" s="6">
        <v>22</v>
      </c>
      <c r="B26" s="6" t="s">
        <v>22</v>
      </c>
      <c r="C26" s="47">
        <v>449.57</v>
      </c>
      <c r="D26" s="47">
        <v>473.32</v>
      </c>
      <c r="E26" s="47">
        <v>152.62999999999997</v>
      </c>
      <c r="F26" s="47">
        <v>100.73</v>
      </c>
      <c r="G26" s="47">
        <v>89.42</v>
      </c>
      <c r="H26" s="47">
        <v>51.32</v>
      </c>
      <c r="I26" s="47">
        <v>52.96</v>
      </c>
      <c r="J26" s="47">
        <v>0</v>
      </c>
      <c r="K26" s="47">
        <v>0</v>
      </c>
      <c r="L26" s="47">
        <v>41.120000000000005</v>
      </c>
      <c r="M26" s="64">
        <f t="shared" si="0"/>
        <v>1411.0700000000002</v>
      </c>
    </row>
    <row r="27" spans="1:13" ht="15">
      <c r="A27" s="6">
        <v>23</v>
      </c>
      <c r="B27" s="6" t="s">
        <v>23</v>
      </c>
      <c r="C27" s="47">
        <v>446</v>
      </c>
      <c r="D27" s="47">
        <v>626</v>
      </c>
      <c r="E27" s="47">
        <v>397</v>
      </c>
      <c r="F27" s="47">
        <v>54</v>
      </c>
      <c r="G27" s="47">
        <v>148</v>
      </c>
      <c r="H27" s="47">
        <v>157</v>
      </c>
      <c r="I27" s="47">
        <v>0</v>
      </c>
      <c r="J27" s="47">
        <v>22.98</v>
      </c>
      <c r="K27" s="47">
        <v>6</v>
      </c>
      <c r="L27" s="47">
        <v>46</v>
      </c>
      <c r="M27" s="64">
        <f t="shared" si="0"/>
        <v>1902.98</v>
      </c>
    </row>
    <row r="28" spans="1:13" ht="15">
      <c r="A28" s="6">
        <v>24</v>
      </c>
      <c r="B28" s="6" t="s">
        <v>24</v>
      </c>
      <c r="C28" s="47">
        <v>513.19</v>
      </c>
      <c r="D28" s="47">
        <v>526.12</v>
      </c>
      <c r="E28" s="47">
        <v>232.51</v>
      </c>
      <c r="F28" s="47">
        <v>103.73</v>
      </c>
      <c r="G28" s="47">
        <v>75.26</v>
      </c>
      <c r="H28" s="47">
        <v>30.939999999999998</v>
      </c>
      <c r="I28" s="47">
        <v>67.19000000000001</v>
      </c>
      <c r="J28" s="47">
        <v>22.770000000000003</v>
      </c>
      <c r="K28" s="47">
        <v>7.72</v>
      </c>
      <c r="L28" s="47">
        <v>57.24999999999999</v>
      </c>
      <c r="M28" s="64">
        <f t="shared" si="0"/>
        <v>1636.68</v>
      </c>
    </row>
    <row r="29" spans="1:13" ht="15">
      <c r="A29" s="6">
        <v>25</v>
      </c>
      <c r="B29" s="6" t="s">
        <v>25</v>
      </c>
      <c r="C29" s="47">
        <v>1370.88</v>
      </c>
      <c r="D29" s="47">
        <v>1609.97</v>
      </c>
      <c r="E29" s="47">
        <v>826.41</v>
      </c>
      <c r="F29" s="47">
        <v>256.06</v>
      </c>
      <c r="G29" s="47">
        <v>364.01</v>
      </c>
      <c r="H29" s="47">
        <v>264.85</v>
      </c>
      <c r="I29" s="47">
        <v>279.30999999999995</v>
      </c>
      <c r="J29" s="47">
        <v>17.74</v>
      </c>
      <c r="K29" s="47">
        <v>1.6</v>
      </c>
      <c r="L29" s="47">
        <v>123.05</v>
      </c>
      <c r="M29" s="64">
        <f t="shared" si="0"/>
        <v>5113.88</v>
      </c>
    </row>
    <row r="30" spans="1:13" ht="15">
      <c r="A30" s="6">
        <v>26</v>
      </c>
      <c r="B30" s="6" t="s">
        <v>26</v>
      </c>
      <c r="C30" s="47">
        <v>1501.2499999999998</v>
      </c>
      <c r="D30" s="47">
        <v>1967.23</v>
      </c>
      <c r="E30" s="47">
        <v>1242.6100000000001</v>
      </c>
      <c r="F30" s="47">
        <v>361.51</v>
      </c>
      <c r="G30" s="47">
        <v>484.1000000000001</v>
      </c>
      <c r="H30" s="47">
        <v>268.59</v>
      </c>
      <c r="I30" s="47">
        <v>480.91999999999996</v>
      </c>
      <c r="J30" s="47">
        <v>18.77</v>
      </c>
      <c r="K30" s="47">
        <v>7.09</v>
      </c>
      <c r="L30" s="47">
        <v>341.24</v>
      </c>
      <c r="M30" s="64">
        <f t="shared" si="0"/>
        <v>6673.310000000001</v>
      </c>
    </row>
    <row r="31" spans="1:13" ht="15">
      <c r="A31" s="6">
        <v>27</v>
      </c>
      <c r="B31" s="6" t="s">
        <v>27</v>
      </c>
      <c r="C31" s="47">
        <v>5777.610000000001</v>
      </c>
      <c r="D31" s="47">
        <v>7415.43</v>
      </c>
      <c r="E31" s="47">
        <v>4573.06</v>
      </c>
      <c r="F31" s="47">
        <v>1096.33</v>
      </c>
      <c r="G31" s="47">
        <v>1527.69</v>
      </c>
      <c r="H31" s="47">
        <v>989.59</v>
      </c>
      <c r="I31" s="47">
        <v>487.64000000000004</v>
      </c>
      <c r="J31" s="47">
        <v>124.24999999999999</v>
      </c>
      <c r="K31" s="47">
        <v>40.7</v>
      </c>
      <c r="L31" s="47">
        <v>895.8900000000001</v>
      </c>
      <c r="M31" s="64">
        <f t="shared" si="0"/>
        <v>22928.19</v>
      </c>
    </row>
    <row r="32" spans="1:13" ht="15">
      <c r="A32" s="6">
        <v>28</v>
      </c>
      <c r="B32" s="6" t="s">
        <v>28</v>
      </c>
      <c r="C32" s="47">
        <v>3124.58</v>
      </c>
      <c r="D32" s="47">
        <v>3750.91</v>
      </c>
      <c r="E32" s="47">
        <v>2431.79</v>
      </c>
      <c r="F32" s="47">
        <v>496.93000000000006</v>
      </c>
      <c r="G32" s="47">
        <v>820.24</v>
      </c>
      <c r="H32" s="47">
        <v>566.47</v>
      </c>
      <c r="I32" s="47">
        <v>502.19</v>
      </c>
      <c r="J32" s="47">
        <v>95.17</v>
      </c>
      <c r="K32" s="47">
        <v>28.58</v>
      </c>
      <c r="L32" s="47">
        <v>326.93</v>
      </c>
      <c r="M32" s="64">
        <f t="shared" si="0"/>
        <v>12143.789999999999</v>
      </c>
    </row>
    <row r="33" spans="1:13" ht="15">
      <c r="A33" s="6">
        <v>29</v>
      </c>
      <c r="B33" s="6" t="s">
        <v>29</v>
      </c>
      <c r="C33" s="47">
        <v>40792.9</v>
      </c>
      <c r="D33" s="47">
        <v>53299.48999999999</v>
      </c>
      <c r="E33" s="47">
        <v>38420.65</v>
      </c>
      <c r="F33" s="47">
        <v>12312.52</v>
      </c>
      <c r="G33" s="47">
        <v>16684.61</v>
      </c>
      <c r="H33" s="47">
        <v>6775.33</v>
      </c>
      <c r="I33" s="47">
        <v>15613.66</v>
      </c>
      <c r="J33" s="47">
        <v>1272.56</v>
      </c>
      <c r="K33" s="47">
        <v>301.94</v>
      </c>
      <c r="L33" s="47">
        <v>6094.62</v>
      </c>
      <c r="M33" s="64">
        <f t="shared" si="0"/>
        <v>191568.27999999997</v>
      </c>
    </row>
    <row r="34" spans="1:13" ht="15">
      <c r="A34" s="6">
        <v>30</v>
      </c>
      <c r="B34" s="6" t="s">
        <v>30</v>
      </c>
      <c r="C34" s="47">
        <v>904.39</v>
      </c>
      <c r="D34" s="47">
        <v>1069.22</v>
      </c>
      <c r="E34" s="47">
        <v>696.67</v>
      </c>
      <c r="F34" s="47">
        <v>192.39999999999998</v>
      </c>
      <c r="G34" s="47">
        <v>181.88</v>
      </c>
      <c r="H34" s="47">
        <v>116.09</v>
      </c>
      <c r="I34" s="47">
        <v>0.83</v>
      </c>
      <c r="J34" s="47">
        <v>8.540000000000001</v>
      </c>
      <c r="K34" s="47">
        <v>0.54</v>
      </c>
      <c r="L34" s="47">
        <v>120.97</v>
      </c>
      <c r="M34" s="64">
        <f t="shared" si="0"/>
        <v>3291.53</v>
      </c>
    </row>
    <row r="35" spans="1:13" ht="15">
      <c r="A35" s="6">
        <v>31</v>
      </c>
      <c r="B35" s="6" t="s">
        <v>31</v>
      </c>
      <c r="C35" s="47">
        <v>4044.55</v>
      </c>
      <c r="D35" s="47">
        <v>5327.330000000001</v>
      </c>
      <c r="E35" s="47">
        <v>3594.08</v>
      </c>
      <c r="F35" s="47">
        <v>744.52</v>
      </c>
      <c r="G35" s="47">
        <v>1244.1599999999999</v>
      </c>
      <c r="H35" s="47">
        <v>1056.99</v>
      </c>
      <c r="I35" s="47">
        <v>945.4099999999999</v>
      </c>
      <c r="J35" s="47">
        <v>100.3</v>
      </c>
      <c r="K35" s="47">
        <v>40.28</v>
      </c>
      <c r="L35" s="47">
        <v>564.04</v>
      </c>
      <c r="M35" s="64">
        <f t="shared" si="0"/>
        <v>17661.66</v>
      </c>
    </row>
    <row r="36" spans="1:13" ht="15">
      <c r="A36" s="6">
        <v>32</v>
      </c>
      <c r="B36" s="6" t="s">
        <v>32</v>
      </c>
      <c r="C36" s="47">
        <v>1907.5500000000002</v>
      </c>
      <c r="D36" s="47">
        <v>2190.58</v>
      </c>
      <c r="E36" s="47">
        <v>1303.33</v>
      </c>
      <c r="F36" s="47">
        <v>455.89</v>
      </c>
      <c r="G36" s="47">
        <v>440.11999999999995</v>
      </c>
      <c r="H36" s="47">
        <v>230.07999999999998</v>
      </c>
      <c r="I36" s="47">
        <v>38.150000000000006</v>
      </c>
      <c r="J36" s="47">
        <v>114.66000000000001</v>
      </c>
      <c r="K36" s="47">
        <v>11.89</v>
      </c>
      <c r="L36" s="47">
        <v>343.44</v>
      </c>
      <c r="M36" s="64">
        <f t="shared" si="0"/>
        <v>7035.69</v>
      </c>
    </row>
    <row r="37" spans="1:13" ht="15">
      <c r="A37" s="6">
        <v>33</v>
      </c>
      <c r="B37" s="6" t="s">
        <v>33</v>
      </c>
      <c r="C37" s="47">
        <v>315.18</v>
      </c>
      <c r="D37" s="47">
        <v>336.27</v>
      </c>
      <c r="E37" s="47">
        <v>234.44</v>
      </c>
      <c r="F37" s="47">
        <v>104.82</v>
      </c>
      <c r="G37" s="47">
        <v>90.5</v>
      </c>
      <c r="H37" s="47">
        <v>57.31</v>
      </c>
      <c r="I37" s="47">
        <v>2.5300000000000002</v>
      </c>
      <c r="J37" s="47">
        <v>0</v>
      </c>
      <c r="K37" s="47">
        <v>1.38</v>
      </c>
      <c r="L37" s="47">
        <v>29.01</v>
      </c>
      <c r="M37" s="64">
        <f t="shared" si="0"/>
        <v>1171.44</v>
      </c>
    </row>
    <row r="38" spans="1:13" ht="15">
      <c r="A38" s="6">
        <v>34</v>
      </c>
      <c r="B38" s="6" t="s">
        <v>34</v>
      </c>
      <c r="C38" s="47">
        <v>297.04</v>
      </c>
      <c r="D38" s="47">
        <v>367.89</v>
      </c>
      <c r="E38" s="47">
        <v>206.54</v>
      </c>
      <c r="F38" s="47">
        <v>83.75000000000001</v>
      </c>
      <c r="G38" s="47">
        <v>70.47</v>
      </c>
      <c r="H38" s="47">
        <v>35.64</v>
      </c>
      <c r="I38" s="47">
        <v>39.529999999999994</v>
      </c>
      <c r="J38" s="47">
        <v>0.93</v>
      </c>
      <c r="K38" s="47">
        <v>0</v>
      </c>
      <c r="L38" s="47">
        <v>30.1</v>
      </c>
      <c r="M38" s="64">
        <f t="shared" si="0"/>
        <v>1131.89</v>
      </c>
    </row>
    <row r="39" spans="1:13" ht="15">
      <c r="A39" s="6">
        <v>35</v>
      </c>
      <c r="B39" s="6" t="s">
        <v>35</v>
      </c>
      <c r="C39" s="47">
        <v>10752.36</v>
      </c>
      <c r="D39" s="47">
        <v>13063.04</v>
      </c>
      <c r="E39" s="47">
        <v>8004.79</v>
      </c>
      <c r="F39" s="47">
        <v>1730.52</v>
      </c>
      <c r="G39" s="47">
        <v>2586.23</v>
      </c>
      <c r="H39" s="47">
        <v>1719.97</v>
      </c>
      <c r="I39" s="47">
        <v>1254.0900000000001</v>
      </c>
      <c r="J39" s="47">
        <v>242.35999999999999</v>
      </c>
      <c r="K39" s="47">
        <v>46.01</v>
      </c>
      <c r="L39" s="47">
        <v>1602.42</v>
      </c>
      <c r="M39" s="64">
        <f t="shared" si="0"/>
        <v>41001.79</v>
      </c>
    </row>
    <row r="40" spans="1:13" ht="15">
      <c r="A40" s="6">
        <v>36</v>
      </c>
      <c r="B40" s="6" t="s">
        <v>36</v>
      </c>
      <c r="C40" s="47">
        <v>19281.16</v>
      </c>
      <c r="D40" s="47">
        <v>22545.230000000003</v>
      </c>
      <c r="E40" s="47">
        <v>14715.99</v>
      </c>
      <c r="F40" s="47">
        <v>4609.71</v>
      </c>
      <c r="G40" s="47">
        <v>7147.67</v>
      </c>
      <c r="H40" s="47">
        <v>4813.780000000001</v>
      </c>
      <c r="I40" s="47">
        <v>4228.790000000001</v>
      </c>
      <c r="J40" s="47">
        <v>698.49</v>
      </c>
      <c r="K40" s="47">
        <v>159.58</v>
      </c>
      <c r="L40" s="47">
        <v>2554.6</v>
      </c>
      <c r="M40" s="64">
        <f t="shared" si="0"/>
        <v>80755</v>
      </c>
    </row>
    <row r="41" spans="1:13" ht="15">
      <c r="A41" s="6">
        <v>37</v>
      </c>
      <c r="B41" s="6" t="s">
        <v>37</v>
      </c>
      <c r="C41" s="47">
        <v>8236.500000000002</v>
      </c>
      <c r="D41" s="47">
        <v>9936.55</v>
      </c>
      <c r="E41" s="47">
        <v>6880.81</v>
      </c>
      <c r="F41" s="47">
        <v>2470.8599999999997</v>
      </c>
      <c r="G41" s="47">
        <v>2445.1</v>
      </c>
      <c r="H41" s="47">
        <v>1505.54</v>
      </c>
      <c r="I41" s="47">
        <v>329.34999999999997</v>
      </c>
      <c r="J41" s="47">
        <v>331.96</v>
      </c>
      <c r="K41" s="47">
        <v>73.45000000000002</v>
      </c>
      <c r="L41" s="47">
        <v>574</v>
      </c>
      <c r="M41" s="64">
        <f t="shared" si="0"/>
        <v>32784.12</v>
      </c>
    </row>
    <row r="42" spans="1:13" ht="15">
      <c r="A42" s="6">
        <v>38</v>
      </c>
      <c r="B42" s="6" t="s">
        <v>38</v>
      </c>
      <c r="C42" s="47">
        <v>1343.9</v>
      </c>
      <c r="D42" s="47">
        <v>1495.54</v>
      </c>
      <c r="E42" s="47">
        <v>966.17</v>
      </c>
      <c r="F42" s="47">
        <v>493.8299999999999</v>
      </c>
      <c r="G42" s="47">
        <v>730.1700000000001</v>
      </c>
      <c r="H42" s="47">
        <v>466.71000000000004</v>
      </c>
      <c r="I42" s="47">
        <v>95.64</v>
      </c>
      <c r="J42" s="47">
        <v>18.770000000000003</v>
      </c>
      <c r="K42" s="47">
        <v>3.37</v>
      </c>
      <c r="L42" s="47">
        <v>172.73</v>
      </c>
      <c r="M42" s="64">
        <f t="shared" si="0"/>
        <v>5786.830000000001</v>
      </c>
    </row>
    <row r="43" spans="1:13" ht="15">
      <c r="A43" s="6">
        <v>39</v>
      </c>
      <c r="B43" s="6" t="s">
        <v>39</v>
      </c>
      <c r="C43" s="47">
        <v>380.99</v>
      </c>
      <c r="D43" s="47">
        <v>428.52</v>
      </c>
      <c r="E43" s="47">
        <v>263.35</v>
      </c>
      <c r="F43" s="47">
        <v>76.3</v>
      </c>
      <c r="G43" s="47">
        <v>104.12</v>
      </c>
      <c r="H43" s="47">
        <v>103.35</v>
      </c>
      <c r="I43" s="47">
        <v>17.53</v>
      </c>
      <c r="J43" s="47">
        <v>15.649999999999997</v>
      </c>
      <c r="K43" s="47">
        <v>1.92</v>
      </c>
      <c r="L43" s="47">
        <v>64.46</v>
      </c>
      <c r="M43" s="64">
        <f t="shared" si="0"/>
        <v>1456.1900000000003</v>
      </c>
    </row>
    <row r="44" spans="1:13" ht="15">
      <c r="A44" s="6">
        <v>40</v>
      </c>
      <c r="B44" s="6" t="s">
        <v>40</v>
      </c>
      <c r="C44" s="47">
        <v>604.47</v>
      </c>
      <c r="D44" s="47">
        <v>768.68</v>
      </c>
      <c r="E44" s="47">
        <v>506.34000000000003</v>
      </c>
      <c r="F44" s="47">
        <v>241.82</v>
      </c>
      <c r="G44" s="47">
        <v>221.95</v>
      </c>
      <c r="H44" s="47">
        <v>228.39</v>
      </c>
      <c r="I44" s="47">
        <v>2.5300000000000002</v>
      </c>
      <c r="J44" s="47">
        <v>0</v>
      </c>
      <c r="K44" s="47">
        <v>0.12</v>
      </c>
      <c r="L44" s="47">
        <v>105.33</v>
      </c>
      <c r="M44" s="64">
        <f t="shared" si="0"/>
        <v>2679.63</v>
      </c>
    </row>
    <row r="45" spans="1:13" ht="15">
      <c r="A45" s="6">
        <v>41</v>
      </c>
      <c r="B45" s="6" t="s">
        <v>41</v>
      </c>
      <c r="C45" s="47">
        <v>8942.2</v>
      </c>
      <c r="D45" s="47">
        <v>11859.369999999999</v>
      </c>
      <c r="E45" s="47">
        <v>7835.589999999999</v>
      </c>
      <c r="F45" s="47">
        <v>2830.56</v>
      </c>
      <c r="G45" s="47">
        <v>4090.17</v>
      </c>
      <c r="H45" s="47">
        <v>2507.04</v>
      </c>
      <c r="I45" s="47">
        <v>3240.3800000000006</v>
      </c>
      <c r="J45" s="47">
        <v>382.19</v>
      </c>
      <c r="K45" s="47">
        <v>54.97</v>
      </c>
      <c r="L45" s="47">
        <v>1005.11</v>
      </c>
      <c r="M45" s="64">
        <f t="shared" si="0"/>
        <v>42747.58</v>
      </c>
    </row>
    <row r="46" spans="1:13" ht="15">
      <c r="A46" s="6">
        <v>42</v>
      </c>
      <c r="B46" s="6" t="s">
        <v>42</v>
      </c>
      <c r="C46" s="47">
        <v>9679.109999999999</v>
      </c>
      <c r="D46" s="47">
        <v>12600.71</v>
      </c>
      <c r="E46" s="47">
        <v>8058.74</v>
      </c>
      <c r="F46" s="47">
        <v>2249.2300000000005</v>
      </c>
      <c r="G46" s="47">
        <v>3359.8</v>
      </c>
      <c r="H46" s="47">
        <v>2192.24</v>
      </c>
      <c r="I46" s="47">
        <v>1222.91</v>
      </c>
      <c r="J46" s="47">
        <v>282.41999999999996</v>
      </c>
      <c r="K46" s="47">
        <v>28.169999999999998</v>
      </c>
      <c r="L46" s="47">
        <v>1572.17</v>
      </c>
      <c r="M46" s="64">
        <f t="shared" si="0"/>
        <v>41245.49999999999</v>
      </c>
    </row>
    <row r="47" spans="1:13" ht="15">
      <c r="A47" s="6">
        <v>43</v>
      </c>
      <c r="B47" s="6" t="s">
        <v>43</v>
      </c>
      <c r="C47" s="47">
        <v>3324.76</v>
      </c>
      <c r="D47" s="47">
        <v>4715.53</v>
      </c>
      <c r="E47" s="47">
        <v>4145.39</v>
      </c>
      <c r="F47" s="47">
        <v>997.94</v>
      </c>
      <c r="G47" s="47">
        <v>1485.12</v>
      </c>
      <c r="H47" s="47">
        <v>712.15</v>
      </c>
      <c r="I47" s="47">
        <v>1337.1599999999999</v>
      </c>
      <c r="J47" s="47">
        <v>125.83999999999999</v>
      </c>
      <c r="K47" s="47">
        <v>115.00000000000001</v>
      </c>
      <c r="L47" s="47">
        <v>656.3499999999999</v>
      </c>
      <c r="M47" s="64">
        <f t="shared" si="0"/>
        <v>17615.24</v>
      </c>
    </row>
    <row r="48" spans="1:13" ht="15">
      <c r="A48" s="6">
        <v>44</v>
      </c>
      <c r="B48" s="6" t="s">
        <v>44</v>
      </c>
      <c r="C48" s="47">
        <v>1786.84</v>
      </c>
      <c r="D48" s="47">
        <v>2131.08</v>
      </c>
      <c r="E48" s="47">
        <v>1673.81</v>
      </c>
      <c r="F48" s="47">
        <v>436.96999999999997</v>
      </c>
      <c r="G48" s="47">
        <v>737.32</v>
      </c>
      <c r="H48" s="47">
        <v>574.61</v>
      </c>
      <c r="I48" s="47">
        <v>443.17999999999995</v>
      </c>
      <c r="J48" s="47">
        <v>47.77</v>
      </c>
      <c r="K48" s="47">
        <v>7.9799999999999995</v>
      </c>
      <c r="L48" s="47">
        <v>188.02</v>
      </c>
      <c r="M48" s="64">
        <f t="shared" si="0"/>
        <v>8027.58</v>
      </c>
    </row>
    <row r="49" spans="1:13" ht="15">
      <c r="A49" s="6">
        <v>45</v>
      </c>
      <c r="B49" s="6" t="s">
        <v>45</v>
      </c>
      <c r="C49" s="47">
        <v>2779.31</v>
      </c>
      <c r="D49" s="47">
        <v>3722.32</v>
      </c>
      <c r="E49" s="47">
        <v>2412.87</v>
      </c>
      <c r="F49" s="47">
        <v>645.23</v>
      </c>
      <c r="G49" s="47">
        <v>744.4000000000001</v>
      </c>
      <c r="H49" s="47">
        <v>498.83000000000004</v>
      </c>
      <c r="I49" s="47">
        <v>50.71999999999999</v>
      </c>
      <c r="J49" s="47">
        <v>37.300000000000004</v>
      </c>
      <c r="K49" s="47">
        <v>19.46</v>
      </c>
      <c r="L49" s="47">
        <v>411.57000000000005</v>
      </c>
      <c r="M49" s="64">
        <f t="shared" si="0"/>
        <v>11322.009999999997</v>
      </c>
    </row>
    <row r="50" spans="1:13" ht="15">
      <c r="A50" s="6">
        <v>46</v>
      </c>
      <c r="B50" s="6" t="s">
        <v>46</v>
      </c>
      <c r="C50" s="47">
        <v>7081.58</v>
      </c>
      <c r="D50" s="47">
        <v>8281.77</v>
      </c>
      <c r="E50" s="47">
        <v>6398.97</v>
      </c>
      <c r="F50" s="47">
        <v>1519.5</v>
      </c>
      <c r="G50" s="47">
        <v>2167.82</v>
      </c>
      <c r="H50" s="47">
        <v>1467.1999999999998</v>
      </c>
      <c r="I50" s="47">
        <v>480.64</v>
      </c>
      <c r="J50" s="47">
        <v>168.20999999999995</v>
      </c>
      <c r="K50" s="47">
        <v>82.39999999999999</v>
      </c>
      <c r="L50" s="47">
        <v>874.01</v>
      </c>
      <c r="M50" s="64">
        <f t="shared" si="0"/>
        <v>28522.1</v>
      </c>
    </row>
    <row r="51" spans="1:13" ht="15">
      <c r="A51" s="6">
        <v>47</v>
      </c>
      <c r="B51" s="6" t="s">
        <v>47</v>
      </c>
      <c r="C51" s="47">
        <v>1404.95</v>
      </c>
      <c r="D51" s="47">
        <v>1875.54</v>
      </c>
      <c r="E51" s="47">
        <v>1250.03</v>
      </c>
      <c r="F51" s="47">
        <v>410</v>
      </c>
      <c r="G51" s="47">
        <v>686.61</v>
      </c>
      <c r="H51" s="47">
        <v>518.04</v>
      </c>
      <c r="I51" s="47">
        <v>495.07</v>
      </c>
      <c r="J51" s="47">
        <v>22.08</v>
      </c>
      <c r="K51" s="47">
        <v>5.67</v>
      </c>
      <c r="L51" s="47">
        <v>217.62</v>
      </c>
      <c r="M51" s="64">
        <f t="shared" si="0"/>
        <v>6885.609999999999</v>
      </c>
    </row>
    <row r="52" spans="1:13" ht="15">
      <c r="A52" s="6">
        <v>48</v>
      </c>
      <c r="B52" s="6" t="s">
        <v>48</v>
      </c>
      <c r="C52" s="47">
        <v>36273.25</v>
      </c>
      <c r="D52" s="47">
        <v>44731.06</v>
      </c>
      <c r="E52" s="47">
        <v>33993.51</v>
      </c>
      <c r="F52" s="47">
        <v>6469.81</v>
      </c>
      <c r="G52" s="47">
        <v>13894.29</v>
      </c>
      <c r="H52" s="47">
        <v>9526.7</v>
      </c>
      <c r="I52" s="47">
        <v>21043.980000000003</v>
      </c>
      <c r="J52" s="47">
        <v>1978.25</v>
      </c>
      <c r="K52" s="47">
        <v>542.0300000000001</v>
      </c>
      <c r="L52" s="47">
        <v>3864.73</v>
      </c>
      <c r="M52" s="64">
        <f t="shared" si="0"/>
        <v>172317.61000000004</v>
      </c>
    </row>
    <row r="53" spans="1:13" ht="15">
      <c r="A53" s="6">
        <v>49</v>
      </c>
      <c r="B53" s="6" t="s">
        <v>49</v>
      </c>
      <c r="C53" s="47">
        <v>9631.81</v>
      </c>
      <c r="D53" s="47">
        <v>15090.01</v>
      </c>
      <c r="E53" s="47">
        <v>11246.5</v>
      </c>
      <c r="F53" s="47">
        <v>2014.21</v>
      </c>
      <c r="G53" s="47">
        <v>3105.1600000000003</v>
      </c>
      <c r="H53" s="47">
        <v>2112.57</v>
      </c>
      <c r="I53" s="47">
        <v>6860.19</v>
      </c>
      <c r="J53" s="47">
        <v>501.77</v>
      </c>
      <c r="K53" s="47">
        <v>95.14000000000001</v>
      </c>
      <c r="L53" s="47">
        <v>1363.22</v>
      </c>
      <c r="M53" s="64">
        <f t="shared" si="0"/>
        <v>52020.58</v>
      </c>
    </row>
    <row r="54" spans="1:13" ht="15">
      <c r="A54" s="6">
        <v>50</v>
      </c>
      <c r="B54" s="6" t="s">
        <v>50</v>
      </c>
      <c r="C54" s="47">
        <v>34389.53</v>
      </c>
      <c r="D54" s="47">
        <v>45929.4</v>
      </c>
      <c r="E54" s="47">
        <v>38329.37</v>
      </c>
      <c r="F54" s="47">
        <v>11030.869999999999</v>
      </c>
      <c r="G54" s="47">
        <v>15300.279999999999</v>
      </c>
      <c r="H54" s="47">
        <v>6809.280000000001</v>
      </c>
      <c r="I54" s="47">
        <v>15144.529999999997</v>
      </c>
      <c r="J54" s="47">
        <v>1028.34</v>
      </c>
      <c r="K54" s="47">
        <v>340.98</v>
      </c>
      <c r="L54" s="47">
        <v>5067.4</v>
      </c>
      <c r="M54" s="64">
        <f t="shared" si="0"/>
        <v>173369.97999999998</v>
      </c>
    </row>
    <row r="55" spans="1:13" ht="15">
      <c r="A55" s="6">
        <v>51</v>
      </c>
      <c r="B55" s="6" t="s">
        <v>51</v>
      </c>
      <c r="C55" s="47">
        <v>16485.68</v>
      </c>
      <c r="D55" s="47">
        <v>19669.21</v>
      </c>
      <c r="E55" s="47">
        <v>13049.15</v>
      </c>
      <c r="F55" s="47">
        <v>3135.8599999999997</v>
      </c>
      <c r="G55" s="47">
        <v>5859.44</v>
      </c>
      <c r="H55" s="47">
        <v>3994.58</v>
      </c>
      <c r="I55" s="47">
        <v>2294.7400000000002</v>
      </c>
      <c r="J55" s="47">
        <v>633.45</v>
      </c>
      <c r="K55" s="47">
        <v>263.22999999999996</v>
      </c>
      <c r="L55" s="47">
        <v>1592.18</v>
      </c>
      <c r="M55" s="64">
        <f t="shared" si="0"/>
        <v>66977.52</v>
      </c>
    </row>
    <row r="56" spans="1:13" ht="15">
      <c r="A56" s="6">
        <v>52</v>
      </c>
      <c r="B56" s="6" t="s">
        <v>52</v>
      </c>
      <c r="C56" s="47">
        <v>22852.4</v>
      </c>
      <c r="D56" s="47">
        <v>28181.75</v>
      </c>
      <c r="E56" s="47">
        <v>24246.54</v>
      </c>
      <c r="F56" s="47">
        <v>5957.549999999999</v>
      </c>
      <c r="G56" s="47">
        <v>9523.599999999999</v>
      </c>
      <c r="H56" s="47">
        <v>3901.33</v>
      </c>
      <c r="I56" s="47">
        <v>3381.269999999999</v>
      </c>
      <c r="J56" s="47">
        <v>905.03</v>
      </c>
      <c r="K56" s="47">
        <v>229.17000000000002</v>
      </c>
      <c r="L56" s="47">
        <v>3324.43</v>
      </c>
      <c r="M56" s="64">
        <f t="shared" si="0"/>
        <v>102503.06999999999</v>
      </c>
    </row>
    <row r="57" spans="1:13" ht="15">
      <c r="A57" s="6">
        <v>53</v>
      </c>
      <c r="B57" s="6" t="s">
        <v>53</v>
      </c>
      <c r="C57" s="47">
        <v>23199.690000000002</v>
      </c>
      <c r="D57" s="47">
        <v>27754.29</v>
      </c>
      <c r="E57" s="47">
        <v>16852.85</v>
      </c>
      <c r="F57" s="47">
        <v>3415.46</v>
      </c>
      <c r="G57" s="47">
        <v>6188.25</v>
      </c>
      <c r="H57" s="47">
        <v>4938.01</v>
      </c>
      <c r="I57" s="47">
        <v>7006.969999999999</v>
      </c>
      <c r="J57" s="47">
        <v>283.37999999999994</v>
      </c>
      <c r="K57" s="47">
        <v>236.72999999999996</v>
      </c>
      <c r="L57" s="47">
        <v>2946.0699999999997</v>
      </c>
      <c r="M57" s="64">
        <f t="shared" si="0"/>
        <v>92821.70000000001</v>
      </c>
    </row>
    <row r="58" spans="1:13" ht="15">
      <c r="A58" s="6">
        <v>54</v>
      </c>
      <c r="B58" s="6" t="s">
        <v>54</v>
      </c>
      <c r="C58" s="47">
        <v>2863.5</v>
      </c>
      <c r="D58" s="47">
        <v>3207.6699999999996</v>
      </c>
      <c r="E58" s="47">
        <v>1758.8100000000002</v>
      </c>
      <c r="F58" s="47">
        <v>750.4</v>
      </c>
      <c r="G58" s="47">
        <v>987.07</v>
      </c>
      <c r="H58" s="47">
        <v>605.0600000000001</v>
      </c>
      <c r="I58" s="47">
        <v>430.81</v>
      </c>
      <c r="J58" s="47">
        <v>53.559999999999995</v>
      </c>
      <c r="K58" s="47">
        <v>7.830000000000001</v>
      </c>
      <c r="L58" s="47">
        <v>336.19</v>
      </c>
      <c r="M58" s="64">
        <f t="shared" si="0"/>
        <v>11000.9</v>
      </c>
    </row>
    <row r="59" spans="1:13" ht="15">
      <c r="A59" s="6">
        <v>55</v>
      </c>
      <c r="B59" s="6" t="s">
        <v>55</v>
      </c>
      <c r="C59" s="47">
        <v>7276</v>
      </c>
      <c r="D59" s="47">
        <v>8918.45</v>
      </c>
      <c r="E59" s="47">
        <v>7676.95</v>
      </c>
      <c r="F59" s="47">
        <v>1569.81</v>
      </c>
      <c r="G59" s="47">
        <v>2686.38</v>
      </c>
      <c r="H59" s="47">
        <v>1185.27</v>
      </c>
      <c r="I59" s="47">
        <v>124.96000000000001</v>
      </c>
      <c r="J59" s="47">
        <v>217.23</v>
      </c>
      <c r="K59" s="47">
        <v>45.99999999999999</v>
      </c>
      <c r="L59" s="47">
        <v>592.97</v>
      </c>
      <c r="M59" s="64">
        <f t="shared" si="0"/>
        <v>30294.020000000004</v>
      </c>
    </row>
    <row r="60" spans="1:13" ht="15">
      <c r="A60" s="6">
        <v>56</v>
      </c>
      <c r="B60" s="6" t="s">
        <v>56</v>
      </c>
      <c r="C60" s="47">
        <v>9619.71</v>
      </c>
      <c r="D60" s="47">
        <v>11987.679999999998</v>
      </c>
      <c r="E60" s="47">
        <v>8190.48</v>
      </c>
      <c r="F60" s="47">
        <v>1604.37</v>
      </c>
      <c r="G60" s="47">
        <v>2406.73</v>
      </c>
      <c r="H60" s="47">
        <v>1467.29</v>
      </c>
      <c r="I60" s="47">
        <v>2342.83</v>
      </c>
      <c r="J60" s="47">
        <v>101.81</v>
      </c>
      <c r="K60" s="47">
        <v>18.59</v>
      </c>
      <c r="L60" s="47">
        <v>1162.61</v>
      </c>
      <c r="M60" s="64">
        <f t="shared" si="0"/>
        <v>38902.1</v>
      </c>
    </row>
    <row r="61" spans="1:13" ht="15">
      <c r="A61" s="6">
        <v>57</v>
      </c>
      <c r="B61" s="6" t="s">
        <v>57</v>
      </c>
      <c r="C61" s="47">
        <v>5706.780000000001</v>
      </c>
      <c r="D61" s="47">
        <v>7832.67</v>
      </c>
      <c r="E61" s="47">
        <v>6324.29</v>
      </c>
      <c r="F61" s="47">
        <v>1505</v>
      </c>
      <c r="G61" s="47">
        <v>1913</v>
      </c>
      <c r="H61" s="47">
        <v>848</v>
      </c>
      <c r="I61" s="47">
        <v>122.25999999999998</v>
      </c>
      <c r="J61" s="47">
        <v>107.99999999999999</v>
      </c>
      <c r="K61" s="47">
        <v>45.99999999999999</v>
      </c>
      <c r="L61" s="47">
        <v>672</v>
      </c>
      <c r="M61" s="64">
        <f t="shared" si="0"/>
        <v>25078</v>
      </c>
    </row>
    <row r="62" spans="1:13" ht="15">
      <c r="A62" s="6">
        <v>58</v>
      </c>
      <c r="B62" s="6" t="s">
        <v>58</v>
      </c>
      <c r="C62" s="47">
        <v>9203.03</v>
      </c>
      <c r="D62" s="47">
        <v>10808.4</v>
      </c>
      <c r="E62" s="47">
        <v>8241.43</v>
      </c>
      <c r="F62" s="47">
        <v>2339.51</v>
      </c>
      <c r="G62" s="47">
        <v>4766.35</v>
      </c>
      <c r="H62" s="47">
        <v>2714.8999999999996</v>
      </c>
      <c r="I62" s="47">
        <v>1865.8500000000001</v>
      </c>
      <c r="J62" s="47">
        <v>428.48</v>
      </c>
      <c r="K62" s="47">
        <v>91.66000000000001</v>
      </c>
      <c r="L62" s="47">
        <v>1106.21</v>
      </c>
      <c r="M62" s="64">
        <f t="shared" si="0"/>
        <v>41565.82000000001</v>
      </c>
    </row>
    <row r="63" spans="1:13" ht="15">
      <c r="A63" s="6">
        <v>59</v>
      </c>
      <c r="B63" s="6" t="s">
        <v>59</v>
      </c>
      <c r="C63" s="47">
        <v>14333.12</v>
      </c>
      <c r="D63" s="47">
        <v>18672.97</v>
      </c>
      <c r="E63" s="47">
        <v>14664.519999999999</v>
      </c>
      <c r="F63" s="47">
        <v>3096.69</v>
      </c>
      <c r="G63" s="47">
        <v>5451.730000000001</v>
      </c>
      <c r="H63" s="47">
        <v>3394.98</v>
      </c>
      <c r="I63" s="47">
        <v>1836.1599999999999</v>
      </c>
      <c r="J63" s="47">
        <v>344.02</v>
      </c>
      <c r="K63" s="47">
        <v>49.010000000000005</v>
      </c>
      <c r="L63" s="47">
        <v>1868.52</v>
      </c>
      <c r="M63" s="64">
        <f t="shared" si="0"/>
        <v>63711.72000000001</v>
      </c>
    </row>
    <row r="64" spans="1:13" ht="15">
      <c r="A64" s="6">
        <v>60</v>
      </c>
      <c r="B64" s="6" t="s">
        <v>60</v>
      </c>
      <c r="C64" s="47">
        <v>1870.42</v>
      </c>
      <c r="D64" s="47">
        <v>2302.08</v>
      </c>
      <c r="E64" s="47">
        <v>1349.79</v>
      </c>
      <c r="F64" s="47">
        <v>423.52</v>
      </c>
      <c r="G64" s="47">
        <v>489.34</v>
      </c>
      <c r="H64" s="47">
        <v>349.64</v>
      </c>
      <c r="I64" s="47">
        <v>212.61999999999998</v>
      </c>
      <c r="J64" s="47">
        <v>26.27</v>
      </c>
      <c r="K64" s="47">
        <v>7</v>
      </c>
      <c r="L64" s="47">
        <v>340.11</v>
      </c>
      <c r="M64" s="64">
        <f t="shared" si="0"/>
        <v>7370.79</v>
      </c>
    </row>
    <row r="65" spans="1:13" ht="15">
      <c r="A65" s="6">
        <v>61</v>
      </c>
      <c r="B65" s="6" t="s">
        <v>61</v>
      </c>
      <c r="C65" s="47">
        <v>1546</v>
      </c>
      <c r="D65" s="47">
        <v>1973</v>
      </c>
      <c r="E65" s="47">
        <v>1179.38</v>
      </c>
      <c r="F65" s="47">
        <v>300</v>
      </c>
      <c r="G65" s="47">
        <v>305</v>
      </c>
      <c r="H65" s="47">
        <v>195.9</v>
      </c>
      <c r="I65" s="47">
        <v>161</v>
      </c>
      <c r="J65" s="47">
        <v>6</v>
      </c>
      <c r="K65" s="47">
        <v>1</v>
      </c>
      <c r="L65" s="47">
        <v>242.7</v>
      </c>
      <c r="M65" s="64">
        <f t="shared" si="0"/>
        <v>5909.98</v>
      </c>
    </row>
    <row r="66" spans="1:13" ht="15">
      <c r="A66" s="6">
        <v>62</v>
      </c>
      <c r="B66" s="6" t="s">
        <v>62</v>
      </c>
      <c r="C66" s="47">
        <v>765.41</v>
      </c>
      <c r="D66" s="47">
        <v>923.1</v>
      </c>
      <c r="E66" s="47">
        <v>549.38</v>
      </c>
      <c r="F66" s="47">
        <v>210.94</v>
      </c>
      <c r="G66" s="47">
        <v>188.85999999999999</v>
      </c>
      <c r="H66" s="47">
        <v>115.13000000000001</v>
      </c>
      <c r="I66" s="47">
        <v>0</v>
      </c>
      <c r="J66" s="47">
        <v>15.75</v>
      </c>
      <c r="K66" s="47">
        <v>3.2</v>
      </c>
      <c r="L66" s="47">
        <v>28.18</v>
      </c>
      <c r="M66" s="64">
        <f t="shared" si="0"/>
        <v>2799.95</v>
      </c>
    </row>
    <row r="67" spans="1:13" ht="15">
      <c r="A67" s="6">
        <v>63</v>
      </c>
      <c r="B67" s="6" t="s">
        <v>63</v>
      </c>
      <c r="C67" s="47">
        <v>597.48</v>
      </c>
      <c r="D67" s="47">
        <v>690.2</v>
      </c>
      <c r="E67" s="47">
        <v>392.32000000000005</v>
      </c>
      <c r="F67" s="47">
        <v>138.71</v>
      </c>
      <c r="G67" s="47">
        <v>176.38</v>
      </c>
      <c r="H67" s="47">
        <v>111.56</v>
      </c>
      <c r="I67" s="47">
        <v>0</v>
      </c>
      <c r="J67" s="47">
        <v>13.429999999999998</v>
      </c>
      <c r="K67" s="47">
        <v>0.59</v>
      </c>
      <c r="L67" s="47">
        <v>93.07</v>
      </c>
      <c r="M67" s="64">
        <f t="shared" si="0"/>
        <v>2213.7400000000002</v>
      </c>
    </row>
    <row r="68" spans="1:13" ht="15">
      <c r="A68" s="6">
        <v>64</v>
      </c>
      <c r="B68" s="6" t="s">
        <v>64</v>
      </c>
      <c r="C68" s="47">
        <v>14159.81</v>
      </c>
      <c r="D68" s="47">
        <v>17889.46</v>
      </c>
      <c r="E68" s="47">
        <v>12740.85</v>
      </c>
      <c r="F68" s="47">
        <v>3125.16</v>
      </c>
      <c r="G68" s="47">
        <v>5261.9</v>
      </c>
      <c r="H68" s="47">
        <v>3571.2</v>
      </c>
      <c r="I68" s="47">
        <v>2101.21</v>
      </c>
      <c r="J68" s="47">
        <v>542.5100000000001</v>
      </c>
      <c r="K68" s="47">
        <v>135.08</v>
      </c>
      <c r="L68" s="47">
        <v>1908.79</v>
      </c>
      <c r="M68" s="64">
        <f t="shared" si="0"/>
        <v>61435.97</v>
      </c>
    </row>
    <row r="69" spans="1:13" ht="15">
      <c r="A69" s="6">
        <v>65</v>
      </c>
      <c r="B69" s="6" t="s">
        <v>65</v>
      </c>
      <c r="C69" s="47">
        <v>1328.7</v>
      </c>
      <c r="D69" s="47">
        <v>1636.16</v>
      </c>
      <c r="E69" s="47">
        <v>851.12</v>
      </c>
      <c r="F69" s="47">
        <v>580.75</v>
      </c>
      <c r="G69" s="47">
        <v>357.28000000000003</v>
      </c>
      <c r="H69" s="47">
        <v>232.56</v>
      </c>
      <c r="I69" s="47">
        <v>5.910000000000001</v>
      </c>
      <c r="J69" s="47">
        <v>21.31</v>
      </c>
      <c r="K69" s="47">
        <v>14.74</v>
      </c>
      <c r="L69" s="47">
        <v>149.04</v>
      </c>
      <c r="M69" s="64">
        <f aca="true" t="shared" si="1" ref="M69:M80">SUM(C69:L69)</f>
        <v>5177.57</v>
      </c>
    </row>
    <row r="70" spans="1:13" ht="15">
      <c r="A70" s="6">
        <v>66</v>
      </c>
      <c r="B70" s="6" t="s">
        <v>66</v>
      </c>
      <c r="C70" s="47">
        <v>2095.92</v>
      </c>
      <c r="D70" s="47">
        <v>2275</v>
      </c>
      <c r="E70" s="47">
        <v>1375.68</v>
      </c>
      <c r="F70" s="47">
        <v>286</v>
      </c>
      <c r="G70" s="47">
        <v>410.00000000000006</v>
      </c>
      <c r="H70" s="47">
        <v>324.59000000000003</v>
      </c>
      <c r="I70" s="47">
        <v>139.81</v>
      </c>
      <c r="J70" s="47">
        <v>5.95</v>
      </c>
      <c r="K70" s="47">
        <v>4.28</v>
      </c>
      <c r="L70" s="47">
        <v>223.9</v>
      </c>
      <c r="M70" s="64">
        <f t="shared" si="1"/>
        <v>7141.13</v>
      </c>
    </row>
    <row r="71" spans="1:13" ht="15">
      <c r="A71" s="6">
        <v>67</v>
      </c>
      <c r="B71" s="6" t="s">
        <v>67</v>
      </c>
      <c r="C71" s="47">
        <v>950.9399999999999</v>
      </c>
      <c r="D71" s="47">
        <v>1077.88</v>
      </c>
      <c r="E71" s="47">
        <v>696.56</v>
      </c>
      <c r="F71" s="47">
        <v>202.92</v>
      </c>
      <c r="G71" s="47">
        <v>279.33000000000004</v>
      </c>
      <c r="H71" s="47">
        <v>147.99</v>
      </c>
      <c r="I71" s="47">
        <v>20.019999999999996</v>
      </c>
      <c r="J71" s="47">
        <v>15.15</v>
      </c>
      <c r="K71" s="47">
        <v>7.5200000000000005</v>
      </c>
      <c r="L71" s="47">
        <v>75.89</v>
      </c>
      <c r="M71" s="64">
        <f t="shared" si="1"/>
        <v>3474.2</v>
      </c>
    </row>
    <row r="72" spans="1:13" ht="15">
      <c r="A72" s="6">
        <v>68</v>
      </c>
      <c r="B72" s="6" t="s">
        <v>223</v>
      </c>
      <c r="C72" s="47">
        <v>0</v>
      </c>
      <c r="D72" s="47">
        <v>49</v>
      </c>
      <c r="E72" s="47">
        <v>162.26</v>
      </c>
      <c r="F72" s="47">
        <v>0</v>
      </c>
      <c r="G72" s="47">
        <v>28.12</v>
      </c>
      <c r="H72" s="47">
        <v>131.47</v>
      </c>
      <c r="I72" s="47">
        <v>0</v>
      </c>
      <c r="J72" s="47">
        <v>0</v>
      </c>
      <c r="K72" s="47">
        <v>0</v>
      </c>
      <c r="L72" s="47">
        <v>48.510000000000005</v>
      </c>
      <c r="M72" s="64">
        <f t="shared" si="1"/>
        <v>419.36</v>
      </c>
    </row>
    <row r="73" spans="1:13" ht="15">
      <c r="A73" s="6">
        <v>69</v>
      </c>
      <c r="B73" s="6" t="s">
        <v>104</v>
      </c>
      <c r="C73" s="47">
        <v>180</v>
      </c>
      <c r="D73" s="47">
        <v>207</v>
      </c>
      <c r="E73" s="47">
        <v>153</v>
      </c>
      <c r="F73" s="47">
        <v>2</v>
      </c>
      <c r="G73" s="47">
        <v>5</v>
      </c>
      <c r="H73" s="47">
        <v>0</v>
      </c>
      <c r="I73" s="47">
        <v>0</v>
      </c>
      <c r="J73" s="47">
        <v>0</v>
      </c>
      <c r="K73" s="47">
        <v>0</v>
      </c>
      <c r="L73" s="47">
        <v>3</v>
      </c>
      <c r="M73" s="64">
        <f t="shared" si="1"/>
        <v>550</v>
      </c>
    </row>
    <row r="74" spans="1:13" ht="15">
      <c r="A74" s="6">
        <v>70</v>
      </c>
      <c r="B74" s="6" t="s">
        <v>227</v>
      </c>
      <c r="C74" s="47">
        <v>193.5</v>
      </c>
      <c r="D74" s="47">
        <v>291</v>
      </c>
      <c r="E74" s="47">
        <v>114.5</v>
      </c>
      <c r="F74" s="47">
        <v>25.5</v>
      </c>
      <c r="G74" s="47">
        <v>36.56</v>
      </c>
      <c r="H74" s="47">
        <v>0.5</v>
      </c>
      <c r="I74" s="47">
        <v>3</v>
      </c>
      <c r="J74" s="47">
        <v>0</v>
      </c>
      <c r="K74" s="47">
        <v>0</v>
      </c>
      <c r="L74" s="47">
        <v>0</v>
      </c>
      <c r="M74" s="64">
        <f t="shared" si="1"/>
        <v>664.56</v>
      </c>
    </row>
    <row r="75" spans="1:13" ht="15">
      <c r="A75" s="6">
        <v>71</v>
      </c>
      <c r="B75" s="6" t="s">
        <v>228</v>
      </c>
      <c r="C75" s="47">
        <v>496.73</v>
      </c>
      <c r="D75" s="47">
        <v>778.6599999999999</v>
      </c>
      <c r="E75" s="47">
        <v>0</v>
      </c>
      <c r="F75" s="47">
        <v>53.83</v>
      </c>
      <c r="G75" s="47">
        <v>76.27</v>
      </c>
      <c r="H75" s="47">
        <v>0</v>
      </c>
      <c r="I75" s="47">
        <v>28.98</v>
      </c>
      <c r="J75" s="47">
        <v>18.060000000000002</v>
      </c>
      <c r="K75" s="47">
        <v>3.0300000000000002</v>
      </c>
      <c r="L75" s="47">
        <v>0</v>
      </c>
      <c r="M75" s="64">
        <f t="shared" si="1"/>
        <v>1455.5599999999997</v>
      </c>
    </row>
    <row r="76" spans="1:13" ht="15">
      <c r="A76" s="6">
        <v>72</v>
      </c>
      <c r="B76" s="6" t="s">
        <v>229</v>
      </c>
      <c r="C76" s="47">
        <v>340</v>
      </c>
      <c r="D76" s="47">
        <v>198</v>
      </c>
      <c r="E76" s="47">
        <v>0</v>
      </c>
      <c r="F76" s="47">
        <v>43</v>
      </c>
      <c r="G76" s="47">
        <v>41</v>
      </c>
      <c r="H76" s="47">
        <v>0</v>
      </c>
      <c r="I76" s="47">
        <v>15</v>
      </c>
      <c r="J76" s="47">
        <v>12</v>
      </c>
      <c r="K76" s="47">
        <v>0</v>
      </c>
      <c r="L76" s="47">
        <v>0</v>
      </c>
      <c r="M76" s="64">
        <f t="shared" si="1"/>
        <v>649</v>
      </c>
    </row>
    <row r="77" spans="1:13" ht="15">
      <c r="A77" s="6">
        <v>73</v>
      </c>
      <c r="B77" s="6" t="s">
        <v>225</v>
      </c>
      <c r="C77" s="47">
        <v>357</v>
      </c>
      <c r="D77" s="47">
        <v>561</v>
      </c>
      <c r="E77" s="47">
        <v>510.5</v>
      </c>
      <c r="F77" s="47">
        <v>31</v>
      </c>
      <c r="G77" s="47">
        <v>87</v>
      </c>
      <c r="H77" s="47">
        <v>84</v>
      </c>
      <c r="I77" s="47">
        <v>5.5</v>
      </c>
      <c r="J77" s="47">
        <v>0</v>
      </c>
      <c r="K77" s="47">
        <v>0</v>
      </c>
      <c r="L77" s="47">
        <v>65</v>
      </c>
      <c r="M77" s="64">
        <f t="shared" si="1"/>
        <v>1701</v>
      </c>
    </row>
    <row r="78" spans="1:13" ht="15">
      <c r="A78" s="6">
        <v>74</v>
      </c>
      <c r="B78" s="6" t="s">
        <v>105</v>
      </c>
      <c r="C78" s="47">
        <v>207.57999999999998</v>
      </c>
      <c r="D78" s="47">
        <v>343</v>
      </c>
      <c r="E78" s="47">
        <v>419</v>
      </c>
      <c r="F78" s="47">
        <v>9.02</v>
      </c>
      <c r="G78" s="47">
        <v>119</v>
      </c>
      <c r="H78" s="47">
        <v>40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1137.6</v>
      </c>
    </row>
    <row r="79" spans="1:13" ht="15">
      <c r="A79" s="6">
        <v>75</v>
      </c>
      <c r="B79" s="6" t="s">
        <v>192</v>
      </c>
      <c r="C79" s="47">
        <v>0</v>
      </c>
      <c r="D79" s="47">
        <v>3698.44</v>
      </c>
      <c r="E79" s="47">
        <v>18818.010000000002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22516.45</v>
      </c>
    </row>
    <row r="80" spans="1:13" ht="15">
      <c r="A80" s="63">
        <v>76</v>
      </c>
      <c r="B80" s="63" t="s">
        <v>226</v>
      </c>
      <c r="C80" s="64">
        <f aca="true" t="shared" si="2" ref="C80:L80">SUM(C5:C79)</f>
        <v>581067.01</v>
      </c>
      <c r="D80" s="64">
        <f t="shared" si="2"/>
        <v>744510.48</v>
      </c>
      <c r="E80" s="64">
        <f t="shared" si="2"/>
        <v>552333.27</v>
      </c>
      <c r="F80" s="64">
        <f t="shared" si="2"/>
        <v>140342.23</v>
      </c>
      <c r="G80" s="64">
        <f t="shared" si="2"/>
        <v>219167.26999999996</v>
      </c>
      <c r="H80" s="64">
        <f t="shared" si="2"/>
        <v>132118.91999999995</v>
      </c>
      <c r="I80" s="64">
        <f t="shared" si="2"/>
        <v>173983.65</v>
      </c>
      <c r="J80" s="64">
        <f t="shared" si="2"/>
        <v>19111.48000000001</v>
      </c>
      <c r="K80" s="64">
        <f t="shared" si="2"/>
        <v>5768.659999999999</v>
      </c>
      <c r="L80" s="64">
        <f t="shared" si="2"/>
        <v>73244.95999999999</v>
      </c>
      <c r="M80" s="65">
        <f t="shared" si="1"/>
        <v>2641647.9299999997</v>
      </c>
    </row>
  </sheetData>
  <sheetProtection/>
  <conditionalFormatting sqref="C5:L79">
    <cfRule type="expression" priority="1" dxfId="1">
      <formula>C5&lt;&gt;ROUND(C5,2)</formula>
    </cfRule>
  </conditionalFormatting>
  <printOptions horizontalCentered="1" verticalCentered="1"/>
  <pageMargins left="0.5" right="0.25" top="0.25" bottom="0.25" header="0.5" footer="0.5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A3" sqref="A3"/>
    </sheetView>
  </sheetViews>
  <sheetFormatPr defaultColWidth="8.88671875" defaultRowHeight="15"/>
  <cols>
    <col min="1" max="1" width="3.335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352</v>
      </c>
    </row>
    <row r="3" ht="15">
      <c r="A3" s="46" t="s">
        <v>245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6545.79</v>
      </c>
      <c r="D5" s="47">
        <v>6400.700000000001</v>
      </c>
      <c r="E5" s="47">
        <v>5891.34</v>
      </c>
      <c r="F5" s="47">
        <v>1973.37</v>
      </c>
      <c r="G5" s="47">
        <v>3737.5299999999997</v>
      </c>
      <c r="H5" s="47">
        <v>1511.19</v>
      </c>
      <c r="I5" s="47">
        <v>309.46</v>
      </c>
      <c r="J5" s="47">
        <v>109.06</v>
      </c>
      <c r="K5" s="47">
        <v>20.860000000000003</v>
      </c>
      <c r="L5" s="47">
        <v>531.9399999999999</v>
      </c>
      <c r="M5" s="64">
        <f aca="true" t="shared" si="0" ref="M5:M68">SUM(C5:L5)</f>
        <v>27031.239999999998</v>
      </c>
    </row>
    <row r="6" spans="1:13" ht="15">
      <c r="A6" s="6">
        <v>2</v>
      </c>
      <c r="B6" s="6" t="s">
        <v>4</v>
      </c>
      <c r="C6" s="47">
        <v>1519.39</v>
      </c>
      <c r="D6" s="47">
        <v>1663.79</v>
      </c>
      <c r="E6" s="47">
        <v>971.8299999999999</v>
      </c>
      <c r="F6" s="47">
        <v>244.00999999999996</v>
      </c>
      <c r="G6" s="47">
        <v>215.04000000000002</v>
      </c>
      <c r="H6" s="47">
        <v>168.84</v>
      </c>
      <c r="I6" s="47">
        <v>6.25</v>
      </c>
      <c r="J6" s="47">
        <v>16.05</v>
      </c>
      <c r="K6" s="47">
        <v>1.7</v>
      </c>
      <c r="L6" s="47">
        <v>252.32</v>
      </c>
      <c r="M6" s="64">
        <f t="shared" si="0"/>
        <v>5059.22</v>
      </c>
    </row>
    <row r="7" spans="1:13" ht="15">
      <c r="A7" s="6">
        <v>3</v>
      </c>
      <c r="B7" s="6" t="s">
        <v>5</v>
      </c>
      <c r="C7" s="47">
        <v>6648.28</v>
      </c>
      <c r="D7" s="47">
        <v>7609.93</v>
      </c>
      <c r="E7" s="47">
        <v>5347.14</v>
      </c>
      <c r="F7" s="47">
        <v>1397.6</v>
      </c>
      <c r="G7" s="47">
        <v>1852.5500000000002</v>
      </c>
      <c r="H7" s="47">
        <v>844.61</v>
      </c>
      <c r="I7" s="47">
        <v>331.42999999999995</v>
      </c>
      <c r="J7" s="47">
        <v>371</v>
      </c>
      <c r="K7" s="47">
        <v>106</v>
      </c>
      <c r="L7" s="47">
        <v>621.3199999999999</v>
      </c>
      <c r="M7" s="64">
        <f t="shared" si="0"/>
        <v>25129.859999999997</v>
      </c>
    </row>
    <row r="8" spans="1:13" ht="15">
      <c r="A8" s="6">
        <v>4</v>
      </c>
      <c r="B8" s="6" t="s">
        <v>6</v>
      </c>
      <c r="C8" s="47">
        <v>792.76</v>
      </c>
      <c r="D8" s="47">
        <v>819.2</v>
      </c>
      <c r="E8" s="47">
        <v>484.48</v>
      </c>
      <c r="F8" s="47">
        <v>222.62</v>
      </c>
      <c r="G8" s="47">
        <v>355.22</v>
      </c>
      <c r="H8" s="47">
        <v>205.1</v>
      </c>
      <c r="I8" s="47">
        <v>1.6600000000000001</v>
      </c>
      <c r="J8" s="47">
        <v>28.290000000000003</v>
      </c>
      <c r="K8" s="47">
        <v>1.7300000000000002</v>
      </c>
      <c r="L8" s="47">
        <v>109.16</v>
      </c>
      <c r="M8" s="64">
        <f t="shared" si="0"/>
        <v>3020.2199999999993</v>
      </c>
    </row>
    <row r="9" spans="1:13" ht="15">
      <c r="A9" s="6">
        <v>5</v>
      </c>
      <c r="B9" s="6" t="s">
        <v>7</v>
      </c>
      <c r="C9" s="47">
        <v>16284.09</v>
      </c>
      <c r="D9" s="47">
        <v>19547.690000000002</v>
      </c>
      <c r="E9" s="47">
        <v>15030.58</v>
      </c>
      <c r="F9" s="47">
        <v>4807.280000000001</v>
      </c>
      <c r="G9" s="47">
        <v>6966.299999999999</v>
      </c>
      <c r="H9" s="47">
        <v>4479.17</v>
      </c>
      <c r="I9" s="47">
        <v>1264.7499999999995</v>
      </c>
      <c r="J9" s="47">
        <v>703.1600000000001</v>
      </c>
      <c r="K9" s="47">
        <v>138.82</v>
      </c>
      <c r="L9" s="47">
        <v>1835.06</v>
      </c>
      <c r="M9" s="64">
        <f t="shared" si="0"/>
        <v>71056.90000000001</v>
      </c>
    </row>
    <row r="10" spans="1:13" ht="15">
      <c r="A10" s="6">
        <v>6</v>
      </c>
      <c r="B10" s="6" t="s">
        <v>8</v>
      </c>
      <c r="C10" s="47">
        <v>54091.6</v>
      </c>
      <c r="D10" s="47">
        <v>74378.05</v>
      </c>
      <c r="E10" s="47">
        <v>56924.780000000006</v>
      </c>
      <c r="F10" s="47">
        <v>11870.3</v>
      </c>
      <c r="G10" s="47">
        <v>18557.690000000002</v>
      </c>
      <c r="H10" s="47">
        <v>10581.85</v>
      </c>
      <c r="I10" s="47">
        <v>21338.02</v>
      </c>
      <c r="J10" s="47">
        <v>1912.8700000000001</v>
      </c>
      <c r="K10" s="47">
        <v>1069.9900000000002</v>
      </c>
      <c r="L10" s="47">
        <v>6899.289999999999</v>
      </c>
      <c r="M10" s="64">
        <f t="shared" si="0"/>
        <v>257624.43999999997</v>
      </c>
    </row>
    <row r="11" spans="1:13" ht="15">
      <c r="A11" s="6">
        <v>7</v>
      </c>
      <c r="B11" s="6" t="s">
        <v>9</v>
      </c>
      <c r="C11" s="47">
        <v>535.4300000000001</v>
      </c>
      <c r="D11" s="47">
        <v>636.57</v>
      </c>
      <c r="E11" s="47">
        <v>322.55</v>
      </c>
      <c r="F11" s="47">
        <v>212.06</v>
      </c>
      <c r="G11" s="47">
        <v>216.64</v>
      </c>
      <c r="H11" s="47">
        <v>140</v>
      </c>
      <c r="I11" s="47">
        <v>6</v>
      </c>
      <c r="J11" s="47">
        <v>29.999999999999993</v>
      </c>
      <c r="K11" s="47">
        <v>4.5</v>
      </c>
      <c r="L11" s="47">
        <v>85.15</v>
      </c>
      <c r="M11" s="64">
        <f t="shared" si="0"/>
        <v>2188.9</v>
      </c>
    </row>
    <row r="12" spans="1:13" ht="15">
      <c r="A12" s="6">
        <v>8</v>
      </c>
      <c r="B12" s="6" t="s">
        <v>10</v>
      </c>
      <c r="C12" s="47">
        <v>3365.1499999999996</v>
      </c>
      <c r="D12" s="47">
        <v>4713</v>
      </c>
      <c r="E12" s="47">
        <v>4049.89</v>
      </c>
      <c r="F12" s="47">
        <v>868.36</v>
      </c>
      <c r="G12" s="47">
        <v>1246.3899999999999</v>
      </c>
      <c r="H12" s="47">
        <v>1010.04</v>
      </c>
      <c r="I12" s="47">
        <v>178.54000000000002</v>
      </c>
      <c r="J12" s="47">
        <v>172.88000000000002</v>
      </c>
      <c r="K12" s="47">
        <v>19.03</v>
      </c>
      <c r="L12" s="47">
        <v>647.08</v>
      </c>
      <c r="M12" s="64">
        <f t="shared" si="0"/>
        <v>16270.359999999999</v>
      </c>
    </row>
    <row r="13" spans="1:13" ht="15">
      <c r="A13" s="6">
        <v>9</v>
      </c>
      <c r="B13" s="6" t="s">
        <v>11</v>
      </c>
      <c r="C13" s="47">
        <v>3776.7400000000002</v>
      </c>
      <c r="D13" s="47">
        <v>4691.27</v>
      </c>
      <c r="E13" s="47">
        <v>3516.3599999999997</v>
      </c>
      <c r="F13" s="47">
        <v>815.55</v>
      </c>
      <c r="G13" s="47">
        <v>1321.8799999999997</v>
      </c>
      <c r="H13" s="47">
        <v>682.94</v>
      </c>
      <c r="I13" s="47">
        <v>156.9</v>
      </c>
      <c r="J13" s="47">
        <v>150.11</v>
      </c>
      <c r="K13" s="47">
        <v>15.47</v>
      </c>
      <c r="L13" s="47">
        <v>621.3</v>
      </c>
      <c r="M13" s="64">
        <f t="shared" si="0"/>
        <v>15748.519999999997</v>
      </c>
    </row>
    <row r="14" spans="1:13" ht="15">
      <c r="A14" s="6">
        <v>10</v>
      </c>
      <c r="B14" s="6" t="s">
        <v>12</v>
      </c>
      <c r="C14" s="47">
        <v>7639.3200000000015</v>
      </c>
      <c r="D14" s="47">
        <v>10234.34</v>
      </c>
      <c r="E14" s="47">
        <v>8571.82</v>
      </c>
      <c r="F14" s="47">
        <v>2651.92</v>
      </c>
      <c r="G14" s="47">
        <v>3502.6600000000003</v>
      </c>
      <c r="H14" s="47">
        <v>1778.75</v>
      </c>
      <c r="I14" s="47">
        <v>351.08</v>
      </c>
      <c r="J14" s="47">
        <v>229.99999999999997</v>
      </c>
      <c r="K14" s="47">
        <v>83.59</v>
      </c>
      <c r="L14" s="47">
        <v>958.48</v>
      </c>
      <c r="M14" s="64">
        <f t="shared" si="0"/>
        <v>36001.96</v>
      </c>
    </row>
    <row r="15" spans="1:13" ht="15">
      <c r="A15" s="6">
        <v>11</v>
      </c>
      <c r="B15" s="6" t="s">
        <v>13</v>
      </c>
      <c r="C15" s="47">
        <v>8757.03</v>
      </c>
      <c r="D15" s="47">
        <v>10952.400000000001</v>
      </c>
      <c r="E15" s="47">
        <v>8670.42</v>
      </c>
      <c r="F15" s="47">
        <v>2117.23</v>
      </c>
      <c r="G15" s="47">
        <v>3536.1100000000006</v>
      </c>
      <c r="H15" s="47">
        <v>2423.5299999999997</v>
      </c>
      <c r="I15" s="47">
        <v>5059.55</v>
      </c>
      <c r="J15" s="47">
        <v>238.74999999999997</v>
      </c>
      <c r="K15" s="47">
        <v>159.35000000000002</v>
      </c>
      <c r="L15" s="47">
        <v>534.1899999999999</v>
      </c>
      <c r="M15" s="64">
        <f t="shared" si="0"/>
        <v>42448.560000000005</v>
      </c>
    </row>
    <row r="16" spans="1:13" ht="15">
      <c r="A16" s="6">
        <v>12</v>
      </c>
      <c r="B16" s="6" t="s">
        <v>14</v>
      </c>
      <c r="C16" s="47">
        <v>2828.6400000000003</v>
      </c>
      <c r="D16" s="47">
        <v>3232.62</v>
      </c>
      <c r="E16" s="47">
        <v>1722.55</v>
      </c>
      <c r="F16" s="47">
        <v>713.44</v>
      </c>
      <c r="G16" s="47">
        <v>775.24</v>
      </c>
      <c r="H16" s="47">
        <v>422.75</v>
      </c>
      <c r="I16" s="47">
        <v>66.67</v>
      </c>
      <c r="J16" s="47">
        <v>37.589999999999996</v>
      </c>
      <c r="K16" s="47">
        <v>15.11</v>
      </c>
      <c r="L16" s="47">
        <v>303.24</v>
      </c>
      <c r="M16" s="64">
        <f t="shared" si="0"/>
        <v>10117.85</v>
      </c>
    </row>
    <row r="17" spans="1:13" ht="15">
      <c r="A17" s="6">
        <v>13</v>
      </c>
      <c r="B17" s="6" t="s">
        <v>70</v>
      </c>
      <c r="C17" s="47">
        <v>61960.58</v>
      </c>
      <c r="D17" s="47">
        <v>92764.07999999999</v>
      </c>
      <c r="E17" s="47">
        <v>61411.46</v>
      </c>
      <c r="F17" s="47">
        <v>18168.09</v>
      </c>
      <c r="G17" s="47">
        <v>33069.96</v>
      </c>
      <c r="H17" s="47">
        <v>23441.29</v>
      </c>
      <c r="I17" s="47">
        <v>44552.840000000004</v>
      </c>
      <c r="J17" s="47">
        <v>2482.97</v>
      </c>
      <c r="K17" s="47">
        <v>358.44</v>
      </c>
      <c r="L17" s="47">
        <v>9684.01</v>
      </c>
      <c r="M17" s="64">
        <f t="shared" si="0"/>
        <v>347893.72</v>
      </c>
    </row>
    <row r="18" spans="1:13" ht="15">
      <c r="A18" s="6">
        <v>14</v>
      </c>
      <c r="B18" s="6" t="s">
        <v>71</v>
      </c>
      <c r="C18" s="47">
        <v>1092.16</v>
      </c>
      <c r="D18" s="47">
        <v>1404.87</v>
      </c>
      <c r="E18" s="47">
        <v>937.76</v>
      </c>
      <c r="F18" s="47">
        <v>294.67</v>
      </c>
      <c r="G18" s="47">
        <v>323.20000000000005</v>
      </c>
      <c r="H18" s="47">
        <v>369.85</v>
      </c>
      <c r="I18" s="47">
        <v>465.37</v>
      </c>
      <c r="J18" s="47">
        <v>6.02</v>
      </c>
      <c r="K18" s="47">
        <v>2.56</v>
      </c>
      <c r="L18" s="47">
        <v>172.84</v>
      </c>
      <c r="M18" s="64">
        <f t="shared" si="0"/>
        <v>5069.300000000001</v>
      </c>
    </row>
    <row r="19" spans="1:13" ht="15">
      <c r="A19" s="6">
        <v>15</v>
      </c>
      <c r="B19" s="6" t="s">
        <v>15</v>
      </c>
      <c r="C19" s="47">
        <v>479.75</v>
      </c>
      <c r="D19" s="47">
        <v>607.07</v>
      </c>
      <c r="E19" s="47">
        <v>377.5</v>
      </c>
      <c r="F19" s="47">
        <v>285.41</v>
      </c>
      <c r="G19" s="47">
        <v>177.07</v>
      </c>
      <c r="H19" s="47">
        <v>99.22000000000001</v>
      </c>
      <c r="I19" s="47">
        <v>0</v>
      </c>
      <c r="J19" s="47">
        <v>20.76</v>
      </c>
      <c r="K19" s="47">
        <v>5.999999999999999</v>
      </c>
      <c r="L19" s="47">
        <v>54.42</v>
      </c>
      <c r="M19" s="64">
        <f t="shared" si="0"/>
        <v>2107.2000000000003</v>
      </c>
    </row>
    <row r="20" spans="1:13" ht="15">
      <c r="A20" s="6">
        <v>16</v>
      </c>
      <c r="B20" s="6" t="s">
        <v>16</v>
      </c>
      <c r="C20" s="47">
        <v>34552.27</v>
      </c>
      <c r="D20" s="47">
        <v>36294.689999999995</v>
      </c>
      <c r="E20" s="47">
        <v>24788.83</v>
      </c>
      <c r="F20" s="47">
        <v>6031.8099999999995</v>
      </c>
      <c r="G20" s="47">
        <v>9384.37</v>
      </c>
      <c r="H20" s="47">
        <v>5386.47</v>
      </c>
      <c r="I20" s="47">
        <v>2926.4100000000003</v>
      </c>
      <c r="J20" s="47">
        <v>776.14</v>
      </c>
      <c r="K20" s="47">
        <v>359.27</v>
      </c>
      <c r="L20" s="47">
        <v>1930.79</v>
      </c>
      <c r="M20" s="64">
        <f t="shared" si="0"/>
        <v>122431.04999999999</v>
      </c>
    </row>
    <row r="21" spans="1:13" ht="15">
      <c r="A21" s="6">
        <v>17</v>
      </c>
      <c r="B21" s="6" t="s">
        <v>17</v>
      </c>
      <c r="C21" s="47">
        <v>10042.83</v>
      </c>
      <c r="D21" s="47">
        <v>11731.43</v>
      </c>
      <c r="E21" s="47">
        <v>7416.779999999999</v>
      </c>
      <c r="F21" s="47">
        <v>2856.8100000000004</v>
      </c>
      <c r="G21" s="47">
        <v>3331.68</v>
      </c>
      <c r="H21" s="47">
        <v>2291.9</v>
      </c>
      <c r="I21" s="47">
        <v>292.68</v>
      </c>
      <c r="J21" s="47">
        <v>254.44999999999996</v>
      </c>
      <c r="K21" s="47">
        <v>170.83</v>
      </c>
      <c r="L21" s="47">
        <v>1156.07</v>
      </c>
      <c r="M21" s="64">
        <f t="shared" si="0"/>
        <v>39545.46</v>
      </c>
    </row>
    <row r="22" spans="1:13" ht="15">
      <c r="A22" s="6">
        <v>18</v>
      </c>
      <c r="B22" s="6" t="s">
        <v>18</v>
      </c>
      <c r="C22" s="47">
        <v>3454.64</v>
      </c>
      <c r="D22" s="47">
        <v>4229.01</v>
      </c>
      <c r="E22" s="47">
        <v>2711.0299999999997</v>
      </c>
      <c r="F22" s="47">
        <v>577.59</v>
      </c>
      <c r="G22" s="47">
        <v>852.53</v>
      </c>
      <c r="H22" s="47">
        <v>623.65</v>
      </c>
      <c r="I22" s="47">
        <v>242.55000000000007</v>
      </c>
      <c r="J22" s="47">
        <v>60.120000000000005</v>
      </c>
      <c r="K22" s="47">
        <v>22.43</v>
      </c>
      <c r="L22" s="47">
        <v>465.45</v>
      </c>
      <c r="M22" s="64">
        <f t="shared" si="0"/>
        <v>13239.000000000002</v>
      </c>
    </row>
    <row r="23" spans="1:13" ht="15">
      <c r="A23" s="6">
        <v>19</v>
      </c>
      <c r="B23" s="6" t="s">
        <v>19</v>
      </c>
      <c r="C23" s="47">
        <v>371.51</v>
      </c>
      <c r="D23" s="47">
        <v>381.87999999999994</v>
      </c>
      <c r="E23" s="47">
        <v>184.09</v>
      </c>
      <c r="F23" s="47">
        <v>79.77999999999999</v>
      </c>
      <c r="G23" s="47">
        <v>93.06</v>
      </c>
      <c r="H23" s="47">
        <v>50.54</v>
      </c>
      <c r="I23" s="47">
        <v>2.4299999999999997</v>
      </c>
      <c r="J23" s="47">
        <v>12.1</v>
      </c>
      <c r="K23" s="47">
        <v>1.14</v>
      </c>
      <c r="L23" s="47">
        <v>45.83</v>
      </c>
      <c r="M23" s="64">
        <f t="shared" si="0"/>
        <v>1222.36</v>
      </c>
    </row>
    <row r="24" spans="1:13" ht="15">
      <c r="A24" s="6">
        <v>20</v>
      </c>
      <c r="B24" s="6" t="s">
        <v>20</v>
      </c>
      <c r="C24" s="47">
        <v>1670.1699999999998</v>
      </c>
      <c r="D24" s="47">
        <v>1822.92</v>
      </c>
      <c r="E24" s="47">
        <v>993.84</v>
      </c>
      <c r="F24" s="47">
        <v>323.29</v>
      </c>
      <c r="G24" s="47">
        <v>318.7</v>
      </c>
      <c r="H24" s="47">
        <v>205.85</v>
      </c>
      <c r="I24" s="47">
        <v>295.82</v>
      </c>
      <c r="J24" s="47">
        <v>27.370000000000005</v>
      </c>
      <c r="K24" s="47">
        <v>12.959999999999999</v>
      </c>
      <c r="L24" s="47">
        <v>111.79</v>
      </c>
      <c r="M24" s="64">
        <f t="shared" si="0"/>
        <v>5782.71</v>
      </c>
    </row>
    <row r="25" spans="1:13" ht="15">
      <c r="A25" s="6">
        <v>21</v>
      </c>
      <c r="B25" s="6" t="s">
        <v>21</v>
      </c>
      <c r="C25" s="47">
        <v>576.34</v>
      </c>
      <c r="D25" s="47">
        <v>679.8299999999999</v>
      </c>
      <c r="E25" s="47">
        <v>358.68999999999994</v>
      </c>
      <c r="F25" s="47">
        <v>214.29</v>
      </c>
      <c r="G25" s="47">
        <v>309.05</v>
      </c>
      <c r="H25" s="47">
        <v>266.8</v>
      </c>
      <c r="I25" s="47">
        <v>32.3</v>
      </c>
      <c r="J25" s="47">
        <v>40.550000000000004</v>
      </c>
      <c r="K25" s="47">
        <v>10.26</v>
      </c>
      <c r="L25" s="47">
        <v>100.58</v>
      </c>
      <c r="M25" s="64">
        <f t="shared" si="0"/>
        <v>2588.690000000001</v>
      </c>
    </row>
    <row r="26" spans="1:13" ht="15">
      <c r="A26" s="6">
        <v>22</v>
      </c>
      <c r="B26" s="6" t="s">
        <v>22</v>
      </c>
      <c r="C26" s="47">
        <v>449.57</v>
      </c>
      <c r="D26" s="47">
        <v>473.32</v>
      </c>
      <c r="E26" s="47">
        <v>152.62999999999997</v>
      </c>
      <c r="F26" s="47">
        <v>100.73</v>
      </c>
      <c r="G26" s="47">
        <v>89.42</v>
      </c>
      <c r="H26" s="47">
        <v>51.32</v>
      </c>
      <c r="I26" s="47">
        <v>52.96</v>
      </c>
      <c r="J26" s="47">
        <v>0</v>
      </c>
      <c r="K26" s="47">
        <v>0</v>
      </c>
      <c r="L26" s="47">
        <v>41.120000000000005</v>
      </c>
      <c r="M26" s="64">
        <f t="shared" si="0"/>
        <v>1411.0700000000002</v>
      </c>
    </row>
    <row r="27" spans="1:13" ht="15">
      <c r="A27" s="6">
        <v>23</v>
      </c>
      <c r="B27" s="6" t="s">
        <v>23</v>
      </c>
      <c r="C27" s="47">
        <v>446</v>
      </c>
      <c r="D27" s="47">
        <v>626</v>
      </c>
      <c r="E27" s="47">
        <v>397</v>
      </c>
      <c r="F27" s="47">
        <v>54</v>
      </c>
      <c r="G27" s="47">
        <v>148</v>
      </c>
      <c r="H27" s="47">
        <v>157</v>
      </c>
      <c r="I27" s="47">
        <v>0</v>
      </c>
      <c r="J27" s="47">
        <v>22.98</v>
      </c>
      <c r="K27" s="47">
        <v>6</v>
      </c>
      <c r="L27" s="47">
        <v>46</v>
      </c>
      <c r="M27" s="64">
        <f t="shared" si="0"/>
        <v>1902.98</v>
      </c>
    </row>
    <row r="28" spans="1:13" ht="15">
      <c r="A28" s="6">
        <v>24</v>
      </c>
      <c r="B28" s="6" t="s">
        <v>24</v>
      </c>
      <c r="C28" s="47">
        <v>513.19</v>
      </c>
      <c r="D28" s="47">
        <v>526.12</v>
      </c>
      <c r="E28" s="47">
        <v>232.51</v>
      </c>
      <c r="F28" s="47">
        <v>103.73</v>
      </c>
      <c r="G28" s="47">
        <v>75.26</v>
      </c>
      <c r="H28" s="47">
        <v>30.939999999999998</v>
      </c>
      <c r="I28" s="47">
        <v>67.19000000000001</v>
      </c>
      <c r="J28" s="47">
        <v>22.770000000000003</v>
      </c>
      <c r="K28" s="47">
        <v>7.72</v>
      </c>
      <c r="L28" s="47">
        <v>57.24999999999999</v>
      </c>
      <c r="M28" s="64">
        <f t="shared" si="0"/>
        <v>1636.68</v>
      </c>
    </row>
    <row r="29" spans="1:13" ht="15">
      <c r="A29" s="6">
        <v>25</v>
      </c>
      <c r="B29" s="6" t="s">
        <v>25</v>
      </c>
      <c r="C29" s="47">
        <v>1386.16</v>
      </c>
      <c r="D29" s="47">
        <v>1628.79</v>
      </c>
      <c r="E29" s="47">
        <v>836.66</v>
      </c>
      <c r="F29" s="47">
        <v>257.27</v>
      </c>
      <c r="G29" s="47">
        <v>365.36</v>
      </c>
      <c r="H29" s="47">
        <v>266.76</v>
      </c>
      <c r="I29" s="47">
        <v>280.40000000000003</v>
      </c>
      <c r="J29" s="47">
        <v>17.759999999999998</v>
      </c>
      <c r="K29" s="47">
        <v>1.57</v>
      </c>
      <c r="L29" s="47">
        <v>123.15</v>
      </c>
      <c r="M29" s="64">
        <f t="shared" si="0"/>
        <v>5163.879999999998</v>
      </c>
    </row>
    <row r="30" spans="1:13" ht="15">
      <c r="A30" s="6">
        <v>26</v>
      </c>
      <c r="B30" s="6" t="s">
        <v>26</v>
      </c>
      <c r="C30" s="47">
        <v>1501.2499999999998</v>
      </c>
      <c r="D30" s="47">
        <v>1967.23</v>
      </c>
      <c r="E30" s="47">
        <v>1242.6100000000001</v>
      </c>
      <c r="F30" s="47">
        <v>361.51</v>
      </c>
      <c r="G30" s="47">
        <v>484.1000000000001</v>
      </c>
      <c r="H30" s="47">
        <v>268.59</v>
      </c>
      <c r="I30" s="47">
        <v>480.91999999999996</v>
      </c>
      <c r="J30" s="47">
        <v>18.77</v>
      </c>
      <c r="K30" s="47">
        <v>7.09</v>
      </c>
      <c r="L30" s="47">
        <v>341.24</v>
      </c>
      <c r="M30" s="64">
        <f t="shared" si="0"/>
        <v>6673.310000000001</v>
      </c>
    </row>
    <row r="31" spans="1:13" ht="15">
      <c r="A31" s="6">
        <v>27</v>
      </c>
      <c r="B31" s="6" t="s">
        <v>27</v>
      </c>
      <c r="C31" s="47">
        <v>5777.610000000001</v>
      </c>
      <c r="D31" s="47">
        <v>7415.43</v>
      </c>
      <c r="E31" s="47">
        <v>4573.06</v>
      </c>
      <c r="F31" s="47">
        <v>1096.33</v>
      </c>
      <c r="G31" s="47">
        <v>1527.69</v>
      </c>
      <c r="H31" s="47">
        <v>989.59</v>
      </c>
      <c r="I31" s="47">
        <v>487.64000000000004</v>
      </c>
      <c r="J31" s="47">
        <v>124.24999999999999</v>
      </c>
      <c r="K31" s="47">
        <v>40.7</v>
      </c>
      <c r="L31" s="47">
        <v>895.8900000000001</v>
      </c>
      <c r="M31" s="64">
        <f t="shared" si="0"/>
        <v>22928.19</v>
      </c>
    </row>
    <row r="32" spans="1:13" ht="15">
      <c r="A32" s="6">
        <v>28</v>
      </c>
      <c r="B32" s="6" t="s">
        <v>28</v>
      </c>
      <c r="C32" s="47">
        <v>3124.58</v>
      </c>
      <c r="D32" s="47">
        <v>3750.91</v>
      </c>
      <c r="E32" s="47">
        <v>2431.79</v>
      </c>
      <c r="F32" s="47">
        <v>496.92999999999995</v>
      </c>
      <c r="G32" s="47">
        <v>820.24</v>
      </c>
      <c r="H32" s="47">
        <v>566.47</v>
      </c>
      <c r="I32" s="47">
        <v>502.19</v>
      </c>
      <c r="J32" s="47">
        <v>95.17</v>
      </c>
      <c r="K32" s="47">
        <v>28.58</v>
      </c>
      <c r="L32" s="47">
        <v>326.93</v>
      </c>
      <c r="M32" s="64">
        <f t="shared" si="0"/>
        <v>12143.789999999999</v>
      </c>
    </row>
    <row r="33" spans="1:13" ht="15">
      <c r="A33" s="6">
        <v>29</v>
      </c>
      <c r="B33" s="6" t="s">
        <v>29</v>
      </c>
      <c r="C33" s="47">
        <v>40792.9</v>
      </c>
      <c r="D33" s="47">
        <v>53299.49</v>
      </c>
      <c r="E33" s="47">
        <v>38420.65</v>
      </c>
      <c r="F33" s="47">
        <v>12312.52</v>
      </c>
      <c r="G33" s="47">
        <v>16684.61</v>
      </c>
      <c r="H33" s="47">
        <v>6775.33</v>
      </c>
      <c r="I33" s="47">
        <v>15613.660000000002</v>
      </c>
      <c r="J33" s="47">
        <v>1272.56</v>
      </c>
      <c r="K33" s="47">
        <v>301.94</v>
      </c>
      <c r="L33" s="47">
        <v>6094.62</v>
      </c>
      <c r="M33" s="64">
        <f t="shared" si="0"/>
        <v>191568.27999999997</v>
      </c>
    </row>
    <row r="34" spans="1:13" ht="15">
      <c r="A34" s="6">
        <v>30</v>
      </c>
      <c r="B34" s="6" t="s">
        <v>30</v>
      </c>
      <c r="C34" s="47">
        <v>904.39</v>
      </c>
      <c r="D34" s="47">
        <v>1069.22</v>
      </c>
      <c r="E34" s="47">
        <v>696.67</v>
      </c>
      <c r="F34" s="47">
        <v>192.39999999999998</v>
      </c>
      <c r="G34" s="47">
        <v>181.88</v>
      </c>
      <c r="H34" s="47">
        <v>116.09</v>
      </c>
      <c r="I34" s="47">
        <v>0.83</v>
      </c>
      <c r="J34" s="47">
        <v>8.540000000000001</v>
      </c>
      <c r="K34" s="47">
        <v>0.54</v>
      </c>
      <c r="L34" s="47">
        <v>120.97</v>
      </c>
      <c r="M34" s="64">
        <f t="shared" si="0"/>
        <v>3291.53</v>
      </c>
    </row>
    <row r="35" spans="1:13" ht="15">
      <c r="A35" s="6">
        <v>31</v>
      </c>
      <c r="B35" s="6" t="s">
        <v>31</v>
      </c>
      <c r="C35" s="47">
        <v>4044.55</v>
      </c>
      <c r="D35" s="47">
        <v>5327.33</v>
      </c>
      <c r="E35" s="47">
        <v>3594.08</v>
      </c>
      <c r="F35" s="47">
        <v>744.52</v>
      </c>
      <c r="G35" s="47">
        <v>1244.16</v>
      </c>
      <c r="H35" s="47">
        <v>1056.99</v>
      </c>
      <c r="I35" s="47">
        <v>945.41</v>
      </c>
      <c r="J35" s="47">
        <v>100.3</v>
      </c>
      <c r="K35" s="47">
        <v>40.28</v>
      </c>
      <c r="L35" s="47">
        <v>564.04</v>
      </c>
      <c r="M35" s="64">
        <f t="shared" si="0"/>
        <v>17661.66</v>
      </c>
    </row>
    <row r="36" spans="1:13" ht="15">
      <c r="A36" s="6">
        <v>32</v>
      </c>
      <c r="B36" s="6" t="s">
        <v>32</v>
      </c>
      <c r="C36" s="47">
        <v>1907.5500000000002</v>
      </c>
      <c r="D36" s="47">
        <v>2190.58</v>
      </c>
      <c r="E36" s="47">
        <v>1303.33</v>
      </c>
      <c r="F36" s="47">
        <v>455.89</v>
      </c>
      <c r="G36" s="47">
        <v>440.11999999999995</v>
      </c>
      <c r="H36" s="47">
        <v>230.07999999999998</v>
      </c>
      <c r="I36" s="47">
        <v>38.150000000000006</v>
      </c>
      <c r="J36" s="47">
        <v>114.66000000000001</v>
      </c>
      <c r="K36" s="47">
        <v>11.89</v>
      </c>
      <c r="L36" s="47">
        <v>343.44</v>
      </c>
      <c r="M36" s="64">
        <f t="shared" si="0"/>
        <v>7035.69</v>
      </c>
    </row>
    <row r="37" spans="1:13" ht="15">
      <c r="A37" s="6">
        <v>33</v>
      </c>
      <c r="B37" s="6" t="s">
        <v>33</v>
      </c>
      <c r="C37" s="47">
        <v>315.18</v>
      </c>
      <c r="D37" s="47">
        <v>336.27</v>
      </c>
      <c r="E37" s="47">
        <v>234.44</v>
      </c>
      <c r="F37" s="47">
        <v>104.82</v>
      </c>
      <c r="G37" s="47">
        <v>90.5</v>
      </c>
      <c r="H37" s="47">
        <v>57.31</v>
      </c>
      <c r="I37" s="47">
        <v>2.5300000000000002</v>
      </c>
      <c r="J37" s="47">
        <v>0</v>
      </c>
      <c r="K37" s="47">
        <v>1.38</v>
      </c>
      <c r="L37" s="47">
        <v>29.01</v>
      </c>
      <c r="M37" s="64">
        <f t="shared" si="0"/>
        <v>1171.44</v>
      </c>
    </row>
    <row r="38" spans="1:13" ht="15">
      <c r="A38" s="6">
        <v>34</v>
      </c>
      <c r="B38" s="6" t="s">
        <v>34</v>
      </c>
      <c r="C38" s="47">
        <v>297.04</v>
      </c>
      <c r="D38" s="47">
        <v>367.89</v>
      </c>
      <c r="E38" s="47">
        <v>206.54</v>
      </c>
      <c r="F38" s="47">
        <v>83.75000000000001</v>
      </c>
      <c r="G38" s="47">
        <v>70.47</v>
      </c>
      <c r="H38" s="47">
        <v>35.64</v>
      </c>
      <c r="I38" s="47">
        <v>39.529999999999994</v>
      </c>
      <c r="J38" s="47">
        <v>0.93</v>
      </c>
      <c r="K38" s="47">
        <v>0</v>
      </c>
      <c r="L38" s="47">
        <v>30.1</v>
      </c>
      <c r="M38" s="64">
        <f t="shared" si="0"/>
        <v>1131.89</v>
      </c>
    </row>
    <row r="39" spans="1:13" ht="15">
      <c r="A39" s="6">
        <v>35</v>
      </c>
      <c r="B39" s="6" t="s">
        <v>35</v>
      </c>
      <c r="C39" s="47">
        <v>10752.36</v>
      </c>
      <c r="D39" s="47">
        <v>13063.04</v>
      </c>
      <c r="E39" s="47">
        <v>8004.79</v>
      </c>
      <c r="F39" s="47">
        <v>1730.52</v>
      </c>
      <c r="G39" s="47">
        <v>2586.23</v>
      </c>
      <c r="H39" s="47">
        <v>1719.97</v>
      </c>
      <c r="I39" s="47">
        <v>1254.0900000000001</v>
      </c>
      <c r="J39" s="47">
        <v>242.35999999999999</v>
      </c>
      <c r="K39" s="47">
        <v>46.01</v>
      </c>
      <c r="L39" s="47">
        <v>1602.42</v>
      </c>
      <c r="M39" s="64">
        <f t="shared" si="0"/>
        <v>41001.79</v>
      </c>
    </row>
    <row r="40" spans="1:13" ht="15">
      <c r="A40" s="6">
        <v>36</v>
      </c>
      <c r="B40" s="6" t="s">
        <v>36</v>
      </c>
      <c r="C40" s="47">
        <v>19281.16</v>
      </c>
      <c r="D40" s="47">
        <v>22545.230000000003</v>
      </c>
      <c r="E40" s="47">
        <v>14727.99</v>
      </c>
      <c r="F40" s="47">
        <v>4609.71</v>
      </c>
      <c r="G40" s="47">
        <v>7147.67</v>
      </c>
      <c r="H40" s="47">
        <v>4813.780000000001</v>
      </c>
      <c r="I40" s="47">
        <v>4228.790000000001</v>
      </c>
      <c r="J40" s="47">
        <v>698.49</v>
      </c>
      <c r="K40" s="47">
        <v>159.58</v>
      </c>
      <c r="L40" s="47">
        <v>2554.6</v>
      </c>
      <c r="M40" s="64">
        <f t="shared" si="0"/>
        <v>80767</v>
      </c>
    </row>
    <row r="41" spans="1:13" ht="15">
      <c r="A41" s="6">
        <v>37</v>
      </c>
      <c r="B41" s="6" t="s">
        <v>37</v>
      </c>
      <c r="C41" s="47">
        <v>8236.5</v>
      </c>
      <c r="D41" s="47">
        <v>9936.55</v>
      </c>
      <c r="E41" s="47">
        <v>6880.81</v>
      </c>
      <c r="F41" s="47">
        <v>2470.86</v>
      </c>
      <c r="G41" s="47">
        <v>2445.1</v>
      </c>
      <c r="H41" s="47">
        <v>1505.54</v>
      </c>
      <c r="I41" s="47">
        <v>329.34999999999997</v>
      </c>
      <c r="J41" s="47">
        <v>331.96</v>
      </c>
      <c r="K41" s="47">
        <v>73.45000000000002</v>
      </c>
      <c r="L41" s="47">
        <v>574</v>
      </c>
      <c r="M41" s="64">
        <f t="shared" si="0"/>
        <v>32784.119999999995</v>
      </c>
    </row>
    <row r="42" spans="1:13" ht="15">
      <c r="A42" s="6">
        <v>38</v>
      </c>
      <c r="B42" s="6" t="s">
        <v>38</v>
      </c>
      <c r="C42" s="47">
        <v>1343.9</v>
      </c>
      <c r="D42" s="47">
        <v>1495.54</v>
      </c>
      <c r="E42" s="47">
        <v>966.17</v>
      </c>
      <c r="F42" s="47">
        <v>493.8299999999999</v>
      </c>
      <c r="G42" s="47">
        <v>730.1700000000001</v>
      </c>
      <c r="H42" s="47">
        <v>466.71000000000004</v>
      </c>
      <c r="I42" s="47">
        <v>95.64</v>
      </c>
      <c r="J42" s="47">
        <v>18.770000000000003</v>
      </c>
      <c r="K42" s="47">
        <v>3.37</v>
      </c>
      <c r="L42" s="47">
        <v>172.73</v>
      </c>
      <c r="M42" s="64">
        <f t="shared" si="0"/>
        <v>5786.830000000001</v>
      </c>
    </row>
    <row r="43" spans="1:13" ht="15">
      <c r="A43" s="6">
        <v>39</v>
      </c>
      <c r="B43" s="6" t="s">
        <v>39</v>
      </c>
      <c r="C43" s="47">
        <v>380.99</v>
      </c>
      <c r="D43" s="47">
        <v>428.52</v>
      </c>
      <c r="E43" s="47">
        <v>263.35</v>
      </c>
      <c r="F43" s="47">
        <v>76.3</v>
      </c>
      <c r="G43" s="47">
        <v>104.12</v>
      </c>
      <c r="H43" s="47">
        <v>103.35</v>
      </c>
      <c r="I43" s="47">
        <v>17.53</v>
      </c>
      <c r="J43" s="47">
        <v>15.649999999999997</v>
      </c>
      <c r="K43" s="47">
        <v>1.92</v>
      </c>
      <c r="L43" s="47">
        <v>64.46</v>
      </c>
      <c r="M43" s="64">
        <f t="shared" si="0"/>
        <v>1456.1900000000003</v>
      </c>
    </row>
    <row r="44" spans="1:13" ht="15">
      <c r="A44" s="6">
        <v>40</v>
      </c>
      <c r="B44" s="6" t="s">
        <v>40</v>
      </c>
      <c r="C44" s="47">
        <v>604.47</v>
      </c>
      <c r="D44" s="47">
        <v>768.68</v>
      </c>
      <c r="E44" s="47">
        <v>506.34000000000003</v>
      </c>
      <c r="F44" s="47">
        <v>241.82</v>
      </c>
      <c r="G44" s="47">
        <v>221.95</v>
      </c>
      <c r="H44" s="47">
        <v>228.39</v>
      </c>
      <c r="I44" s="47">
        <v>2.5300000000000002</v>
      </c>
      <c r="J44" s="47">
        <v>0</v>
      </c>
      <c r="K44" s="47">
        <v>0.12</v>
      </c>
      <c r="L44" s="47">
        <v>105.33</v>
      </c>
      <c r="M44" s="64">
        <f t="shared" si="0"/>
        <v>2679.63</v>
      </c>
    </row>
    <row r="45" spans="1:13" ht="15">
      <c r="A45" s="6">
        <v>41</v>
      </c>
      <c r="B45" s="6" t="s">
        <v>41</v>
      </c>
      <c r="C45" s="47">
        <v>8942.2</v>
      </c>
      <c r="D45" s="47">
        <v>11859.369999999999</v>
      </c>
      <c r="E45" s="47">
        <v>7835.589999999999</v>
      </c>
      <c r="F45" s="47">
        <v>2830.56</v>
      </c>
      <c r="G45" s="47">
        <v>4090.17</v>
      </c>
      <c r="H45" s="47">
        <v>2507.04</v>
      </c>
      <c r="I45" s="47">
        <v>3240.3800000000006</v>
      </c>
      <c r="J45" s="47">
        <v>382.19</v>
      </c>
      <c r="K45" s="47">
        <v>54.97</v>
      </c>
      <c r="L45" s="47">
        <v>1005.11</v>
      </c>
      <c r="M45" s="64">
        <f t="shared" si="0"/>
        <v>42747.58</v>
      </c>
    </row>
    <row r="46" spans="1:13" ht="15">
      <c r="A46" s="6">
        <v>42</v>
      </c>
      <c r="B46" s="6" t="s">
        <v>42</v>
      </c>
      <c r="C46" s="47">
        <v>9679.109999999999</v>
      </c>
      <c r="D46" s="47">
        <v>12600.71</v>
      </c>
      <c r="E46" s="47">
        <v>8058.74</v>
      </c>
      <c r="F46" s="47">
        <v>2249.2300000000005</v>
      </c>
      <c r="G46" s="47">
        <v>3359.8</v>
      </c>
      <c r="H46" s="47">
        <v>2192.24</v>
      </c>
      <c r="I46" s="47">
        <v>1222.91</v>
      </c>
      <c r="J46" s="47">
        <v>282.41999999999996</v>
      </c>
      <c r="K46" s="47">
        <v>28.169999999999998</v>
      </c>
      <c r="L46" s="47">
        <v>1572.17</v>
      </c>
      <c r="M46" s="64">
        <f t="shared" si="0"/>
        <v>41245.49999999999</v>
      </c>
    </row>
    <row r="47" spans="1:13" ht="15">
      <c r="A47" s="6">
        <v>43</v>
      </c>
      <c r="B47" s="6" t="s">
        <v>43</v>
      </c>
      <c r="C47" s="47">
        <v>3324.7599999999998</v>
      </c>
      <c r="D47" s="47">
        <v>4693.53</v>
      </c>
      <c r="E47" s="47">
        <v>4145.39</v>
      </c>
      <c r="F47" s="47">
        <v>997.94</v>
      </c>
      <c r="G47" s="47">
        <v>1475.1199999999997</v>
      </c>
      <c r="H47" s="47">
        <v>712.1500000000001</v>
      </c>
      <c r="I47" s="47">
        <v>1344.1599999999999</v>
      </c>
      <c r="J47" s="47">
        <v>125.83999999999999</v>
      </c>
      <c r="K47" s="47">
        <v>115.00000000000001</v>
      </c>
      <c r="L47" s="47">
        <v>636.35</v>
      </c>
      <c r="M47" s="64">
        <f t="shared" si="0"/>
        <v>17570.239999999998</v>
      </c>
    </row>
    <row r="48" spans="1:13" ht="15">
      <c r="A48" s="6">
        <v>44</v>
      </c>
      <c r="B48" s="6" t="s">
        <v>44</v>
      </c>
      <c r="C48" s="47">
        <v>1786.84</v>
      </c>
      <c r="D48" s="47">
        <v>2131.08</v>
      </c>
      <c r="E48" s="47">
        <v>1673.81</v>
      </c>
      <c r="F48" s="47">
        <v>436.96999999999997</v>
      </c>
      <c r="G48" s="47">
        <v>737.32</v>
      </c>
      <c r="H48" s="47">
        <v>574.61</v>
      </c>
      <c r="I48" s="47">
        <v>443.17999999999995</v>
      </c>
      <c r="J48" s="47">
        <v>47.77</v>
      </c>
      <c r="K48" s="47">
        <v>7.9799999999999995</v>
      </c>
      <c r="L48" s="47">
        <v>188.02</v>
      </c>
      <c r="M48" s="64">
        <f t="shared" si="0"/>
        <v>8027.58</v>
      </c>
    </row>
    <row r="49" spans="1:13" ht="15">
      <c r="A49" s="6">
        <v>45</v>
      </c>
      <c r="B49" s="6" t="s">
        <v>45</v>
      </c>
      <c r="C49" s="47">
        <v>2779.31</v>
      </c>
      <c r="D49" s="47">
        <v>3722.32</v>
      </c>
      <c r="E49" s="47">
        <v>2412.87</v>
      </c>
      <c r="F49" s="47">
        <v>645.23</v>
      </c>
      <c r="G49" s="47">
        <v>744.4000000000001</v>
      </c>
      <c r="H49" s="47">
        <v>498.83000000000004</v>
      </c>
      <c r="I49" s="47">
        <v>50.71999999999999</v>
      </c>
      <c r="J49" s="47">
        <v>37.300000000000004</v>
      </c>
      <c r="K49" s="47">
        <v>19.46</v>
      </c>
      <c r="L49" s="47">
        <v>411.57000000000005</v>
      </c>
      <c r="M49" s="64">
        <f t="shared" si="0"/>
        <v>11322.009999999997</v>
      </c>
    </row>
    <row r="50" spans="1:13" ht="15">
      <c r="A50" s="6">
        <v>46</v>
      </c>
      <c r="B50" s="6" t="s">
        <v>46</v>
      </c>
      <c r="C50" s="47">
        <v>7081.58</v>
      </c>
      <c r="D50" s="47">
        <v>8281.77</v>
      </c>
      <c r="E50" s="47">
        <v>6398.97</v>
      </c>
      <c r="F50" s="47">
        <v>1519.5</v>
      </c>
      <c r="G50" s="47">
        <v>2167.82</v>
      </c>
      <c r="H50" s="47">
        <v>1467.1999999999998</v>
      </c>
      <c r="I50" s="47">
        <v>480.64</v>
      </c>
      <c r="J50" s="47">
        <v>168.20999999999995</v>
      </c>
      <c r="K50" s="47">
        <v>82.39999999999999</v>
      </c>
      <c r="L50" s="47">
        <v>874.01</v>
      </c>
      <c r="M50" s="64">
        <f t="shared" si="0"/>
        <v>28522.1</v>
      </c>
    </row>
    <row r="51" spans="1:13" ht="15">
      <c r="A51" s="6">
        <v>47</v>
      </c>
      <c r="B51" s="6" t="s">
        <v>47</v>
      </c>
      <c r="C51" s="47">
        <v>1404.95</v>
      </c>
      <c r="D51" s="47">
        <v>1875.54</v>
      </c>
      <c r="E51" s="47">
        <v>1250.03</v>
      </c>
      <c r="F51" s="47">
        <v>410</v>
      </c>
      <c r="G51" s="47">
        <v>686.61</v>
      </c>
      <c r="H51" s="47">
        <v>518.04</v>
      </c>
      <c r="I51" s="47">
        <v>495.07</v>
      </c>
      <c r="J51" s="47">
        <v>22.08</v>
      </c>
      <c r="K51" s="47">
        <v>5.67</v>
      </c>
      <c r="L51" s="47">
        <v>217.62</v>
      </c>
      <c r="M51" s="64">
        <f t="shared" si="0"/>
        <v>6885.609999999999</v>
      </c>
    </row>
    <row r="52" spans="1:13" ht="15">
      <c r="A52" s="6">
        <v>48</v>
      </c>
      <c r="B52" s="6" t="s">
        <v>48</v>
      </c>
      <c r="C52" s="47">
        <v>36156.97</v>
      </c>
      <c r="D52" s="47">
        <v>44587.850000000006</v>
      </c>
      <c r="E52" s="47">
        <v>33884.979999999996</v>
      </c>
      <c r="F52" s="47">
        <v>6449.06</v>
      </c>
      <c r="G52" s="47">
        <v>13849.83</v>
      </c>
      <c r="H52" s="47">
        <v>9496.37</v>
      </c>
      <c r="I52" s="47">
        <v>20857.890000000003</v>
      </c>
      <c r="J52" s="47">
        <v>1971.9300000000003</v>
      </c>
      <c r="K52" s="47">
        <v>540.3000000000001</v>
      </c>
      <c r="L52" s="47">
        <v>3852.4300000000003</v>
      </c>
      <c r="M52" s="64">
        <f t="shared" si="0"/>
        <v>171647.61</v>
      </c>
    </row>
    <row r="53" spans="1:13" ht="15">
      <c r="A53" s="6">
        <v>49</v>
      </c>
      <c r="B53" s="6" t="s">
        <v>49</v>
      </c>
      <c r="C53" s="47">
        <v>9676.32</v>
      </c>
      <c r="D53" s="47">
        <v>15028.95</v>
      </c>
      <c r="E53" s="47">
        <v>11073.92</v>
      </c>
      <c r="F53" s="47">
        <v>2043.6200000000001</v>
      </c>
      <c r="G53" s="47">
        <v>3098.25</v>
      </c>
      <c r="H53" s="47">
        <v>2064.76</v>
      </c>
      <c r="I53" s="47">
        <v>6734.77</v>
      </c>
      <c r="J53" s="47">
        <v>471.77</v>
      </c>
      <c r="K53" s="47">
        <v>95.14000000000001</v>
      </c>
      <c r="L53" s="47">
        <v>1297.25</v>
      </c>
      <c r="M53" s="64">
        <f t="shared" si="0"/>
        <v>51584.75000000001</v>
      </c>
    </row>
    <row r="54" spans="1:13" ht="15">
      <c r="A54" s="6">
        <v>50</v>
      </c>
      <c r="B54" s="6" t="s">
        <v>50</v>
      </c>
      <c r="C54" s="47">
        <v>34389.53</v>
      </c>
      <c r="D54" s="47">
        <v>45929.4</v>
      </c>
      <c r="E54" s="47">
        <v>38329.37</v>
      </c>
      <c r="F54" s="47">
        <v>11030.869999999999</v>
      </c>
      <c r="G54" s="47">
        <v>15300.279999999999</v>
      </c>
      <c r="H54" s="47">
        <v>6809.280000000001</v>
      </c>
      <c r="I54" s="47">
        <v>15144.529999999997</v>
      </c>
      <c r="J54" s="47">
        <v>1028.34</v>
      </c>
      <c r="K54" s="47">
        <v>340.98</v>
      </c>
      <c r="L54" s="47">
        <v>5067.4</v>
      </c>
      <c r="M54" s="64">
        <f t="shared" si="0"/>
        <v>173369.97999999998</v>
      </c>
    </row>
    <row r="55" spans="1:13" ht="15">
      <c r="A55" s="6">
        <v>51</v>
      </c>
      <c r="B55" s="6" t="s">
        <v>51</v>
      </c>
      <c r="C55" s="47">
        <v>16485.68</v>
      </c>
      <c r="D55" s="47">
        <v>19669.21</v>
      </c>
      <c r="E55" s="47">
        <v>13049.15</v>
      </c>
      <c r="F55" s="47">
        <v>3135.8599999999997</v>
      </c>
      <c r="G55" s="47">
        <v>5859.44</v>
      </c>
      <c r="H55" s="47">
        <v>3994.58</v>
      </c>
      <c r="I55" s="47">
        <v>2294.7400000000002</v>
      </c>
      <c r="J55" s="47">
        <v>633.45</v>
      </c>
      <c r="K55" s="47">
        <v>263.22999999999996</v>
      </c>
      <c r="L55" s="47">
        <v>1592.18</v>
      </c>
      <c r="M55" s="64">
        <f t="shared" si="0"/>
        <v>66977.52</v>
      </c>
    </row>
    <row r="56" spans="1:13" ht="15">
      <c r="A56" s="6">
        <v>52</v>
      </c>
      <c r="B56" s="6" t="s">
        <v>52</v>
      </c>
      <c r="C56" s="47">
        <v>22852.4</v>
      </c>
      <c r="D56" s="47">
        <v>28181.75</v>
      </c>
      <c r="E56" s="47">
        <v>24246.54</v>
      </c>
      <c r="F56" s="47">
        <v>5957.55</v>
      </c>
      <c r="G56" s="47">
        <v>9523.6</v>
      </c>
      <c r="H56" s="47">
        <v>3901.33</v>
      </c>
      <c r="I56" s="47">
        <v>3381.269999999999</v>
      </c>
      <c r="J56" s="47">
        <v>905.03</v>
      </c>
      <c r="K56" s="47">
        <v>229.17000000000002</v>
      </c>
      <c r="L56" s="47">
        <v>3324.4300000000003</v>
      </c>
      <c r="M56" s="64">
        <f t="shared" si="0"/>
        <v>102503.07</v>
      </c>
    </row>
    <row r="57" spans="1:13" ht="15">
      <c r="A57" s="6">
        <v>53</v>
      </c>
      <c r="B57" s="6" t="s">
        <v>53</v>
      </c>
      <c r="C57" s="47">
        <v>23199.69</v>
      </c>
      <c r="D57" s="47">
        <v>27754.29</v>
      </c>
      <c r="E57" s="47">
        <v>16852.85</v>
      </c>
      <c r="F57" s="47">
        <v>3415.46</v>
      </c>
      <c r="G57" s="47">
        <v>6188.25</v>
      </c>
      <c r="H57" s="47">
        <v>4938.01</v>
      </c>
      <c r="I57" s="47">
        <v>7006.969999999999</v>
      </c>
      <c r="J57" s="47">
        <v>283.37999999999994</v>
      </c>
      <c r="K57" s="47">
        <v>236.72999999999996</v>
      </c>
      <c r="L57" s="47">
        <v>2946.0699999999997</v>
      </c>
      <c r="M57" s="64">
        <f t="shared" si="0"/>
        <v>92821.69999999998</v>
      </c>
    </row>
    <row r="58" spans="1:13" ht="15">
      <c r="A58" s="6">
        <v>54</v>
      </c>
      <c r="B58" s="6" t="s">
        <v>54</v>
      </c>
      <c r="C58" s="47">
        <v>2863.5</v>
      </c>
      <c r="D58" s="47">
        <v>3207.67</v>
      </c>
      <c r="E58" s="47">
        <v>1758.8100000000002</v>
      </c>
      <c r="F58" s="47">
        <v>750.4</v>
      </c>
      <c r="G58" s="47">
        <v>987.07</v>
      </c>
      <c r="H58" s="47">
        <v>605.0600000000001</v>
      </c>
      <c r="I58" s="47">
        <v>430.81</v>
      </c>
      <c r="J58" s="47">
        <v>53.559999999999995</v>
      </c>
      <c r="K58" s="47">
        <v>7.830000000000001</v>
      </c>
      <c r="L58" s="47">
        <v>336.19</v>
      </c>
      <c r="M58" s="64">
        <f t="shared" si="0"/>
        <v>11000.9</v>
      </c>
    </row>
    <row r="59" spans="1:13" ht="15">
      <c r="A59" s="6">
        <v>55</v>
      </c>
      <c r="B59" s="6" t="s">
        <v>55</v>
      </c>
      <c r="C59" s="47">
        <v>7276</v>
      </c>
      <c r="D59" s="47">
        <v>8918.45</v>
      </c>
      <c r="E59" s="47">
        <v>7676.95</v>
      </c>
      <c r="F59" s="47">
        <v>1569.81</v>
      </c>
      <c r="G59" s="47">
        <v>2686.38</v>
      </c>
      <c r="H59" s="47">
        <v>1185.27</v>
      </c>
      <c r="I59" s="47">
        <v>124.96000000000001</v>
      </c>
      <c r="J59" s="47">
        <v>217.23</v>
      </c>
      <c r="K59" s="47">
        <v>45.99999999999999</v>
      </c>
      <c r="L59" s="47">
        <v>592.97</v>
      </c>
      <c r="M59" s="64">
        <f t="shared" si="0"/>
        <v>30294.020000000004</v>
      </c>
    </row>
    <row r="60" spans="1:13" ht="15">
      <c r="A60" s="6">
        <v>56</v>
      </c>
      <c r="B60" s="6" t="s">
        <v>56</v>
      </c>
      <c r="C60" s="47">
        <v>9568.32</v>
      </c>
      <c r="D60" s="47">
        <v>11925.259999999998</v>
      </c>
      <c r="E60" s="47">
        <v>8151.23</v>
      </c>
      <c r="F60" s="47">
        <v>1596.5900000000001</v>
      </c>
      <c r="G60" s="47">
        <v>2394.7</v>
      </c>
      <c r="H60" s="47">
        <v>1459.5700000000002</v>
      </c>
      <c r="I60" s="47">
        <v>2442.9499999999994</v>
      </c>
      <c r="J60" s="47">
        <v>101.19</v>
      </c>
      <c r="K60" s="47">
        <v>18.450000000000003</v>
      </c>
      <c r="L60" s="47">
        <v>1155.84</v>
      </c>
      <c r="M60" s="64">
        <f t="shared" si="0"/>
        <v>38814.09999999999</v>
      </c>
    </row>
    <row r="61" spans="1:13" ht="15">
      <c r="A61" s="6">
        <v>57</v>
      </c>
      <c r="B61" s="6" t="s">
        <v>57</v>
      </c>
      <c r="C61" s="47">
        <v>5706.780000000001</v>
      </c>
      <c r="D61" s="47">
        <v>7832.67</v>
      </c>
      <c r="E61" s="47">
        <v>6324.29</v>
      </c>
      <c r="F61" s="47">
        <v>1505</v>
      </c>
      <c r="G61" s="47">
        <v>1913</v>
      </c>
      <c r="H61" s="47">
        <v>848</v>
      </c>
      <c r="I61" s="47">
        <v>122.25999999999998</v>
      </c>
      <c r="J61" s="47">
        <v>107.99999999999999</v>
      </c>
      <c r="K61" s="47">
        <v>45.99999999999999</v>
      </c>
      <c r="L61" s="47">
        <v>672</v>
      </c>
      <c r="M61" s="64">
        <f t="shared" si="0"/>
        <v>25078</v>
      </c>
    </row>
    <row r="62" spans="1:13" ht="15">
      <c r="A62" s="6">
        <v>58</v>
      </c>
      <c r="B62" s="6" t="s">
        <v>58</v>
      </c>
      <c r="C62" s="47">
        <v>9203.03</v>
      </c>
      <c r="D62" s="47">
        <v>10808.4</v>
      </c>
      <c r="E62" s="47">
        <v>8241.43</v>
      </c>
      <c r="F62" s="47">
        <v>2339.51</v>
      </c>
      <c r="G62" s="47">
        <v>4766.35</v>
      </c>
      <c r="H62" s="47">
        <v>2714.8999999999996</v>
      </c>
      <c r="I62" s="47">
        <v>1865.8500000000001</v>
      </c>
      <c r="J62" s="47">
        <v>428.48</v>
      </c>
      <c r="K62" s="47">
        <v>91.66000000000001</v>
      </c>
      <c r="L62" s="47">
        <v>1106.21</v>
      </c>
      <c r="M62" s="64">
        <f t="shared" si="0"/>
        <v>41565.82000000001</v>
      </c>
    </row>
    <row r="63" spans="1:13" ht="15">
      <c r="A63" s="6">
        <v>59</v>
      </c>
      <c r="B63" s="6" t="s">
        <v>59</v>
      </c>
      <c r="C63" s="47">
        <v>14333.119999999999</v>
      </c>
      <c r="D63" s="47">
        <v>18672.97</v>
      </c>
      <c r="E63" s="47">
        <v>14664.519999999999</v>
      </c>
      <c r="F63" s="47">
        <v>3096.69</v>
      </c>
      <c r="G63" s="47">
        <v>5451.7300000000005</v>
      </c>
      <c r="H63" s="47">
        <v>3394.98</v>
      </c>
      <c r="I63" s="47">
        <v>1836.1599999999996</v>
      </c>
      <c r="J63" s="47">
        <v>344.02</v>
      </c>
      <c r="K63" s="47">
        <v>49.010000000000005</v>
      </c>
      <c r="L63" s="47">
        <v>1868.52</v>
      </c>
      <c r="M63" s="64">
        <f t="shared" si="0"/>
        <v>63711.719999999994</v>
      </c>
    </row>
    <row r="64" spans="1:13" ht="15">
      <c r="A64" s="6">
        <v>60</v>
      </c>
      <c r="B64" s="6" t="s">
        <v>60</v>
      </c>
      <c r="C64" s="47">
        <v>1870.42</v>
      </c>
      <c r="D64" s="47">
        <v>2302.08</v>
      </c>
      <c r="E64" s="47">
        <v>1349.79</v>
      </c>
      <c r="F64" s="47">
        <v>423.52</v>
      </c>
      <c r="G64" s="47">
        <v>489.34</v>
      </c>
      <c r="H64" s="47">
        <v>349.64</v>
      </c>
      <c r="I64" s="47">
        <v>212.61999999999998</v>
      </c>
      <c r="J64" s="47">
        <v>26.27</v>
      </c>
      <c r="K64" s="47">
        <v>7</v>
      </c>
      <c r="L64" s="47">
        <v>340.11</v>
      </c>
      <c r="M64" s="64">
        <f t="shared" si="0"/>
        <v>7370.79</v>
      </c>
    </row>
    <row r="65" spans="1:13" ht="15">
      <c r="A65" s="6">
        <v>61</v>
      </c>
      <c r="B65" s="6" t="s">
        <v>61</v>
      </c>
      <c r="C65" s="47">
        <v>1546</v>
      </c>
      <c r="D65" s="47">
        <v>1973</v>
      </c>
      <c r="E65" s="47">
        <v>1179.38</v>
      </c>
      <c r="F65" s="47">
        <v>300</v>
      </c>
      <c r="G65" s="47">
        <v>305</v>
      </c>
      <c r="H65" s="47">
        <v>195.9</v>
      </c>
      <c r="I65" s="47">
        <v>161</v>
      </c>
      <c r="J65" s="47">
        <v>6</v>
      </c>
      <c r="K65" s="47">
        <v>1</v>
      </c>
      <c r="L65" s="47">
        <v>242.7</v>
      </c>
      <c r="M65" s="64">
        <f t="shared" si="0"/>
        <v>5909.98</v>
      </c>
    </row>
    <row r="66" spans="1:13" ht="15">
      <c r="A66" s="6">
        <v>62</v>
      </c>
      <c r="B66" s="6" t="s">
        <v>62</v>
      </c>
      <c r="C66" s="47">
        <v>765.41</v>
      </c>
      <c r="D66" s="47">
        <v>923.1</v>
      </c>
      <c r="E66" s="47">
        <v>549.38</v>
      </c>
      <c r="F66" s="47">
        <v>210.94</v>
      </c>
      <c r="G66" s="47">
        <v>188.85999999999999</v>
      </c>
      <c r="H66" s="47">
        <v>115.13000000000001</v>
      </c>
      <c r="I66" s="47">
        <v>0</v>
      </c>
      <c r="J66" s="47">
        <v>15.75</v>
      </c>
      <c r="K66" s="47">
        <v>3.2</v>
      </c>
      <c r="L66" s="47">
        <v>28.18</v>
      </c>
      <c r="M66" s="64">
        <f t="shared" si="0"/>
        <v>2799.95</v>
      </c>
    </row>
    <row r="67" spans="1:13" ht="15">
      <c r="A67" s="6">
        <v>63</v>
      </c>
      <c r="B67" s="6" t="s">
        <v>63</v>
      </c>
      <c r="C67" s="47">
        <v>597.48</v>
      </c>
      <c r="D67" s="47">
        <v>690.2</v>
      </c>
      <c r="E67" s="47">
        <v>392.32000000000005</v>
      </c>
      <c r="F67" s="47">
        <v>138.71</v>
      </c>
      <c r="G67" s="47">
        <v>176.38</v>
      </c>
      <c r="H67" s="47">
        <v>111.56</v>
      </c>
      <c r="I67" s="47">
        <v>0</v>
      </c>
      <c r="J67" s="47">
        <v>13.429999999999998</v>
      </c>
      <c r="K67" s="47">
        <v>0.59</v>
      </c>
      <c r="L67" s="47">
        <v>93.07</v>
      </c>
      <c r="M67" s="64">
        <f t="shared" si="0"/>
        <v>2213.7400000000002</v>
      </c>
    </row>
    <row r="68" spans="1:13" ht="15">
      <c r="A68" s="6">
        <v>64</v>
      </c>
      <c r="B68" s="6" t="s">
        <v>64</v>
      </c>
      <c r="C68" s="47">
        <v>14159.81</v>
      </c>
      <c r="D68" s="47">
        <v>17889.46</v>
      </c>
      <c r="E68" s="47">
        <v>12740.849999999999</v>
      </c>
      <c r="F68" s="47">
        <v>3125.16</v>
      </c>
      <c r="G68" s="47">
        <v>5261.9</v>
      </c>
      <c r="H68" s="47">
        <v>3571.2</v>
      </c>
      <c r="I68" s="47">
        <v>2101.21</v>
      </c>
      <c r="J68" s="47">
        <v>542.5100000000001</v>
      </c>
      <c r="K68" s="47">
        <v>135.08</v>
      </c>
      <c r="L68" s="47">
        <v>1908.7900000000002</v>
      </c>
      <c r="M68" s="64">
        <f t="shared" si="0"/>
        <v>61435.97</v>
      </c>
    </row>
    <row r="69" spans="1:13" ht="15">
      <c r="A69" s="6">
        <v>65</v>
      </c>
      <c r="B69" s="6" t="s">
        <v>65</v>
      </c>
      <c r="C69" s="47">
        <v>1328.7</v>
      </c>
      <c r="D69" s="47">
        <v>1636.16</v>
      </c>
      <c r="E69" s="47">
        <v>851.12</v>
      </c>
      <c r="F69" s="47">
        <v>580.75</v>
      </c>
      <c r="G69" s="47">
        <v>357.28000000000003</v>
      </c>
      <c r="H69" s="47">
        <v>232.56</v>
      </c>
      <c r="I69" s="47">
        <v>5.910000000000001</v>
      </c>
      <c r="J69" s="47">
        <v>21.31</v>
      </c>
      <c r="K69" s="47">
        <v>14.74</v>
      </c>
      <c r="L69" s="47">
        <v>149.04</v>
      </c>
      <c r="M69" s="64">
        <f aca="true" t="shared" si="1" ref="M69:M80">SUM(C69:L69)</f>
        <v>5177.57</v>
      </c>
    </row>
    <row r="70" spans="1:13" ht="15">
      <c r="A70" s="6">
        <v>66</v>
      </c>
      <c r="B70" s="6" t="s">
        <v>66</v>
      </c>
      <c r="C70" s="47">
        <v>2095.92</v>
      </c>
      <c r="D70" s="47">
        <v>2275</v>
      </c>
      <c r="E70" s="47">
        <v>1375.68</v>
      </c>
      <c r="F70" s="47">
        <v>286</v>
      </c>
      <c r="G70" s="47">
        <v>410.00000000000006</v>
      </c>
      <c r="H70" s="47">
        <v>324.59000000000003</v>
      </c>
      <c r="I70" s="47">
        <v>139.81</v>
      </c>
      <c r="J70" s="47">
        <v>5.95</v>
      </c>
      <c r="K70" s="47">
        <v>4.28</v>
      </c>
      <c r="L70" s="47">
        <v>223.9</v>
      </c>
      <c r="M70" s="64">
        <f t="shared" si="1"/>
        <v>7141.13</v>
      </c>
    </row>
    <row r="71" spans="1:13" ht="15">
      <c r="A71" s="6">
        <v>67</v>
      </c>
      <c r="B71" s="6" t="s">
        <v>67</v>
      </c>
      <c r="C71" s="47">
        <v>950.9399999999999</v>
      </c>
      <c r="D71" s="47">
        <v>1077.88</v>
      </c>
      <c r="E71" s="47">
        <v>696.56</v>
      </c>
      <c r="F71" s="47">
        <v>202.92</v>
      </c>
      <c r="G71" s="47">
        <v>279.33000000000004</v>
      </c>
      <c r="H71" s="47">
        <v>147.99</v>
      </c>
      <c r="I71" s="47">
        <v>20.019999999999996</v>
      </c>
      <c r="J71" s="47">
        <v>15.15</v>
      </c>
      <c r="K71" s="47">
        <v>7.5200000000000005</v>
      </c>
      <c r="L71" s="47">
        <v>75.89</v>
      </c>
      <c r="M71" s="64">
        <f t="shared" si="1"/>
        <v>3474.2</v>
      </c>
    </row>
    <row r="72" spans="1:13" ht="15">
      <c r="A72" s="6">
        <v>68</v>
      </c>
      <c r="B72" s="6" t="s">
        <v>223</v>
      </c>
      <c r="C72" s="47">
        <v>0</v>
      </c>
      <c r="D72" s="47">
        <v>49</v>
      </c>
      <c r="E72" s="47">
        <v>162.26</v>
      </c>
      <c r="F72" s="47">
        <v>0</v>
      </c>
      <c r="G72" s="47">
        <v>28.12</v>
      </c>
      <c r="H72" s="47">
        <v>131.47</v>
      </c>
      <c r="I72" s="47">
        <v>0</v>
      </c>
      <c r="J72" s="47">
        <v>0</v>
      </c>
      <c r="K72" s="47">
        <v>0</v>
      </c>
      <c r="L72" s="47">
        <v>48.510000000000005</v>
      </c>
      <c r="M72" s="64">
        <f t="shared" si="1"/>
        <v>419.36</v>
      </c>
    </row>
    <row r="73" spans="1:13" ht="15">
      <c r="A73" s="6">
        <v>69</v>
      </c>
      <c r="B73" s="6" t="s">
        <v>104</v>
      </c>
      <c r="C73" s="47">
        <v>180</v>
      </c>
      <c r="D73" s="47">
        <v>207</v>
      </c>
      <c r="E73" s="47">
        <v>153</v>
      </c>
      <c r="F73" s="47">
        <v>2</v>
      </c>
      <c r="G73" s="47">
        <v>5</v>
      </c>
      <c r="H73" s="47">
        <v>0</v>
      </c>
      <c r="I73" s="47">
        <v>0</v>
      </c>
      <c r="J73" s="47">
        <v>0</v>
      </c>
      <c r="K73" s="47">
        <v>0</v>
      </c>
      <c r="L73" s="47">
        <v>3</v>
      </c>
      <c r="M73" s="64">
        <f t="shared" si="1"/>
        <v>550</v>
      </c>
    </row>
    <row r="74" spans="1:13" ht="15">
      <c r="A74" s="6">
        <v>70</v>
      </c>
      <c r="B74" s="6" t="s">
        <v>227</v>
      </c>
      <c r="C74" s="47">
        <v>193.5</v>
      </c>
      <c r="D74" s="47">
        <v>291</v>
      </c>
      <c r="E74" s="47">
        <v>114.5</v>
      </c>
      <c r="F74" s="47">
        <v>25.5</v>
      </c>
      <c r="G74" s="47">
        <v>36.56</v>
      </c>
      <c r="H74" s="47">
        <v>0.5</v>
      </c>
      <c r="I74" s="47">
        <v>3</v>
      </c>
      <c r="J74" s="47">
        <v>0</v>
      </c>
      <c r="K74" s="47">
        <v>0</v>
      </c>
      <c r="L74" s="47">
        <v>0</v>
      </c>
      <c r="M74" s="64">
        <f t="shared" si="1"/>
        <v>664.56</v>
      </c>
    </row>
    <row r="75" spans="1:13" ht="15">
      <c r="A75" s="6">
        <v>71</v>
      </c>
      <c r="B75" s="6" t="s">
        <v>228</v>
      </c>
      <c r="C75" s="47">
        <v>496.73</v>
      </c>
      <c r="D75" s="47">
        <v>778.6599999999999</v>
      </c>
      <c r="E75" s="47">
        <v>0</v>
      </c>
      <c r="F75" s="47">
        <v>53.83</v>
      </c>
      <c r="G75" s="47">
        <v>76.27</v>
      </c>
      <c r="H75" s="47">
        <v>0</v>
      </c>
      <c r="I75" s="47">
        <v>28.98</v>
      </c>
      <c r="J75" s="47">
        <v>18.060000000000002</v>
      </c>
      <c r="K75" s="47">
        <v>3.0300000000000002</v>
      </c>
      <c r="L75" s="47">
        <v>0</v>
      </c>
      <c r="M75" s="64">
        <f t="shared" si="1"/>
        <v>1455.5599999999997</v>
      </c>
    </row>
    <row r="76" spans="1:13" ht="15">
      <c r="A76" s="6">
        <v>72</v>
      </c>
      <c r="B76" s="6" t="s">
        <v>229</v>
      </c>
      <c r="C76" s="47">
        <v>340</v>
      </c>
      <c r="D76" s="47">
        <v>198</v>
      </c>
      <c r="E76" s="47">
        <v>0</v>
      </c>
      <c r="F76" s="47">
        <v>43</v>
      </c>
      <c r="G76" s="47">
        <v>41</v>
      </c>
      <c r="H76" s="47">
        <v>0</v>
      </c>
      <c r="I76" s="47">
        <v>15</v>
      </c>
      <c r="J76" s="47">
        <v>12</v>
      </c>
      <c r="K76" s="47">
        <v>0</v>
      </c>
      <c r="L76" s="47">
        <v>0</v>
      </c>
      <c r="M76" s="64">
        <f t="shared" si="1"/>
        <v>649</v>
      </c>
    </row>
    <row r="77" spans="1:13" ht="15">
      <c r="A77" s="6">
        <v>73</v>
      </c>
      <c r="B77" s="6" t="s">
        <v>225</v>
      </c>
      <c r="C77" s="47">
        <v>357</v>
      </c>
      <c r="D77" s="47">
        <v>561</v>
      </c>
      <c r="E77" s="47">
        <v>510.5</v>
      </c>
      <c r="F77" s="47">
        <v>31</v>
      </c>
      <c r="G77" s="47">
        <v>87</v>
      </c>
      <c r="H77" s="47">
        <v>84</v>
      </c>
      <c r="I77" s="47">
        <v>5.5</v>
      </c>
      <c r="J77" s="47">
        <v>0</v>
      </c>
      <c r="K77" s="47">
        <v>0</v>
      </c>
      <c r="L77" s="47">
        <v>65</v>
      </c>
      <c r="M77" s="64">
        <f t="shared" si="1"/>
        <v>1701</v>
      </c>
    </row>
    <row r="78" spans="1:13" ht="15">
      <c r="A78" s="6">
        <v>74</v>
      </c>
      <c r="B78" s="6" t="s">
        <v>105</v>
      </c>
      <c r="C78" s="47">
        <v>207.57999999999998</v>
      </c>
      <c r="D78" s="47">
        <v>343</v>
      </c>
      <c r="E78" s="47">
        <v>419</v>
      </c>
      <c r="F78" s="47">
        <v>9.02</v>
      </c>
      <c r="G78" s="47">
        <v>119</v>
      </c>
      <c r="H78" s="47">
        <v>40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1137.6</v>
      </c>
    </row>
    <row r="79" spans="1:13" ht="15">
      <c r="A79" s="6">
        <v>75</v>
      </c>
      <c r="B79" s="6" t="s">
        <v>192</v>
      </c>
      <c r="C79" s="47">
        <v>0</v>
      </c>
      <c r="D79" s="47">
        <v>3698.44</v>
      </c>
      <c r="E79" s="47">
        <v>18818.010000000002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22516.45</v>
      </c>
    </row>
    <row r="80" spans="1:13" ht="15">
      <c r="A80" s="63">
        <v>99</v>
      </c>
      <c r="B80" s="63" t="s">
        <v>226</v>
      </c>
      <c r="C80" s="64">
        <f aca="true" t="shared" si="2" ref="C80:L80">SUM(C5:C79)</f>
        <v>580843.3999999999</v>
      </c>
      <c r="D80" s="64">
        <f t="shared" si="2"/>
        <v>744585.6499999999</v>
      </c>
      <c r="E80" s="64">
        <f t="shared" si="2"/>
        <v>551696.93</v>
      </c>
      <c r="F80" s="64">
        <f t="shared" si="2"/>
        <v>140125.12</v>
      </c>
      <c r="G80" s="64">
        <f t="shared" si="2"/>
        <v>218741.07999999996</v>
      </c>
      <c r="H80" s="64">
        <f t="shared" si="2"/>
        <v>131610.94999999995</v>
      </c>
      <c r="I80" s="64">
        <f t="shared" si="2"/>
        <v>174533.32</v>
      </c>
      <c r="J80" s="64">
        <f t="shared" si="2"/>
        <v>19074.780000000006</v>
      </c>
      <c r="K80" s="64">
        <f t="shared" si="2"/>
        <v>5766.769999999999</v>
      </c>
      <c r="L80" s="64">
        <f t="shared" si="2"/>
        <v>73102.14</v>
      </c>
      <c r="M80" s="65">
        <f t="shared" si="1"/>
        <v>2640080.1399999997</v>
      </c>
    </row>
  </sheetData>
  <sheetProtection/>
  <printOptions horizontalCentered="1" verticalCentered="1"/>
  <pageMargins left="0.5" right="0.2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BX80"/>
  <sheetViews>
    <sheetView zoomScale="95" zoomScaleNormal="95" zoomScalePageLayoutView="0" workbookViewId="0" topLeftCell="A1">
      <pane xSplit="2" ySplit="4" topLeftCell="BB41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3" sqref="A3"/>
    </sheetView>
  </sheetViews>
  <sheetFormatPr defaultColWidth="8.88671875" defaultRowHeight="15"/>
  <cols>
    <col min="1" max="1" width="3.5546875" style="6" bestFit="1" customWidth="1"/>
    <col min="2" max="2" width="10.4453125" style="6" customWidth="1"/>
    <col min="3" max="3" width="7.3359375" style="6" bestFit="1" customWidth="1"/>
    <col min="4" max="16" width="8.4453125" style="6" bestFit="1" customWidth="1"/>
    <col min="17" max="28" width="7.5546875" style="6" bestFit="1" customWidth="1"/>
    <col min="29" max="29" width="6.3359375" style="6" bestFit="1" customWidth="1"/>
    <col min="30" max="30" width="7.5546875" style="6" bestFit="1" customWidth="1"/>
    <col min="31" max="31" width="6.4453125" style="6" bestFit="1" customWidth="1"/>
    <col min="32" max="44" width="6.3359375" style="6" bestFit="1" customWidth="1"/>
    <col min="45" max="48" width="8.4453125" style="6" bestFit="1" customWidth="1"/>
    <col min="49" max="49" width="7.5546875" style="6" bestFit="1" customWidth="1"/>
    <col min="50" max="62" width="9.21484375" style="6" bestFit="1" customWidth="1"/>
    <col min="63" max="67" width="8.4453125" style="6" bestFit="1" customWidth="1"/>
    <col min="68" max="75" width="7.5546875" style="6" bestFit="1" customWidth="1"/>
    <col min="76" max="76" width="10.5546875" style="6" bestFit="1" customWidth="1"/>
    <col min="77" max="16384" width="8.88671875" style="6" customWidth="1"/>
  </cols>
  <sheetData>
    <row r="1" ht="16.5" customHeight="1">
      <c r="A1" s="46" t="s">
        <v>232</v>
      </c>
    </row>
    <row r="2" spans="1:75" ht="12.75">
      <c r="A2" s="62" t="s">
        <v>350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ht="12.75">
      <c r="A3" s="46" t="s">
        <v>241</v>
      </c>
    </row>
    <row r="4" spans="1:76" ht="15">
      <c r="A4" s="76" t="s">
        <v>191</v>
      </c>
      <c r="B4" s="76" t="s">
        <v>1</v>
      </c>
      <c r="C4" s="76" t="s">
        <v>131</v>
      </c>
      <c r="D4" s="76" t="s">
        <v>132</v>
      </c>
      <c r="E4" s="76" t="s">
        <v>133</v>
      </c>
      <c r="F4" s="76" t="s">
        <v>134</v>
      </c>
      <c r="G4" s="76" t="s">
        <v>135</v>
      </c>
      <c r="H4" s="76" t="s">
        <v>136</v>
      </c>
      <c r="I4" s="76" t="s">
        <v>137</v>
      </c>
      <c r="J4" s="76" t="s">
        <v>138</v>
      </c>
      <c r="K4" s="76" t="s">
        <v>139</v>
      </c>
      <c r="L4" s="76" t="s">
        <v>140</v>
      </c>
      <c r="M4" s="76" t="s">
        <v>141</v>
      </c>
      <c r="N4" s="76" t="s">
        <v>142</v>
      </c>
      <c r="O4" s="76" t="s">
        <v>143</v>
      </c>
      <c r="P4" s="76" t="s">
        <v>144</v>
      </c>
      <c r="Q4" s="76" t="s">
        <v>158</v>
      </c>
      <c r="R4" s="76" t="s">
        <v>159</v>
      </c>
      <c r="S4" s="76" t="s">
        <v>160</v>
      </c>
      <c r="T4" s="76" t="s">
        <v>161</v>
      </c>
      <c r="U4" s="76" t="s">
        <v>162</v>
      </c>
      <c r="V4" s="76" t="s">
        <v>163</v>
      </c>
      <c r="W4" s="76" t="s">
        <v>164</v>
      </c>
      <c r="X4" s="76" t="s">
        <v>165</v>
      </c>
      <c r="Y4" s="76" t="s">
        <v>166</v>
      </c>
      <c r="Z4" s="76" t="s">
        <v>167</v>
      </c>
      <c r="AA4" s="76" t="s">
        <v>168</v>
      </c>
      <c r="AB4" s="76" t="s">
        <v>169</v>
      </c>
      <c r="AC4" s="76" t="s">
        <v>170</v>
      </c>
      <c r="AD4" s="76" t="s">
        <v>171</v>
      </c>
      <c r="AE4" s="76" t="s">
        <v>172</v>
      </c>
      <c r="AF4" s="76" t="s">
        <v>173</v>
      </c>
      <c r="AG4" s="76" t="s">
        <v>174</v>
      </c>
      <c r="AH4" s="76" t="s">
        <v>175</v>
      </c>
      <c r="AI4" s="76" t="s">
        <v>176</v>
      </c>
      <c r="AJ4" s="76" t="s">
        <v>177</v>
      </c>
      <c r="AK4" s="76" t="s">
        <v>178</v>
      </c>
      <c r="AL4" s="76" t="s">
        <v>179</v>
      </c>
      <c r="AM4" s="76" t="s">
        <v>180</v>
      </c>
      <c r="AN4" s="76" t="s">
        <v>181</v>
      </c>
      <c r="AO4" s="76" t="s">
        <v>182</v>
      </c>
      <c r="AP4" s="76" t="s">
        <v>183</v>
      </c>
      <c r="AQ4" s="76" t="s">
        <v>184</v>
      </c>
      <c r="AR4" s="76" t="s">
        <v>185</v>
      </c>
      <c r="AS4" s="76" t="s">
        <v>186</v>
      </c>
      <c r="AT4" s="76" t="s">
        <v>187</v>
      </c>
      <c r="AU4" s="76" t="s">
        <v>188</v>
      </c>
      <c r="AV4" s="76" t="s">
        <v>189</v>
      </c>
      <c r="AW4" s="76" t="s">
        <v>117</v>
      </c>
      <c r="AX4" s="76" t="s">
        <v>118</v>
      </c>
      <c r="AY4" s="76" t="s">
        <v>119</v>
      </c>
      <c r="AZ4" s="76" t="s">
        <v>120</v>
      </c>
      <c r="BA4" s="76" t="s">
        <v>121</v>
      </c>
      <c r="BB4" s="76" t="s">
        <v>122</v>
      </c>
      <c r="BC4" s="76" t="s">
        <v>123</v>
      </c>
      <c r="BD4" s="76" t="s">
        <v>124</v>
      </c>
      <c r="BE4" s="76" t="s">
        <v>125</v>
      </c>
      <c r="BF4" s="76" t="s">
        <v>126</v>
      </c>
      <c r="BG4" s="76" t="s">
        <v>127</v>
      </c>
      <c r="BH4" s="76" t="s">
        <v>128</v>
      </c>
      <c r="BI4" s="76" t="s">
        <v>129</v>
      </c>
      <c r="BJ4" s="76" t="s">
        <v>130</v>
      </c>
      <c r="BK4" s="76" t="s">
        <v>145</v>
      </c>
      <c r="BL4" s="76" t="s">
        <v>146</v>
      </c>
      <c r="BM4" s="76" t="s">
        <v>147</v>
      </c>
      <c r="BN4" s="76" t="s">
        <v>148</v>
      </c>
      <c r="BO4" s="76" t="s">
        <v>149</v>
      </c>
      <c r="BP4" s="76" t="s">
        <v>150</v>
      </c>
      <c r="BQ4" s="76" t="s">
        <v>151</v>
      </c>
      <c r="BR4" s="76" t="s">
        <v>152</v>
      </c>
      <c r="BS4" s="76" t="s">
        <v>153</v>
      </c>
      <c r="BT4" s="76" t="s">
        <v>154</v>
      </c>
      <c r="BU4" s="76" t="s">
        <v>155</v>
      </c>
      <c r="BV4" s="76" t="s">
        <v>156</v>
      </c>
      <c r="BW4" s="76" t="s">
        <v>157</v>
      </c>
      <c r="BX4" s="76" t="s">
        <v>2</v>
      </c>
    </row>
    <row r="5" spans="1:76" ht="15">
      <c r="A5" s="77">
        <v>1</v>
      </c>
      <c r="B5" s="77" t="s">
        <v>3</v>
      </c>
      <c r="C5" s="78">
        <v>86.24</v>
      </c>
      <c r="D5" s="78">
        <v>188.42</v>
      </c>
      <c r="E5" s="78">
        <v>452.87</v>
      </c>
      <c r="F5" s="78">
        <v>584.48</v>
      </c>
      <c r="G5" s="78">
        <v>761.4</v>
      </c>
      <c r="H5" s="78">
        <v>741.75</v>
      </c>
      <c r="I5" s="78">
        <v>815.41</v>
      </c>
      <c r="J5" s="78">
        <v>798.77</v>
      </c>
      <c r="K5" s="78">
        <v>822.08</v>
      </c>
      <c r="L5" s="78">
        <v>781.89</v>
      </c>
      <c r="M5" s="78">
        <v>542.9</v>
      </c>
      <c r="N5" s="78">
        <v>378.90999999999997</v>
      </c>
      <c r="O5" s="78">
        <v>369.15</v>
      </c>
      <c r="P5" s="78">
        <v>371.37</v>
      </c>
      <c r="Q5" s="78">
        <v>4.25</v>
      </c>
      <c r="R5" s="78">
        <v>1.02</v>
      </c>
      <c r="S5" s="78">
        <v>9.67</v>
      </c>
      <c r="T5" s="78">
        <v>7.44</v>
      </c>
      <c r="U5" s="78">
        <v>5.98</v>
      </c>
      <c r="V5" s="78">
        <v>6.86</v>
      </c>
      <c r="W5" s="78">
        <v>4.96</v>
      </c>
      <c r="X5" s="78">
        <v>8.51</v>
      </c>
      <c r="Y5" s="78">
        <v>3.14</v>
      </c>
      <c r="Z5" s="78">
        <v>11.49</v>
      </c>
      <c r="AA5" s="78">
        <v>2.84</v>
      </c>
      <c r="AB5" s="78">
        <v>2.65</v>
      </c>
      <c r="AC5" s="78">
        <v>9.32</v>
      </c>
      <c r="AD5" s="78">
        <v>30.93</v>
      </c>
      <c r="AE5" s="78">
        <v>1.06</v>
      </c>
      <c r="AF5" s="78">
        <v>0.3</v>
      </c>
      <c r="AG5" s="78">
        <v>2.54</v>
      </c>
      <c r="AH5" s="78">
        <v>3.35</v>
      </c>
      <c r="AI5" s="78">
        <v>0.44</v>
      </c>
      <c r="AJ5" s="78">
        <v>0.41</v>
      </c>
      <c r="AK5" s="78">
        <v>1.48</v>
      </c>
      <c r="AL5" s="78">
        <v>2.32</v>
      </c>
      <c r="AM5" s="78">
        <v>1.55</v>
      </c>
      <c r="AN5" s="78">
        <v>1.24</v>
      </c>
      <c r="AO5" s="78">
        <v>0</v>
      </c>
      <c r="AP5" s="78">
        <v>0</v>
      </c>
      <c r="AQ5" s="78">
        <v>0.56</v>
      </c>
      <c r="AR5" s="78">
        <v>5.61</v>
      </c>
      <c r="AS5" s="78">
        <v>119.05</v>
      </c>
      <c r="AT5" s="78">
        <v>152.97</v>
      </c>
      <c r="AU5" s="78">
        <v>123.38</v>
      </c>
      <c r="AV5" s="78">
        <v>136.54</v>
      </c>
      <c r="AW5" s="78">
        <v>41.63</v>
      </c>
      <c r="AX5" s="78">
        <v>1970.03</v>
      </c>
      <c r="AY5" s="78">
        <v>1684.01</v>
      </c>
      <c r="AZ5" s="78">
        <v>1332.57</v>
      </c>
      <c r="BA5" s="78">
        <v>1417.74</v>
      </c>
      <c r="BB5" s="78">
        <v>1236.62</v>
      </c>
      <c r="BC5" s="78">
        <v>1191.47</v>
      </c>
      <c r="BD5" s="78">
        <v>1202.19</v>
      </c>
      <c r="BE5" s="78">
        <v>1296.4199999999998</v>
      </c>
      <c r="BF5" s="78">
        <v>1251.95</v>
      </c>
      <c r="BG5" s="78">
        <v>1330.27</v>
      </c>
      <c r="BH5" s="78">
        <v>1369.32</v>
      </c>
      <c r="BI5" s="78">
        <v>1434.29</v>
      </c>
      <c r="BJ5" s="78">
        <v>1606.62</v>
      </c>
      <c r="BK5" s="78">
        <v>46.39</v>
      </c>
      <c r="BL5" s="78">
        <v>45.410000000000004</v>
      </c>
      <c r="BM5" s="78">
        <v>29.59</v>
      </c>
      <c r="BN5" s="78">
        <v>28.39</v>
      </c>
      <c r="BO5" s="78">
        <v>27.75</v>
      </c>
      <c r="BP5" s="78">
        <v>20.37</v>
      </c>
      <c r="BQ5" s="78">
        <v>19.54</v>
      </c>
      <c r="BR5" s="78">
        <v>19.03</v>
      </c>
      <c r="BS5" s="78">
        <v>19.130000000000003</v>
      </c>
      <c r="BT5" s="78">
        <v>11.16</v>
      </c>
      <c r="BU5" s="78">
        <v>12.01</v>
      </c>
      <c r="BV5" s="78">
        <v>14.549999999999999</v>
      </c>
      <c r="BW5" s="78">
        <v>18.29</v>
      </c>
      <c r="BX5" s="79">
        <f>SUM(C5:BW5)</f>
        <v>27034.239999999994</v>
      </c>
    </row>
    <row r="6" spans="1:76" ht="15">
      <c r="A6" s="77">
        <v>2</v>
      </c>
      <c r="B6" s="77" t="s">
        <v>4</v>
      </c>
      <c r="C6" s="78">
        <v>32.55</v>
      </c>
      <c r="D6" s="78">
        <v>45.72</v>
      </c>
      <c r="E6" s="78">
        <v>68.3</v>
      </c>
      <c r="F6" s="78">
        <v>46.63</v>
      </c>
      <c r="G6" s="78">
        <v>47.19</v>
      </c>
      <c r="H6" s="78">
        <v>48.85</v>
      </c>
      <c r="I6" s="78">
        <v>48.64</v>
      </c>
      <c r="J6" s="78">
        <v>44.05</v>
      </c>
      <c r="K6" s="78">
        <v>32.2</v>
      </c>
      <c r="L6" s="78">
        <v>38.12</v>
      </c>
      <c r="M6" s="78">
        <v>65.75</v>
      </c>
      <c r="N6" s="78">
        <v>41.54</v>
      </c>
      <c r="O6" s="78">
        <v>25.91</v>
      </c>
      <c r="P6" s="78">
        <v>33.13</v>
      </c>
      <c r="Q6" s="78">
        <v>2.78</v>
      </c>
      <c r="R6" s="78">
        <v>1.59</v>
      </c>
      <c r="S6" s="78">
        <v>2.23</v>
      </c>
      <c r="T6" s="78">
        <v>3.61</v>
      </c>
      <c r="U6" s="78">
        <v>0.88</v>
      </c>
      <c r="V6" s="78">
        <v>2.03</v>
      </c>
      <c r="W6" s="78">
        <v>0</v>
      </c>
      <c r="X6" s="78">
        <v>0</v>
      </c>
      <c r="Y6" s="78">
        <v>1.71</v>
      </c>
      <c r="Z6" s="78">
        <v>0.14</v>
      </c>
      <c r="AA6" s="78">
        <v>0</v>
      </c>
      <c r="AB6" s="78">
        <v>0</v>
      </c>
      <c r="AC6" s="78">
        <v>0</v>
      </c>
      <c r="AD6" s="78">
        <v>0.86</v>
      </c>
      <c r="AE6" s="78">
        <v>0</v>
      </c>
      <c r="AF6" s="78">
        <v>0</v>
      </c>
      <c r="AG6" s="78">
        <v>0</v>
      </c>
      <c r="AH6" s="78">
        <v>0.93</v>
      </c>
      <c r="AI6" s="78">
        <v>0</v>
      </c>
      <c r="AJ6" s="78">
        <v>0</v>
      </c>
      <c r="AK6" s="78">
        <v>0</v>
      </c>
      <c r="AL6" s="78">
        <v>0.17</v>
      </c>
      <c r="AM6" s="78">
        <v>0</v>
      </c>
      <c r="AN6" s="78">
        <v>0.14</v>
      </c>
      <c r="AO6" s="78">
        <v>0</v>
      </c>
      <c r="AP6" s="78">
        <v>0.3</v>
      </c>
      <c r="AQ6" s="78">
        <v>0.15</v>
      </c>
      <c r="AR6" s="78">
        <v>0</v>
      </c>
      <c r="AS6" s="78">
        <v>85.92</v>
      </c>
      <c r="AT6" s="78">
        <v>70.87</v>
      </c>
      <c r="AU6" s="78">
        <v>51.82</v>
      </c>
      <c r="AV6" s="78">
        <v>81.97</v>
      </c>
      <c r="AW6" s="78">
        <v>0.86</v>
      </c>
      <c r="AX6" s="78">
        <v>336.55</v>
      </c>
      <c r="AY6" s="78">
        <v>445.42</v>
      </c>
      <c r="AZ6" s="78">
        <v>359.16</v>
      </c>
      <c r="BA6" s="78">
        <v>354.85</v>
      </c>
      <c r="BB6" s="78">
        <v>369.18</v>
      </c>
      <c r="BC6" s="78">
        <v>337.33</v>
      </c>
      <c r="BD6" s="78">
        <v>342.86</v>
      </c>
      <c r="BE6" s="78">
        <v>285.2</v>
      </c>
      <c r="BF6" s="78">
        <v>304.55</v>
      </c>
      <c r="BG6" s="78">
        <v>304.38</v>
      </c>
      <c r="BH6" s="78">
        <v>231.42</v>
      </c>
      <c r="BI6" s="78">
        <v>213.25</v>
      </c>
      <c r="BJ6" s="78">
        <v>166.37</v>
      </c>
      <c r="BK6" s="78">
        <v>0</v>
      </c>
      <c r="BL6" s="78">
        <v>0</v>
      </c>
      <c r="BM6" s="78">
        <v>0</v>
      </c>
      <c r="BN6" s="78">
        <v>0</v>
      </c>
      <c r="BO6" s="78">
        <v>3.24</v>
      </c>
      <c r="BP6" s="78">
        <v>0</v>
      </c>
      <c r="BQ6" s="78">
        <v>1.08</v>
      </c>
      <c r="BR6" s="78">
        <v>0.91</v>
      </c>
      <c r="BS6" s="78">
        <v>0.93</v>
      </c>
      <c r="BT6" s="78">
        <v>0</v>
      </c>
      <c r="BU6" s="78">
        <v>0</v>
      </c>
      <c r="BV6" s="78">
        <v>0</v>
      </c>
      <c r="BW6" s="78">
        <v>0</v>
      </c>
      <c r="BX6" s="79">
        <f aca="true" t="shared" si="0" ref="BX6:BX69">SUM(C6:BW6)</f>
        <v>4984.219999999999</v>
      </c>
    </row>
    <row r="7" spans="1:76" ht="15">
      <c r="A7" s="77">
        <v>3</v>
      </c>
      <c r="B7" s="77" t="s">
        <v>5</v>
      </c>
      <c r="C7" s="78">
        <v>150.2</v>
      </c>
      <c r="D7" s="78">
        <v>235.81</v>
      </c>
      <c r="E7" s="78">
        <v>310.79</v>
      </c>
      <c r="F7" s="78">
        <v>326.03</v>
      </c>
      <c r="G7" s="78">
        <v>366.31</v>
      </c>
      <c r="H7" s="78">
        <v>364.16</v>
      </c>
      <c r="I7" s="78">
        <v>404.57</v>
      </c>
      <c r="J7" s="78">
        <v>373.04</v>
      </c>
      <c r="K7" s="78">
        <v>344.87</v>
      </c>
      <c r="L7" s="78">
        <v>350.78</v>
      </c>
      <c r="M7" s="78">
        <v>281.02</v>
      </c>
      <c r="N7" s="78">
        <v>198.59</v>
      </c>
      <c r="O7" s="78">
        <v>179.2</v>
      </c>
      <c r="P7" s="78">
        <v>178.97</v>
      </c>
      <c r="Q7" s="78">
        <v>47.2</v>
      </c>
      <c r="R7" s="78">
        <v>26.47</v>
      </c>
      <c r="S7" s="78">
        <v>26.16</v>
      </c>
      <c r="T7" s="78">
        <v>20.56</v>
      </c>
      <c r="U7" s="78">
        <v>22.94</v>
      </c>
      <c r="V7" s="78">
        <v>27.41</v>
      </c>
      <c r="W7" s="78">
        <v>27.06</v>
      </c>
      <c r="X7" s="78">
        <v>32.74</v>
      </c>
      <c r="Y7" s="78">
        <v>25.79</v>
      </c>
      <c r="Z7" s="78">
        <v>22.52</v>
      </c>
      <c r="AA7" s="78">
        <v>18.03</v>
      </c>
      <c r="AB7" s="78">
        <v>14.62</v>
      </c>
      <c r="AC7" s="78">
        <v>17.04</v>
      </c>
      <c r="AD7" s="78">
        <v>39.92</v>
      </c>
      <c r="AE7" s="78">
        <v>9.77</v>
      </c>
      <c r="AF7" s="78">
        <v>4.75</v>
      </c>
      <c r="AG7" s="78">
        <v>3.47</v>
      </c>
      <c r="AH7" s="78">
        <v>6.22</v>
      </c>
      <c r="AI7" s="78">
        <v>7.64</v>
      </c>
      <c r="AJ7" s="78">
        <v>6.59</v>
      </c>
      <c r="AK7" s="78">
        <v>8.57</v>
      </c>
      <c r="AL7" s="78">
        <v>5.58</v>
      </c>
      <c r="AM7" s="78">
        <v>7.47</v>
      </c>
      <c r="AN7" s="78">
        <v>4.51</v>
      </c>
      <c r="AO7" s="78">
        <v>7.88</v>
      </c>
      <c r="AP7" s="78">
        <v>3.19</v>
      </c>
      <c r="AQ7" s="78">
        <v>9.55</v>
      </c>
      <c r="AR7" s="78">
        <v>20.07</v>
      </c>
      <c r="AS7" s="78">
        <v>140.42</v>
      </c>
      <c r="AT7" s="78">
        <v>125.93</v>
      </c>
      <c r="AU7" s="78">
        <v>152.36</v>
      </c>
      <c r="AV7" s="78">
        <v>197.4</v>
      </c>
      <c r="AW7" s="78">
        <v>11.86</v>
      </c>
      <c r="AX7" s="78">
        <v>1923.62</v>
      </c>
      <c r="AY7" s="78">
        <v>1684.23</v>
      </c>
      <c r="AZ7" s="78">
        <v>1484.85</v>
      </c>
      <c r="BA7" s="78">
        <v>1504.3</v>
      </c>
      <c r="BB7" s="78">
        <v>1526</v>
      </c>
      <c r="BC7" s="78">
        <v>1449.1</v>
      </c>
      <c r="BD7" s="78">
        <v>1526.67</v>
      </c>
      <c r="BE7" s="78">
        <v>1526.4</v>
      </c>
      <c r="BF7" s="78">
        <v>1518.43</v>
      </c>
      <c r="BG7" s="78">
        <v>1541.03</v>
      </c>
      <c r="BH7" s="78">
        <v>1343.99</v>
      </c>
      <c r="BI7" s="78">
        <v>1303.92</v>
      </c>
      <c r="BJ7" s="78">
        <v>1114.11</v>
      </c>
      <c r="BK7" s="78">
        <v>63.39</v>
      </c>
      <c r="BL7" s="78">
        <v>36.69</v>
      </c>
      <c r="BM7" s="78">
        <v>28.5</v>
      </c>
      <c r="BN7" s="78">
        <v>36.38</v>
      </c>
      <c r="BO7" s="78">
        <v>32.64</v>
      </c>
      <c r="BP7" s="78">
        <v>22.69</v>
      </c>
      <c r="BQ7" s="78">
        <v>24.67</v>
      </c>
      <c r="BR7" s="78">
        <v>13.62</v>
      </c>
      <c r="BS7" s="78">
        <v>11.19</v>
      </c>
      <c r="BT7" s="78">
        <v>19.71</v>
      </c>
      <c r="BU7" s="78">
        <v>17.01</v>
      </c>
      <c r="BV7" s="78">
        <v>13.98</v>
      </c>
      <c r="BW7" s="78">
        <v>8.71</v>
      </c>
      <c r="BX7" s="79">
        <f t="shared" si="0"/>
        <v>24941.85999999999</v>
      </c>
    </row>
    <row r="8" spans="1:76" ht="15">
      <c r="A8" s="77">
        <v>4</v>
      </c>
      <c r="B8" s="77" t="s">
        <v>6</v>
      </c>
      <c r="C8" s="78">
        <v>20.7</v>
      </c>
      <c r="D8" s="78">
        <v>49.4</v>
      </c>
      <c r="E8" s="78">
        <v>42.93</v>
      </c>
      <c r="F8" s="78">
        <v>46.77</v>
      </c>
      <c r="G8" s="78">
        <v>62.82</v>
      </c>
      <c r="H8" s="78">
        <v>62.47</v>
      </c>
      <c r="I8" s="78">
        <v>84.09</v>
      </c>
      <c r="J8" s="78">
        <v>76.36</v>
      </c>
      <c r="K8" s="78">
        <v>63.68</v>
      </c>
      <c r="L8" s="78">
        <v>68.62</v>
      </c>
      <c r="M8" s="78">
        <v>65.36</v>
      </c>
      <c r="N8" s="78">
        <v>51.11</v>
      </c>
      <c r="O8" s="78">
        <v>41.87</v>
      </c>
      <c r="P8" s="78">
        <v>46.76</v>
      </c>
      <c r="Q8" s="78">
        <v>0</v>
      </c>
      <c r="R8" s="78">
        <v>3.24</v>
      </c>
      <c r="S8" s="78">
        <v>2.02</v>
      </c>
      <c r="T8" s="78">
        <v>5.34</v>
      </c>
      <c r="U8" s="78">
        <v>0.92</v>
      </c>
      <c r="V8" s="78">
        <v>3.28</v>
      </c>
      <c r="W8" s="78">
        <v>3.04</v>
      </c>
      <c r="X8" s="78">
        <v>2</v>
      </c>
      <c r="Y8" s="78">
        <v>1.96</v>
      </c>
      <c r="Z8" s="78">
        <v>1.87</v>
      </c>
      <c r="AA8" s="78">
        <v>2.09</v>
      </c>
      <c r="AB8" s="78">
        <v>0.91</v>
      </c>
      <c r="AC8" s="78">
        <v>0</v>
      </c>
      <c r="AD8" s="78">
        <v>1.62</v>
      </c>
      <c r="AE8" s="78">
        <v>0</v>
      </c>
      <c r="AF8" s="78">
        <v>0</v>
      </c>
      <c r="AG8" s="78">
        <v>0</v>
      </c>
      <c r="AH8" s="78">
        <v>0.25</v>
      </c>
      <c r="AI8" s="78">
        <v>0.2</v>
      </c>
      <c r="AJ8" s="78">
        <v>0</v>
      </c>
      <c r="AK8" s="78">
        <v>0</v>
      </c>
      <c r="AL8" s="78">
        <v>0</v>
      </c>
      <c r="AM8" s="78">
        <v>0.17</v>
      </c>
      <c r="AN8" s="78">
        <v>0.16</v>
      </c>
      <c r="AO8" s="78">
        <v>0.18</v>
      </c>
      <c r="AP8" s="78">
        <v>0.29</v>
      </c>
      <c r="AQ8" s="78">
        <v>0.14</v>
      </c>
      <c r="AR8" s="78">
        <v>0.34</v>
      </c>
      <c r="AS8" s="78">
        <v>23.61</v>
      </c>
      <c r="AT8" s="78">
        <v>25.21</v>
      </c>
      <c r="AU8" s="78">
        <v>26.41</v>
      </c>
      <c r="AV8" s="78">
        <v>33.93</v>
      </c>
      <c r="AW8" s="78">
        <v>0</v>
      </c>
      <c r="AX8" s="78">
        <v>236.94</v>
      </c>
      <c r="AY8" s="78">
        <v>197.78</v>
      </c>
      <c r="AZ8" s="78">
        <v>174.74</v>
      </c>
      <c r="BA8" s="78">
        <v>183.3</v>
      </c>
      <c r="BB8" s="78">
        <v>203.64</v>
      </c>
      <c r="BC8" s="78">
        <v>149.88</v>
      </c>
      <c r="BD8" s="78">
        <v>171.45</v>
      </c>
      <c r="BE8" s="78">
        <v>151.1</v>
      </c>
      <c r="BF8" s="78">
        <v>143.13</v>
      </c>
      <c r="BG8" s="78">
        <v>146.88</v>
      </c>
      <c r="BH8" s="78">
        <v>137.39</v>
      </c>
      <c r="BI8" s="78">
        <v>106.09</v>
      </c>
      <c r="BJ8" s="78">
        <v>94.12</v>
      </c>
      <c r="BK8" s="78">
        <v>0</v>
      </c>
      <c r="BL8" s="78">
        <v>0.91</v>
      </c>
      <c r="BM8" s="78">
        <v>0</v>
      </c>
      <c r="BN8" s="78">
        <v>0.75</v>
      </c>
      <c r="BO8" s="78">
        <v>0</v>
      </c>
      <c r="BP8" s="78">
        <v>0</v>
      </c>
      <c r="BQ8" s="78">
        <v>0</v>
      </c>
      <c r="BR8" s="78">
        <v>0</v>
      </c>
      <c r="BS8" s="78">
        <v>0</v>
      </c>
      <c r="BT8" s="78">
        <v>0</v>
      </c>
      <c r="BU8" s="78">
        <v>0</v>
      </c>
      <c r="BV8" s="78">
        <v>0</v>
      </c>
      <c r="BW8" s="78">
        <v>0</v>
      </c>
      <c r="BX8" s="79">
        <f t="shared" si="0"/>
        <v>3020.22</v>
      </c>
    </row>
    <row r="9" spans="1:76" ht="15">
      <c r="A9" s="77">
        <v>5</v>
      </c>
      <c r="B9" s="77" t="s">
        <v>7</v>
      </c>
      <c r="C9" s="78">
        <v>437.16</v>
      </c>
      <c r="D9" s="78">
        <v>875.97</v>
      </c>
      <c r="E9" s="78">
        <v>1005.79</v>
      </c>
      <c r="F9" s="78">
        <v>1165.23</v>
      </c>
      <c r="G9" s="78">
        <v>1323.1299999999999</v>
      </c>
      <c r="H9" s="78">
        <v>1450.01</v>
      </c>
      <c r="I9" s="78">
        <v>1436.36</v>
      </c>
      <c r="J9" s="78">
        <v>1466.9399999999998</v>
      </c>
      <c r="K9" s="78">
        <v>1306.23</v>
      </c>
      <c r="L9" s="78">
        <v>1306.76</v>
      </c>
      <c r="M9" s="78">
        <v>1401.56</v>
      </c>
      <c r="N9" s="78">
        <v>1198.02</v>
      </c>
      <c r="O9" s="78">
        <v>969.7299999999999</v>
      </c>
      <c r="P9" s="78">
        <v>909.86</v>
      </c>
      <c r="Q9" s="78">
        <v>31.54</v>
      </c>
      <c r="R9" s="78">
        <v>38.48</v>
      </c>
      <c r="S9" s="78">
        <v>41.22</v>
      </c>
      <c r="T9" s="78">
        <v>30.44</v>
      </c>
      <c r="U9" s="78">
        <v>45.81</v>
      </c>
      <c r="V9" s="78">
        <v>48.65</v>
      </c>
      <c r="W9" s="78">
        <v>45.69</v>
      </c>
      <c r="X9" s="78">
        <v>55.5</v>
      </c>
      <c r="Y9" s="78">
        <v>61.56</v>
      </c>
      <c r="Z9" s="78">
        <v>64.18</v>
      </c>
      <c r="AA9" s="78">
        <v>64.75</v>
      </c>
      <c r="AB9" s="78">
        <v>56.3</v>
      </c>
      <c r="AC9" s="78">
        <v>47.85</v>
      </c>
      <c r="AD9" s="78">
        <v>71.19</v>
      </c>
      <c r="AE9" s="78">
        <v>20.52</v>
      </c>
      <c r="AF9" s="78">
        <v>6.42</v>
      </c>
      <c r="AG9" s="78">
        <v>8.14</v>
      </c>
      <c r="AH9" s="78">
        <v>9.97</v>
      </c>
      <c r="AI9" s="78">
        <v>10.22</v>
      </c>
      <c r="AJ9" s="78">
        <v>9.37</v>
      </c>
      <c r="AK9" s="78">
        <v>5.05</v>
      </c>
      <c r="AL9" s="78">
        <v>9.15</v>
      </c>
      <c r="AM9" s="78">
        <v>4.89</v>
      </c>
      <c r="AN9" s="78">
        <v>9.24</v>
      </c>
      <c r="AO9" s="78">
        <v>9.71</v>
      </c>
      <c r="AP9" s="78">
        <v>8.94</v>
      </c>
      <c r="AQ9" s="78">
        <v>6.62</v>
      </c>
      <c r="AR9" s="78">
        <v>20.58</v>
      </c>
      <c r="AS9" s="78">
        <v>359.28000000000003</v>
      </c>
      <c r="AT9" s="78">
        <v>477.55</v>
      </c>
      <c r="AU9" s="78">
        <v>395.35999999999996</v>
      </c>
      <c r="AV9" s="78">
        <v>602.87</v>
      </c>
      <c r="AW9" s="78">
        <v>67.09</v>
      </c>
      <c r="AX9" s="78">
        <v>4435.72</v>
      </c>
      <c r="AY9" s="78">
        <v>4235.7300000000005</v>
      </c>
      <c r="AZ9" s="78">
        <v>3764.3199999999997</v>
      </c>
      <c r="BA9" s="78">
        <v>3781.23</v>
      </c>
      <c r="BB9" s="78">
        <v>3777.28</v>
      </c>
      <c r="BC9" s="78">
        <v>3993.61</v>
      </c>
      <c r="BD9" s="78">
        <v>3834.24</v>
      </c>
      <c r="BE9" s="78">
        <v>3807.58</v>
      </c>
      <c r="BF9" s="78">
        <v>4134.9800000000005</v>
      </c>
      <c r="BG9" s="78">
        <v>4517.67</v>
      </c>
      <c r="BH9" s="78">
        <v>4024.8999999999996</v>
      </c>
      <c r="BI9" s="78">
        <v>3539.43</v>
      </c>
      <c r="BJ9" s="78">
        <v>2948.58</v>
      </c>
      <c r="BK9" s="78">
        <v>268.09000000000003</v>
      </c>
      <c r="BL9" s="78">
        <v>187.70000000000002</v>
      </c>
      <c r="BM9" s="78">
        <v>182.07</v>
      </c>
      <c r="BN9" s="78">
        <v>124.47</v>
      </c>
      <c r="BO9" s="78">
        <v>80.66999999999999</v>
      </c>
      <c r="BP9" s="78">
        <v>62.01</v>
      </c>
      <c r="BQ9" s="78">
        <v>61.17</v>
      </c>
      <c r="BR9" s="78">
        <v>58.23</v>
      </c>
      <c r="BS9" s="78">
        <v>55.57</v>
      </c>
      <c r="BT9" s="78">
        <v>70.35000000000001</v>
      </c>
      <c r="BU9" s="78">
        <v>50.06</v>
      </c>
      <c r="BV9" s="78">
        <v>38.26</v>
      </c>
      <c r="BW9" s="78">
        <v>26.1</v>
      </c>
      <c r="BX9" s="79">
        <f t="shared" si="0"/>
        <v>71056.9</v>
      </c>
    </row>
    <row r="10" spans="1:76" ht="15">
      <c r="A10" s="77">
        <v>6</v>
      </c>
      <c r="B10" s="77" t="s">
        <v>8</v>
      </c>
      <c r="C10" s="78">
        <v>1949.95</v>
      </c>
      <c r="D10" s="78">
        <v>1636.86</v>
      </c>
      <c r="E10" s="78">
        <v>2014.57</v>
      </c>
      <c r="F10" s="78">
        <v>2576.18</v>
      </c>
      <c r="G10" s="78">
        <v>3672.74</v>
      </c>
      <c r="H10" s="78">
        <v>3917.32</v>
      </c>
      <c r="I10" s="78">
        <v>3811.8399999999997</v>
      </c>
      <c r="J10" s="78">
        <v>3709.93</v>
      </c>
      <c r="K10" s="78">
        <v>3650.6699999999996</v>
      </c>
      <c r="L10" s="78">
        <v>3428.9300000000003</v>
      </c>
      <c r="M10" s="78">
        <v>2897.57</v>
      </c>
      <c r="N10" s="78">
        <v>2685.89</v>
      </c>
      <c r="O10" s="78">
        <v>2422.63</v>
      </c>
      <c r="P10" s="78">
        <v>2656.7599999999998</v>
      </c>
      <c r="Q10" s="78">
        <v>385.73</v>
      </c>
      <c r="R10" s="78">
        <v>195.49</v>
      </c>
      <c r="S10" s="78">
        <v>164.22</v>
      </c>
      <c r="T10" s="78">
        <v>139.71</v>
      </c>
      <c r="U10" s="78">
        <v>156.76</v>
      </c>
      <c r="V10" s="78">
        <v>101.27</v>
      </c>
      <c r="W10" s="78">
        <v>88.2</v>
      </c>
      <c r="X10" s="78">
        <v>85.81</v>
      </c>
      <c r="Y10" s="78">
        <v>87.01</v>
      </c>
      <c r="Z10" s="78">
        <v>104.79</v>
      </c>
      <c r="AA10" s="78">
        <v>63.2</v>
      </c>
      <c r="AB10" s="78">
        <v>69.79</v>
      </c>
      <c r="AC10" s="78">
        <v>65.21</v>
      </c>
      <c r="AD10" s="78">
        <v>205.68</v>
      </c>
      <c r="AE10" s="78">
        <v>18.44</v>
      </c>
      <c r="AF10" s="78">
        <v>24.07</v>
      </c>
      <c r="AG10" s="78">
        <v>34.74</v>
      </c>
      <c r="AH10" s="78">
        <v>36.88</v>
      </c>
      <c r="AI10" s="78">
        <v>48.05</v>
      </c>
      <c r="AJ10" s="78">
        <v>63.54</v>
      </c>
      <c r="AK10" s="78">
        <v>59.67</v>
      </c>
      <c r="AL10" s="78">
        <v>73.61</v>
      </c>
      <c r="AM10" s="78">
        <v>76.73</v>
      </c>
      <c r="AN10" s="78">
        <v>112.44</v>
      </c>
      <c r="AO10" s="78">
        <v>90.08</v>
      </c>
      <c r="AP10" s="78">
        <v>91.99</v>
      </c>
      <c r="AQ10" s="78">
        <v>99.38</v>
      </c>
      <c r="AR10" s="78">
        <v>240.37</v>
      </c>
      <c r="AS10" s="78">
        <v>1484.21</v>
      </c>
      <c r="AT10" s="78">
        <v>1401.86</v>
      </c>
      <c r="AU10" s="78">
        <v>1755.91</v>
      </c>
      <c r="AV10" s="78">
        <v>2257.31</v>
      </c>
      <c r="AW10" s="78">
        <v>232.51</v>
      </c>
      <c r="AX10" s="78">
        <v>12802.300000000001</v>
      </c>
      <c r="AY10" s="78">
        <v>13303.04</v>
      </c>
      <c r="AZ10" s="78">
        <v>13527.48</v>
      </c>
      <c r="BA10" s="78">
        <v>14470.27</v>
      </c>
      <c r="BB10" s="78">
        <v>14559.41</v>
      </c>
      <c r="BC10" s="78">
        <v>14378.67</v>
      </c>
      <c r="BD10" s="78">
        <v>14136.01</v>
      </c>
      <c r="BE10" s="78">
        <v>14969.61</v>
      </c>
      <c r="BF10" s="78">
        <v>16244.35</v>
      </c>
      <c r="BG10" s="78">
        <v>13894.87</v>
      </c>
      <c r="BH10" s="78">
        <v>14635.21</v>
      </c>
      <c r="BI10" s="78">
        <v>14251.15</v>
      </c>
      <c r="BJ10" s="78">
        <v>14358.550000000001</v>
      </c>
      <c r="BK10" s="78">
        <v>3963.85</v>
      </c>
      <c r="BL10" s="78">
        <v>3349.2400000000002</v>
      </c>
      <c r="BM10" s="78">
        <v>2442.23</v>
      </c>
      <c r="BN10" s="78">
        <v>1535.5700000000002</v>
      </c>
      <c r="BO10" s="78">
        <v>1424.28</v>
      </c>
      <c r="BP10" s="78">
        <v>1017.37</v>
      </c>
      <c r="BQ10" s="78">
        <v>878.84</v>
      </c>
      <c r="BR10" s="78">
        <v>882.4200000000001</v>
      </c>
      <c r="BS10" s="78">
        <v>1046.28</v>
      </c>
      <c r="BT10" s="78">
        <v>866.34</v>
      </c>
      <c r="BU10" s="78">
        <v>1202.28</v>
      </c>
      <c r="BV10" s="78">
        <v>1112.63</v>
      </c>
      <c r="BW10" s="78">
        <v>925.69</v>
      </c>
      <c r="BX10" s="79">
        <f t="shared" si="0"/>
        <v>257324.44000000003</v>
      </c>
    </row>
    <row r="11" spans="1:76" ht="15">
      <c r="A11" s="77">
        <v>7</v>
      </c>
      <c r="B11" s="77" t="s">
        <v>9</v>
      </c>
      <c r="C11" s="78">
        <v>80.42</v>
      </c>
      <c r="D11" s="78">
        <v>33.9</v>
      </c>
      <c r="E11" s="78">
        <v>31.51</v>
      </c>
      <c r="F11" s="78">
        <v>27.78</v>
      </c>
      <c r="G11" s="78">
        <v>38.45</v>
      </c>
      <c r="H11" s="78">
        <v>37.75</v>
      </c>
      <c r="I11" s="78">
        <v>39.98</v>
      </c>
      <c r="J11" s="78">
        <v>48.08</v>
      </c>
      <c r="K11" s="78">
        <v>44.75</v>
      </c>
      <c r="L11" s="78">
        <v>46.08</v>
      </c>
      <c r="M11" s="78">
        <v>39.56</v>
      </c>
      <c r="N11" s="78">
        <v>33.85</v>
      </c>
      <c r="O11" s="78">
        <v>28.95</v>
      </c>
      <c r="P11" s="78">
        <v>37.64</v>
      </c>
      <c r="Q11" s="78">
        <v>5.95</v>
      </c>
      <c r="R11" s="78">
        <v>2.28</v>
      </c>
      <c r="S11" s="78">
        <v>0.93</v>
      </c>
      <c r="T11" s="78">
        <v>1.04</v>
      </c>
      <c r="U11" s="78">
        <v>3.85</v>
      </c>
      <c r="V11" s="78">
        <v>0.92</v>
      </c>
      <c r="W11" s="78">
        <v>1.08</v>
      </c>
      <c r="X11" s="78">
        <v>2.09</v>
      </c>
      <c r="Y11" s="78">
        <v>1.91</v>
      </c>
      <c r="Z11" s="78">
        <v>2.36</v>
      </c>
      <c r="AA11" s="78">
        <v>0</v>
      </c>
      <c r="AB11" s="78">
        <v>4.59</v>
      </c>
      <c r="AC11" s="78">
        <v>0.74</v>
      </c>
      <c r="AD11" s="78">
        <v>2.26</v>
      </c>
      <c r="AE11" s="78">
        <v>1.34</v>
      </c>
      <c r="AF11" s="78">
        <v>0</v>
      </c>
      <c r="AG11" s="78">
        <v>0</v>
      </c>
      <c r="AH11" s="78">
        <v>0</v>
      </c>
      <c r="AI11" s="78">
        <v>0.11</v>
      </c>
      <c r="AJ11" s="78">
        <v>0</v>
      </c>
      <c r="AK11" s="78">
        <v>0.14</v>
      </c>
      <c r="AL11" s="78">
        <v>0</v>
      </c>
      <c r="AM11" s="78">
        <v>0</v>
      </c>
      <c r="AN11" s="78">
        <v>0</v>
      </c>
      <c r="AO11" s="78">
        <v>0</v>
      </c>
      <c r="AP11" s="78">
        <v>1.29</v>
      </c>
      <c r="AQ11" s="78">
        <v>0.13</v>
      </c>
      <c r="AR11" s="78">
        <v>1.49</v>
      </c>
      <c r="AS11" s="78">
        <v>27.72</v>
      </c>
      <c r="AT11" s="78">
        <v>15.03</v>
      </c>
      <c r="AU11" s="78">
        <v>15.37</v>
      </c>
      <c r="AV11" s="78">
        <v>27.03</v>
      </c>
      <c r="AW11" s="78">
        <v>2.35</v>
      </c>
      <c r="AX11" s="78">
        <v>143.62</v>
      </c>
      <c r="AY11" s="78">
        <v>135.36</v>
      </c>
      <c r="AZ11" s="78">
        <v>137.07</v>
      </c>
      <c r="BA11" s="78">
        <v>117.03</v>
      </c>
      <c r="BB11" s="78">
        <v>128.59</v>
      </c>
      <c r="BC11" s="78">
        <v>145.59</v>
      </c>
      <c r="BD11" s="78">
        <v>122.21</v>
      </c>
      <c r="BE11" s="78">
        <v>116.06</v>
      </c>
      <c r="BF11" s="78">
        <v>124.12</v>
      </c>
      <c r="BG11" s="78">
        <v>76.88</v>
      </c>
      <c r="BH11" s="78">
        <v>97.35</v>
      </c>
      <c r="BI11" s="78">
        <v>72.26</v>
      </c>
      <c r="BJ11" s="78">
        <v>76.06</v>
      </c>
      <c r="BK11" s="78">
        <v>6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9">
        <f t="shared" si="0"/>
        <v>2188.9</v>
      </c>
    </row>
    <row r="12" spans="1:76" ht="15">
      <c r="A12" s="77">
        <v>8</v>
      </c>
      <c r="B12" s="77" t="s">
        <v>10</v>
      </c>
      <c r="C12" s="78">
        <v>99.56</v>
      </c>
      <c r="D12" s="78">
        <v>154.13000000000002</v>
      </c>
      <c r="E12" s="78">
        <v>159.64</v>
      </c>
      <c r="F12" s="78">
        <v>213.63000000000002</v>
      </c>
      <c r="G12" s="78">
        <v>241.4</v>
      </c>
      <c r="H12" s="78">
        <v>241.67</v>
      </c>
      <c r="I12" s="78">
        <v>231.71</v>
      </c>
      <c r="J12" s="78">
        <v>246.01</v>
      </c>
      <c r="K12" s="78">
        <v>275.93</v>
      </c>
      <c r="L12" s="78">
        <v>251.07</v>
      </c>
      <c r="M12" s="78">
        <v>266.46</v>
      </c>
      <c r="N12" s="78">
        <v>196.32000000000002</v>
      </c>
      <c r="O12" s="78">
        <v>252.57</v>
      </c>
      <c r="P12" s="78">
        <v>294.69</v>
      </c>
      <c r="Q12" s="78">
        <v>18.78</v>
      </c>
      <c r="R12" s="78">
        <v>9.3</v>
      </c>
      <c r="S12" s="78">
        <v>16.23</v>
      </c>
      <c r="T12" s="78">
        <v>9.16</v>
      </c>
      <c r="U12" s="78">
        <v>13.47</v>
      </c>
      <c r="V12" s="78">
        <v>10</v>
      </c>
      <c r="W12" s="78">
        <v>8.31</v>
      </c>
      <c r="X12" s="78">
        <v>7.89</v>
      </c>
      <c r="Y12" s="78">
        <v>11.32</v>
      </c>
      <c r="Z12" s="78">
        <v>14.05</v>
      </c>
      <c r="AA12" s="78">
        <v>16.62</v>
      </c>
      <c r="AB12" s="78">
        <v>11.24</v>
      </c>
      <c r="AC12" s="78">
        <v>7.86</v>
      </c>
      <c r="AD12" s="78">
        <v>18.65</v>
      </c>
      <c r="AE12" s="78">
        <v>1.14</v>
      </c>
      <c r="AF12" s="78">
        <v>0</v>
      </c>
      <c r="AG12" s="78">
        <v>0.1</v>
      </c>
      <c r="AH12" s="78">
        <v>0</v>
      </c>
      <c r="AI12" s="78">
        <v>0.75</v>
      </c>
      <c r="AJ12" s="78">
        <v>0.97</v>
      </c>
      <c r="AK12" s="78">
        <v>2.49</v>
      </c>
      <c r="AL12" s="78">
        <v>1.1</v>
      </c>
      <c r="AM12" s="78">
        <v>1.36</v>
      </c>
      <c r="AN12" s="78">
        <v>0.55</v>
      </c>
      <c r="AO12" s="78">
        <v>2.83</v>
      </c>
      <c r="AP12" s="78">
        <v>1.36</v>
      </c>
      <c r="AQ12" s="78">
        <v>3.51</v>
      </c>
      <c r="AR12" s="78">
        <v>2.87</v>
      </c>
      <c r="AS12" s="78">
        <v>160.44</v>
      </c>
      <c r="AT12" s="78">
        <v>186.17</v>
      </c>
      <c r="AU12" s="78">
        <v>136.48</v>
      </c>
      <c r="AV12" s="78">
        <v>163.99</v>
      </c>
      <c r="AW12" s="78">
        <v>40.29</v>
      </c>
      <c r="AX12" s="78">
        <v>839.5699999999999</v>
      </c>
      <c r="AY12" s="78">
        <v>850.49</v>
      </c>
      <c r="AZ12" s="78">
        <v>789.12</v>
      </c>
      <c r="BA12" s="78">
        <v>845.68</v>
      </c>
      <c r="BB12" s="78">
        <v>873.5999999999999</v>
      </c>
      <c r="BC12" s="78">
        <v>916.87</v>
      </c>
      <c r="BD12" s="78">
        <v>962.24</v>
      </c>
      <c r="BE12" s="78">
        <v>969.55</v>
      </c>
      <c r="BF12" s="78">
        <v>990.74</v>
      </c>
      <c r="BG12" s="78">
        <v>1116.72</v>
      </c>
      <c r="BH12" s="78">
        <v>982.93</v>
      </c>
      <c r="BI12" s="78">
        <v>927.37</v>
      </c>
      <c r="BJ12" s="78">
        <v>1022.87</v>
      </c>
      <c r="BK12" s="78">
        <v>22.500000000000004</v>
      </c>
      <c r="BL12" s="78">
        <v>14.959999999999999</v>
      </c>
      <c r="BM12" s="78">
        <v>16.1</v>
      </c>
      <c r="BN12" s="78">
        <v>10.479999999999999</v>
      </c>
      <c r="BO12" s="78">
        <v>18.12</v>
      </c>
      <c r="BP12" s="78">
        <v>5.8100000000000005</v>
      </c>
      <c r="BQ12" s="78">
        <v>12.33</v>
      </c>
      <c r="BR12" s="78">
        <v>12.350000000000001</v>
      </c>
      <c r="BS12" s="78">
        <v>15.19</v>
      </c>
      <c r="BT12" s="78">
        <v>9.5</v>
      </c>
      <c r="BU12" s="78">
        <v>7.55</v>
      </c>
      <c r="BV12" s="78">
        <v>20.02</v>
      </c>
      <c r="BW12" s="78">
        <v>13.629999999999999</v>
      </c>
      <c r="BX12" s="79">
        <f t="shared" si="0"/>
        <v>16270.36</v>
      </c>
    </row>
    <row r="13" spans="1:76" ht="15">
      <c r="A13" s="77">
        <v>9</v>
      </c>
      <c r="B13" s="77" t="s">
        <v>11</v>
      </c>
      <c r="C13" s="78">
        <v>100.46</v>
      </c>
      <c r="D13" s="78">
        <v>125.28</v>
      </c>
      <c r="E13" s="78">
        <v>169.1</v>
      </c>
      <c r="F13" s="78">
        <v>185.43</v>
      </c>
      <c r="G13" s="78">
        <v>235.28</v>
      </c>
      <c r="H13" s="78">
        <v>257.61</v>
      </c>
      <c r="I13" s="78">
        <v>273.78</v>
      </c>
      <c r="J13" s="78">
        <v>270.71</v>
      </c>
      <c r="K13" s="78">
        <v>265.39</v>
      </c>
      <c r="L13" s="78">
        <v>254.39</v>
      </c>
      <c r="M13" s="78">
        <v>231.84</v>
      </c>
      <c r="N13" s="78">
        <v>168.39</v>
      </c>
      <c r="O13" s="78">
        <v>115.41</v>
      </c>
      <c r="P13" s="78">
        <v>167.3</v>
      </c>
      <c r="Q13" s="78">
        <v>2.79</v>
      </c>
      <c r="R13" s="78">
        <v>3.2</v>
      </c>
      <c r="S13" s="78">
        <v>3</v>
      </c>
      <c r="T13" s="78">
        <v>7.95</v>
      </c>
      <c r="U13" s="78">
        <v>9.96</v>
      </c>
      <c r="V13" s="78">
        <v>6.87</v>
      </c>
      <c r="W13" s="78">
        <v>5.33</v>
      </c>
      <c r="X13" s="78">
        <v>12.39</v>
      </c>
      <c r="Y13" s="78">
        <v>11.37</v>
      </c>
      <c r="Z13" s="78">
        <v>10.27</v>
      </c>
      <c r="AA13" s="78">
        <v>7.22</v>
      </c>
      <c r="AB13" s="78">
        <v>16.48</v>
      </c>
      <c r="AC13" s="78">
        <v>14.9</v>
      </c>
      <c r="AD13" s="78">
        <v>38.38</v>
      </c>
      <c r="AE13" s="78">
        <v>2.08</v>
      </c>
      <c r="AF13" s="78">
        <v>2.09</v>
      </c>
      <c r="AG13" s="78">
        <v>0.1</v>
      </c>
      <c r="AH13" s="78">
        <v>0</v>
      </c>
      <c r="AI13" s="78">
        <v>0.98</v>
      </c>
      <c r="AJ13" s="78">
        <v>0</v>
      </c>
      <c r="AK13" s="78">
        <v>1.09</v>
      </c>
      <c r="AL13" s="78">
        <v>0.48</v>
      </c>
      <c r="AM13" s="78">
        <v>0.32</v>
      </c>
      <c r="AN13" s="78">
        <v>0.22</v>
      </c>
      <c r="AO13" s="78">
        <v>2.37</v>
      </c>
      <c r="AP13" s="78">
        <v>0</v>
      </c>
      <c r="AQ13" s="78">
        <v>0.15</v>
      </c>
      <c r="AR13" s="78">
        <v>5.59</v>
      </c>
      <c r="AS13" s="78">
        <v>130.35</v>
      </c>
      <c r="AT13" s="78">
        <v>146.94</v>
      </c>
      <c r="AU13" s="78">
        <v>157.99</v>
      </c>
      <c r="AV13" s="78">
        <v>186.02</v>
      </c>
      <c r="AW13" s="78">
        <v>12.15</v>
      </c>
      <c r="AX13" s="78">
        <v>986.73</v>
      </c>
      <c r="AY13" s="78">
        <v>948.54</v>
      </c>
      <c r="AZ13" s="78">
        <v>979.34</v>
      </c>
      <c r="BA13" s="78">
        <v>849.98</v>
      </c>
      <c r="BB13" s="78">
        <v>843.38</v>
      </c>
      <c r="BC13" s="78">
        <v>917.09</v>
      </c>
      <c r="BD13" s="78">
        <v>933.46</v>
      </c>
      <c r="BE13" s="78">
        <v>976.44</v>
      </c>
      <c r="BF13" s="78">
        <v>1020.9</v>
      </c>
      <c r="BG13" s="78">
        <v>1073.95</v>
      </c>
      <c r="BH13" s="78">
        <v>947.29</v>
      </c>
      <c r="BI13" s="78">
        <v>811.25</v>
      </c>
      <c r="BJ13" s="78">
        <v>683.87</v>
      </c>
      <c r="BK13" s="78">
        <v>34.9</v>
      </c>
      <c r="BL13" s="78">
        <v>23.98</v>
      </c>
      <c r="BM13" s="78">
        <v>19.46</v>
      </c>
      <c r="BN13" s="78">
        <v>11.01</v>
      </c>
      <c r="BO13" s="78">
        <v>14.99</v>
      </c>
      <c r="BP13" s="78">
        <v>9.6</v>
      </c>
      <c r="BQ13" s="78">
        <v>6.18</v>
      </c>
      <c r="BR13" s="78">
        <v>5.13</v>
      </c>
      <c r="BS13" s="78">
        <v>8.94</v>
      </c>
      <c r="BT13" s="78">
        <v>4.47</v>
      </c>
      <c r="BU13" s="78">
        <v>10.35</v>
      </c>
      <c r="BV13" s="78">
        <v>4.03</v>
      </c>
      <c r="BW13" s="78">
        <v>3.86</v>
      </c>
      <c r="BX13" s="79">
        <f t="shared" si="0"/>
        <v>15748.52</v>
      </c>
    </row>
    <row r="14" spans="1:76" ht="15">
      <c r="A14" s="77">
        <v>10</v>
      </c>
      <c r="B14" s="77" t="s">
        <v>12</v>
      </c>
      <c r="C14" s="78">
        <v>295.96</v>
      </c>
      <c r="D14" s="78">
        <v>334.09</v>
      </c>
      <c r="E14" s="78">
        <v>530.31</v>
      </c>
      <c r="F14" s="78">
        <v>734.2199999999999</v>
      </c>
      <c r="G14" s="78">
        <v>757.15</v>
      </c>
      <c r="H14" s="78">
        <v>804.52</v>
      </c>
      <c r="I14" s="78">
        <v>703.5999999999999</v>
      </c>
      <c r="J14" s="78">
        <v>700.7399999999999</v>
      </c>
      <c r="K14" s="78">
        <v>688.5799999999999</v>
      </c>
      <c r="L14" s="78">
        <v>604.81</v>
      </c>
      <c r="M14" s="78">
        <v>504.48</v>
      </c>
      <c r="N14" s="78">
        <v>407.40000000000003</v>
      </c>
      <c r="O14" s="78">
        <v>449.61999999999995</v>
      </c>
      <c r="P14" s="78">
        <v>417.04</v>
      </c>
      <c r="Q14" s="78">
        <v>21.56</v>
      </c>
      <c r="R14" s="78">
        <v>11.93</v>
      </c>
      <c r="S14" s="78">
        <v>19.08</v>
      </c>
      <c r="T14" s="78">
        <v>22.13</v>
      </c>
      <c r="U14" s="78">
        <v>13.92</v>
      </c>
      <c r="V14" s="78">
        <v>14.11</v>
      </c>
      <c r="W14" s="78">
        <v>20.53</v>
      </c>
      <c r="X14" s="78">
        <v>9.76</v>
      </c>
      <c r="Y14" s="78">
        <v>17.05</v>
      </c>
      <c r="Z14" s="78">
        <v>18.76</v>
      </c>
      <c r="AA14" s="78">
        <v>16.58</v>
      </c>
      <c r="AB14" s="78">
        <v>12.38</v>
      </c>
      <c r="AC14" s="78">
        <v>15.47</v>
      </c>
      <c r="AD14" s="78">
        <v>16.74</v>
      </c>
      <c r="AE14" s="78">
        <v>2.69</v>
      </c>
      <c r="AF14" s="78">
        <v>5.31</v>
      </c>
      <c r="AG14" s="78">
        <v>1.66</v>
      </c>
      <c r="AH14" s="78">
        <v>6.41</v>
      </c>
      <c r="AI14" s="78">
        <v>4.45</v>
      </c>
      <c r="AJ14" s="78">
        <v>3.1</v>
      </c>
      <c r="AK14" s="78">
        <v>5.48</v>
      </c>
      <c r="AL14" s="78">
        <v>3.51</v>
      </c>
      <c r="AM14" s="78">
        <v>4.7</v>
      </c>
      <c r="AN14" s="78">
        <v>6.85</v>
      </c>
      <c r="AO14" s="78">
        <v>5.83</v>
      </c>
      <c r="AP14" s="78">
        <v>12.01</v>
      </c>
      <c r="AQ14" s="78">
        <v>17.31</v>
      </c>
      <c r="AR14" s="78">
        <v>4.28</v>
      </c>
      <c r="AS14" s="78">
        <v>241.91</v>
      </c>
      <c r="AT14" s="78">
        <v>185.98</v>
      </c>
      <c r="AU14" s="78">
        <v>193.98000000000002</v>
      </c>
      <c r="AV14" s="78">
        <v>336.52</v>
      </c>
      <c r="AW14" s="78">
        <v>24.92</v>
      </c>
      <c r="AX14" s="78">
        <v>2104.95</v>
      </c>
      <c r="AY14" s="78">
        <v>2030.65</v>
      </c>
      <c r="AZ14" s="78">
        <v>1701.09</v>
      </c>
      <c r="BA14" s="78">
        <v>1776.47</v>
      </c>
      <c r="BB14" s="78">
        <v>1786.3</v>
      </c>
      <c r="BC14" s="78">
        <v>1848.8</v>
      </c>
      <c r="BD14" s="78">
        <v>2124.59</v>
      </c>
      <c r="BE14" s="78">
        <v>2209.5200000000004</v>
      </c>
      <c r="BF14" s="78">
        <v>2263.36</v>
      </c>
      <c r="BG14" s="78">
        <v>2159.12</v>
      </c>
      <c r="BH14" s="78">
        <v>2263.89</v>
      </c>
      <c r="BI14" s="78">
        <v>2214.48</v>
      </c>
      <c r="BJ14" s="78">
        <v>1932.74</v>
      </c>
      <c r="BK14" s="78">
        <v>55.13</v>
      </c>
      <c r="BL14" s="78">
        <v>28.03</v>
      </c>
      <c r="BM14" s="78">
        <v>25.66</v>
      </c>
      <c r="BN14" s="78">
        <v>18.32</v>
      </c>
      <c r="BO14" s="78">
        <v>26.46</v>
      </c>
      <c r="BP14" s="78">
        <v>26.23</v>
      </c>
      <c r="BQ14" s="78">
        <v>18.200000000000003</v>
      </c>
      <c r="BR14" s="78">
        <v>21.6</v>
      </c>
      <c r="BS14" s="78">
        <v>27.99</v>
      </c>
      <c r="BT14" s="78">
        <v>29.810000000000002</v>
      </c>
      <c r="BU14" s="78">
        <v>20.21</v>
      </c>
      <c r="BV14" s="78">
        <v>24.18</v>
      </c>
      <c r="BW14" s="78">
        <v>15.76</v>
      </c>
      <c r="BX14" s="79">
        <f t="shared" si="0"/>
        <v>35982.95999999999</v>
      </c>
    </row>
    <row r="15" spans="1:76" ht="15">
      <c r="A15" s="77">
        <v>11</v>
      </c>
      <c r="B15" s="77" t="s">
        <v>13</v>
      </c>
      <c r="C15" s="78">
        <v>251.6</v>
      </c>
      <c r="D15" s="78">
        <v>342.33</v>
      </c>
      <c r="E15" s="78">
        <v>367.21999999999997</v>
      </c>
      <c r="F15" s="78">
        <v>488.53000000000003</v>
      </c>
      <c r="G15" s="78">
        <v>671.94</v>
      </c>
      <c r="H15" s="78">
        <v>690.41</v>
      </c>
      <c r="I15" s="78">
        <v>728.75</v>
      </c>
      <c r="J15" s="78">
        <v>692.35</v>
      </c>
      <c r="K15" s="78">
        <v>704.89</v>
      </c>
      <c r="L15" s="78">
        <v>728.13</v>
      </c>
      <c r="M15" s="78">
        <v>725.23</v>
      </c>
      <c r="N15" s="78">
        <v>487.08000000000004</v>
      </c>
      <c r="O15" s="78">
        <v>602.28</v>
      </c>
      <c r="P15" s="78">
        <v>614.59</v>
      </c>
      <c r="Q15" s="78">
        <v>33.1</v>
      </c>
      <c r="R15" s="78">
        <v>28.02</v>
      </c>
      <c r="S15" s="78">
        <v>14.21</v>
      </c>
      <c r="T15" s="78">
        <v>10.19</v>
      </c>
      <c r="U15" s="78">
        <v>14.27</v>
      </c>
      <c r="V15" s="78">
        <v>18.77</v>
      </c>
      <c r="W15" s="78">
        <v>11.9</v>
      </c>
      <c r="X15" s="78">
        <v>14.02</v>
      </c>
      <c r="Y15" s="78">
        <v>15.55</v>
      </c>
      <c r="Z15" s="78">
        <v>18.93</v>
      </c>
      <c r="AA15" s="78">
        <v>16.22</v>
      </c>
      <c r="AB15" s="78">
        <v>8.19</v>
      </c>
      <c r="AC15" s="78">
        <v>12.72</v>
      </c>
      <c r="AD15" s="78">
        <v>23.15</v>
      </c>
      <c r="AE15" s="78">
        <v>13.92</v>
      </c>
      <c r="AF15" s="78">
        <v>10</v>
      </c>
      <c r="AG15" s="78">
        <v>13.74</v>
      </c>
      <c r="AH15" s="78">
        <v>16.14</v>
      </c>
      <c r="AI15" s="78">
        <v>11.5</v>
      </c>
      <c r="AJ15" s="78">
        <v>11.13</v>
      </c>
      <c r="AK15" s="78">
        <v>10.56</v>
      </c>
      <c r="AL15" s="78">
        <v>11.39</v>
      </c>
      <c r="AM15" s="78">
        <v>6.46</v>
      </c>
      <c r="AN15" s="78">
        <v>5.33</v>
      </c>
      <c r="AO15" s="78">
        <v>8.03</v>
      </c>
      <c r="AP15" s="78">
        <v>9.07</v>
      </c>
      <c r="AQ15" s="78">
        <v>9.98</v>
      </c>
      <c r="AR15" s="78">
        <v>22.45</v>
      </c>
      <c r="AS15" s="78">
        <v>121.99</v>
      </c>
      <c r="AT15" s="78">
        <v>137.27</v>
      </c>
      <c r="AU15" s="78">
        <v>140.96</v>
      </c>
      <c r="AV15" s="78">
        <v>135.23</v>
      </c>
      <c r="AW15" s="78">
        <v>101.94</v>
      </c>
      <c r="AX15" s="78">
        <v>2491.95</v>
      </c>
      <c r="AY15" s="78">
        <v>1997.96</v>
      </c>
      <c r="AZ15" s="78">
        <v>2076</v>
      </c>
      <c r="BA15" s="78">
        <v>2110.03</v>
      </c>
      <c r="BB15" s="78">
        <v>2143.6800000000003</v>
      </c>
      <c r="BC15" s="78">
        <v>2139.92</v>
      </c>
      <c r="BD15" s="78">
        <v>2231.29</v>
      </c>
      <c r="BE15" s="78">
        <v>2202.36</v>
      </c>
      <c r="BF15" s="78">
        <v>2261.29</v>
      </c>
      <c r="BG15" s="78">
        <v>2192.42</v>
      </c>
      <c r="BH15" s="78">
        <v>1970.02</v>
      </c>
      <c r="BI15" s="78">
        <v>2192.48</v>
      </c>
      <c r="BJ15" s="78">
        <v>2336.11</v>
      </c>
      <c r="BK15" s="78">
        <v>699.4399999999999</v>
      </c>
      <c r="BL15" s="78">
        <v>883.73</v>
      </c>
      <c r="BM15" s="78">
        <v>707.63</v>
      </c>
      <c r="BN15" s="78">
        <v>646.4699999999999</v>
      </c>
      <c r="BO15" s="78">
        <v>374.76</v>
      </c>
      <c r="BP15" s="78">
        <v>269.45</v>
      </c>
      <c r="BQ15" s="78">
        <v>188.88</v>
      </c>
      <c r="BR15" s="78">
        <v>231.46</v>
      </c>
      <c r="BS15" s="78">
        <v>210.31</v>
      </c>
      <c r="BT15" s="78">
        <v>168.47</v>
      </c>
      <c r="BU15" s="78">
        <v>216.93</v>
      </c>
      <c r="BV15" s="78">
        <v>265.33</v>
      </c>
      <c r="BW15" s="78">
        <v>208.53</v>
      </c>
      <c r="BX15" s="79">
        <f t="shared" si="0"/>
        <v>42548.56</v>
      </c>
    </row>
    <row r="16" spans="1:76" ht="15">
      <c r="A16" s="77">
        <v>12</v>
      </c>
      <c r="B16" s="77" t="s">
        <v>14</v>
      </c>
      <c r="C16" s="78">
        <v>118.05</v>
      </c>
      <c r="D16" s="78">
        <v>112.21</v>
      </c>
      <c r="E16" s="78">
        <v>148.67</v>
      </c>
      <c r="F16" s="78">
        <v>160.82</v>
      </c>
      <c r="G16" s="78">
        <v>173.69</v>
      </c>
      <c r="H16" s="78">
        <v>161.83</v>
      </c>
      <c r="I16" s="78">
        <v>161.97</v>
      </c>
      <c r="J16" s="78">
        <v>143.32</v>
      </c>
      <c r="K16" s="78">
        <v>152.28</v>
      </c>
      <c r="L16" s="78">
        <v>155.84</v>
      </c>
      <c r="M16" s="78">
        <v>149.12</v>
      </c>
      <c r="N16" s="78">
        <v>81.26</v>
      </c>
      <c r="O16" s="78">
        <v>103.39</v>
      </c>
      <c r="P16" s="78">
        <v>88.98</v>
      </c>
      <c r="Q16" s="78">
        <v>4.42</v>
      </c>
      <c r="R16" s="78">
        <v>5.22</v>
      </c>
      <c r="S16" s="78">
        <v>3.93</v>
      </c>
      <c r="T16" s="78">
        <v>0.99</v>
      </c>
      <c r="U16" s="78">
        <v>3.15</v>
      </c>
      <c r="V16" s="78">
        <v>0.96</v>
      </c>
      <c r="W16" s="78">
        <v>4.26</v>
      </c>
      <c r="X16" s="78">
        <v>1.04</v>
      </c>
      <c r="Y16" s="78">
        <v>1.98</v>
      </c>
      <c r="Z16" s="78">
        <v>0</v>
      </c>
      <c r="AA16" s="78">
        <v>2.2</v>
      </c>
      <c r="AB16" s="78">
        <v>2.18</v>
      </c>
      <c r="AC16" s="78">
        <v>3.16</v>
      </c>
      <c r="AD16" s="78">
        <v>4.1</v>
      </c>
      <c r="AE16" s="78">
        <v>0</v>
      </c>
      <c r="AF16" s="78">
        <v>0</v>
      </c>
      <c r="AG16" s="78">
        <v>0.1</v>
      </c>
      <c r="AH16" s="78">
        <v>1.03</v>
      </c>
      <c r="AI16" s="78">
        <v>1.09</v>
      </c>
      <c r="AJ16" s="78">
        <v>1</v>
      </c>
      <c r="AK16" s="78">
        <v>1.11</v>
      </c>
      <c r="AL16" s="78">
        <v>0.28</v>
      </c>
      <c r="AM16" s="78">
        <v>0.12</v>
      </c>
      <c r="AN16" s="78">
        <v>2.55</v>
      </c>
      <c r="AO16" s="78">
        <v>6.54</v>
      </c>
      <c r="AP16" s="78">
        <v>0</v>
      </c>
      <c r="AQ16" s="78">
        <v>0.33</v>
      </c>
      <c r="AR16" s="78">
        <v>0.96</v>
      </c>
      <c r="AS16" s="78">
        <v>62.66</v>
      </c>
      <c r="AT16" s="78">
        <v>54.81</v>
      </c>
      <c r="AU16" s="78">
        <v>68.36</v>
      </c>
      <c r="AV16" s="78">
        <v>117.41</v>
      </c>
      <c r="AW16" s="78">
        <v>5.51</v>
      </c>
      <c r="AX16" s="78">
        <v>757.47</v>
      </c>
      <c r="AY16" s="78">
        <v>708.81</v>
      </c>
      <c r="AZ16" s="78">
        <v>685.59</v>
      </c>
      <c r="BA16" s="78">
        <v>671.26</v>
      </c>
      <c r="BB16" s="78">
        <v>629.3</v>
      </c>
      <c r="BC16" s="78">
        <v>648.47</v>
      </c>
      <c r="BD16" s="78">
        <v>661.7</v>
      </c>
      <c r="BE16" s="78">
        <v>641.44</v>
      </c>
      <c r="BF16" s="78">
        <v>651.71</v>
      </c>
      <c r="BG16" s="78">
        <v>535.36</v>
      </c>
      <c r="BH16" s="78">
        <v>371.62</v>
      </c>
      <c r="BI16" s="78">
        <v>496.3</v>
      </c>
      <c r="BJ16" s="78">
        <v>319.27</v>
      </c>
      <c r="BK16" s="78">
        <v>11.55</v>
      </c>
      <c r="BL16" s="78">
        <v>0.99</v>
      </c>
      <c r="BM16" s="78">
        <v>6.97</v>
      </c>
      <c r="BN16" s="78">
        <v>8.53</v>
      </c>
      <c r="BO16" s="78">
        <v>5.9</v>
      </c>
      <c r="BP16" s="78">
        <v>11.58</v>
      </c>
      <c r="BQ16" s="78">
        <v>2.07</v>
      </c>
      <c r="BR16" s="78">
        <v>2.93</v>
      </c>
      <c r="BS16" s="78">
        <v>6.49</v>
      </c>
      <c r="BT16" s="78">
        <v>3.93</v>
      </c>
      <c r="BU16" s="78">
        <v>1.95</v>
      </c>
      <c r="BV16" s="78">
        <v>2.94</v>
      </c>
      <c r="BW16" s="78">
        <v>0.84</v>
      </c>
      <c r="BX16" s="79">
        <f t="shared" si="0"/>
        <v>10117.850000000002</v>
      </c>
    </row>
    <row r="17" spans="1:76" ht="15">
      <c r="A17" s="77">
        <v>13</v>
      </c>
      <c r="B17" s="77" t="s">
        <v>70</v>
      </c>
      <c r="C17" s="78">
        <v>1497.84</v>
      </c>
      <c r="D17" s="78">
        <v>1447.51</v>
      </c>
      <c r="E17" s="78">
        <v>3632.71</v>
      </c>
      <c r="F17" s="78">
        <v>5170.34</v>
      </c>
      <c r="G17" s="78">
        <v>6419.69</v>
      </c>
      <c r="H17" s="78">
        <v>6179.56</v>
      </c>
      <c r="I17" s="78">
        <v>6731.98</v>
      </c>
      <c r="J17" s="78">
        <v>6838.05</v>
      </c>
      <c r="K17" s="78">
        <v>6753.79</v>
      </c>
      <c r="L17" s="78">
        <v>6566.58</v>
      </c>
      <c r="M17" s="78">
        <v>6623.36</v>
      </c>
      <c r="N17" s="78">
        <v>6050.57</v>
      </c>
      <c r="O17" s="78">
        <v>4836.3</v>
      </c>
      <c r="P17" s="78">
        <v>5931.06</v>
      </c>
      <c r="Q17" s="78">
        <v>384.85</v>
      </c>
      <c r="R17" s="78">
        <v>123.19</v>
      </c>
      <c r="S17" s="78">
        <v>155.75</v>
      </c>
      <c r="T17" s="78">
        <v>178.68</v>
      </c>
      <c r="U17" s="78">
        <v>159.13</v>
      </c>
      <c r="V17" s="78">
        <v>162.46</v>
      </c>
      <c r="W17" s="78">
        <v>145.2</v>
      </c>
      <c r="X17" s="78">
        <v>142.94</v>
      </c>
      <c r="Y17" s="78">
        <v>142.63</v>
      </c>
      <c r="Z17" s="78">
        <v>153.61</v>
      </c>
      <c r="AA17" s="78">
        <v>132.5</v>
      </c>
      <c r="AB17" s="78">
        <v>92.12</v>
      </c>
      <c r="AC17" s="78">
        <v>114.89</v>
      </c>
      <c r="AD17" s="78">
        <v>395.02</v>
      </c>
      <c r="AE17" s="78">
        <v>40.86</v>
      </c>
      <c r="AF17" s="78">
        <v>11.21</v>
      </c>
      <c r="AG17" s="78">
        <v>22.04</v>
      </c>
      <c r="AH17" s="78">
        <v>21.33</v>
      </c>
      <c r="AI17" s="78">
        <v>20.43</v>
      </c>
      <c r="AJ17" s="78">
        <v>14.82</v>
      </c>
      <c r="AK17" s="78">
        <v>17.93</v>
      </c>
      <c r="AL17" s="78">
        <v>19.62</v>
      </c>
      <c r="AM17" s="78">
        <v>12.99</v>
      </c>
      <c r="AN17" s="78">
        <v>23.27</v>
      </c>
      <c r="AO17" s="78">
        <v>23.07</v>
      </c>
      <c r="AP17" s="78">
        <v>31.93</v>
      </c>
      <c r="AQ17" s="78">
        <v>21.36</v>
      </c>
      <c r="AR17" s="78">
        <v>77.58</v>
      </c>
      <c r="AS17" s="78">
        <v>1672.31</v>
      </c>
      <c r="AT17" s="78">
        <v>2221.9</v>
      </c>
      <c r="AU17" s="78">
        <v>2327.38</v>
      </c>
      <c r="AV17" s="78">
        <v>3462.42</v>
      </c>
      <c r="AW17" s="78">
        <v>230.51</v>
      </c>
      <c r="AX17" s="78">
        <v>14986.759999999998</v>
      </c>
      <c r="AY17" s="78">
        <v>13444.599999999999</v>
      </c>
      <c r="AZ17" s="78">
        <v>14814.93</v>
      </c>
      <c r="BA17" s="78">
        <v>18483.78</v>
      </c>
      <c r="BB17" s="78">
        <v>17802.71</v>
      </c>
      <c r="BC17" s="78">
        <v>18337.96</v>
      </c>
      <c r="BD17" s="78">
        <v>18816.51</v>
      </c>
      <c r="BE17" s="78">
        <v>18743.76</v>
      </c>
      <c r="BF17" s="78">
        <v>19063.14</v>
      </c>
      <c r="BG17" s="78">
        <v>17975.89</v>
      </c>
      <c r="BH17" s="78">
        <v>16768.68</v>
      </c>
      <c r="BI17" s="78">
        <v>12908.82</v>
      </c>
      <c r="BJ17" s="78">
        <v>13758.070000000002</v>
      </c>
      <c r="BK17" s="78">
        <v>8628.42</v>
      </c>
      <c r="BL17" s="78">
        <v>8919.98</v>
      </c>
      <c r="BM17" s="78">
        <v>6492.150000000001</v>
      </c>
      <c r="BN17" s="78">
        <v>3284.08</v>
      </c>
      <c r="BO17" s="78">
        <v>2448.14</v>
      </c>
      <c r="BP17" s="78">
        <v>1777.7099999999998</v>
      </c>
      <c r="BQ17" s="78">
        <v>1869.58</v>
      </c>
      <c r="BR17" s="78">
        <v>1843.77</v>
      </c>
      <c r="BS17" s="78">
        <v>1978.9</v>
      </c>
      <c r="BT17" s="78">
        <v>2158.1099999999997</v>
      </c>
      <c r="BU17" s="78">
        <v>2191.57</v>
      </c>
      <c r="BV17" s="78">
        <v>1713.66</v>
      </c>
      <c r="BW17" s="78">
        <v>1246.77</v>
      </c>
      <c r="BX17" s="79">
        <f t="shared" si="0"/>
        <v>347893.7200000001</v>
      </c>
    </row>
    <row r="18" spans="1:76" ht="15">
      <c r="A18" s="77">
        <v>14</v>
      </c>
      <c r="B18" s="77" t="s">
        <v>71</v>
      </c>
      <c r="C18" s="78">
        <v>39</v>
      </c>
      <c r="D18" s="78">
        <v>51.47</v>
      </c>
      <c r="E18" s="78">
        <v>70.4</v>
      </c>
      <c r="F18" s="78">
        <v>64.34</v>
      </c>
      <c r="G18" s="78">
        <v>69.46</v>
      </c>
      <c r="H18" s="78">
        <v>79.77</v>
      </c>
      <c r="I18" s="78">
        <v>53.03</v>
      </c>
      <c r="J18" s="78">
        <v>56.18</v>
      </c>
      <c r="K18" s="78">
        <v>64.87</v>
      </c>
      <c r="L18" s="78">
        <v>69.35</v>
      </c>
      <c r="M18" s="78">
        <v>165.09</v>
      </c>
      <c r="N18" s="78">
        <v>112.38</v>
      </c>
      <c r="O18" s="78">
        <v>46.45</v>
      </c>
      <c r="P18" s="78">
        <v>45.93</v>
      </c>
      <c r="Q18" s="78">
        <v>0</v>
      </c>
      <c r="R18" s="78">
        <v>0.97</v>
      </c>
      <c r="S18" s="78">
        <v>0.95</v>
      </c>
      <c r="T18" s="78">
        <v>0</v>
      </c>
      <c r="U18" s="78">
        <v>0.99</v>
      </c>
      <c r="V18" s="78">
        <v>0.94</v>
      </c>
      <c r="W18" s="78">
        <v>0</v>
      </c>
      <c r="X18" s="78">
        <v>0</v>
      </c>
      <c r="Y18" s="78">
        <v>0</v>
      </c>
      <c r="Z18" s="78">
        <v>0.99</v>
      </c>
      <c r="AA18" s="78">
        <v>0</v>
      </c>
      <c r="AB18" s="78">
        <v>1.05</v>
      </c>
      <c r="AC18" s="78">
        <v>0.13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2.56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49.42</v>
      </c>
      <c r="AT18" s="78">
        <v>46.41</v>
      </c>
      <c r="AU18" s="78">
        <v>36.2</v>
      </c>
      <c r="AV18" s="78">
        <v>40.81</v>
      </c>
      <c r="AW18" s="78">
        <v>12.53</v>
      </c>
      <c r="AX18" s="78">
        <v>293.87</v>
      </c>
      <c r="AY18" s="78">
        <v>287.07</v>
      </c>
      <c r="AZ18" s="78">
        <v>210.88</v>
      </c>
      <c r="BA18" s="78">
        <v>287.81</v>
      </c>
      <c r="BB18" s="78">
        <v>266.05</v>
      </c>
      <c r="BC18" s="78">
        <v>305.07</v>
      </c>
      <c r="BD18" s="78">
        <v>278.1</v>
      </c>
      <c r="BE18" s="78">
        <v>277.05</v>
      </c>
      <c r="BF18" s="78">
        <v>278.6</v>
      </c>
      <c r="BG18" s="78">
        <v>392.97</v>
      </c>
      <c r="BH18" s="78">
        <v>267.32</v>
      </c>
      <c r="BI18" s="78">
        <v>136.85</v>
      </c>
      <c r="BJ18" s="78">
        <v>140.62</v>
      </c>
      <c r="BK18" s="78">
        <v>95.94</v>
      </c>
      <c r="BL18" s="78">
        <v>72.98</v>
      </c>
      <c r="BM18" s="78">
        <v>107.76</v>
      </c>
      <c r="BN18" s="78">
        <v>81.35</v>
      </c>
      <c r="BO18" s="78">
        <v>35.55</v>
      </c>
      <c r="BP18" s="78">
        <v>13.94</v>
      </c>
      <c r="BQ18" s="78">
        <v>10.67</v>
      </c>
      <c r="BR18" s="78">
        <v>8.24</v>
      </c>
      <c r="BS18" s="78">
        <v>8.64</v>
      </c>
      <c r="BT18" s="78">
        <v>14.77</v>
      </c>
      <c r="BU18" s="78">
        <v>11.42</v>
      </c>
      <c r="BV18" s="78">
        <v>0.99</v>
      </c>
      <c r="BW18" s="78">
        <v>3.12</v>
      </c>
      <c r="BX18" s="79">
        <f t="shared" si="0"/>
        <v>5069.3</v>
      </c>
    </row>
    <row r="19" spans="1:76" ht="15">
      <c r="A19" s="77">
        <v>15</v>
      </c>
      <c r="B19" s="77" t="s">
        <v>15</v>
      </c>
      <c r="C19" s="78">
        <v>71.08</v>
      </c>
      <c r="D19" s="78">
        <v>73.08</v>
      </c>
      <c r="E19" s="78">
        <v>64.95</v>
      </c>
      <c r="F19" s="78">
        <v>36.62</v>
      </c>
      <c r="G19" s="78">
        <v>39.68</v>
      </c>
      <c r="H19" s="78">
        <v>41.1</v>
      </c>
      <c r="I19" s="78">
        <v>40.68</v>
      </c>
      <c r="J19" s="78">
        <v>30.22</v>
      </c>
      <c r="K19" s="78">
        <v>39.39</v>
      </c>
      <c r="L19" s="78">
        <v>25.68</v>
      </c>
      <c r="M19" s="78">
        <v>37.64</v>
      </c>
      <c r="N19" s="78">
        <v>25.51</v>
      </c>
      <c r="O19" s="78">
        <v>19.95</v>
      </c>
      <c r="P19" s="78">
        <v>16.12</v>
      </c>
      <c r="Q19" s="78">
        <v>0</v>
      </c>
      <c r="R19" s="78">
        <v>3.28</v>
      </c>
      <c r="S19" s="78">
        <v>1.25</v>
      </c>
      <c r="T19" s="78">
        <v>0.86</v>
      </c>
      <c r="U19" s="78">
        <v>0.89</v>
      </c>
      <c r="V19" s="78">
        <v>0</v>
      </c>
      <c r="W19" s="78">
        <v>0</v>
      </c>
      <c r="X19" s="78">
        <v>2.74</v>
      </c>
      <c r="Y19" s="78">
        <v>1.08</v>
      </c>
      <c r="Z19" s="78">
        <v>1.99</v>
      </c>
      <c r="AA19" s="78">
        <v>2.01</v>
      </c>
      <c r="AB19" s="78">
        <v>1.79</v>
      </c>
      <c r="AC19" s="78">
        <v>0.84</v>
      </c>
      <c r="AD19" s="78">
        <v>4.03</v>
      </c>
      <c r="AE19" s="78">
        <v>0</v>
      </c>
      <c r="AF19" s="78">
        <v>0.88</v>
      </c>
      <c r="AG19" s="78">
        <v>0</v>
      </c>
      <c r="AH19" s="78">
        <v>0.93</v>
      </c>
      <c r="AI19" s="78">
        <v>0</v>
      </c>
      <c r="AJ19" s="78">
        <v>0</v>
      </c>
      <c r="AK19" s="78">
        <v>0.29</v>
      </c>
      <c r="AL19" s="78">
        <v>0</v>
      </c>
      <c r="AM19" s="78">
        <v>0</v>
      </c>
      <c r="AN19" s="78">
        <v>0</v>
      </c>
      <c r="AO19" s="78">
        <v>3.01</v>
      </c>
      <c r="AP19" s="78">
        <v>0</v>
      </c>
      <c r="AQ19" s="78">
        <v>0.31</v>
      </c>
      <c r="AR19" s="78">
        <v>0.58</v>
      </c>
      <c r="AS19" s="78">
        <v>9.35</v>
      </c>
      <c r="AT19" s="78">
        <v>14.32</v>
      </c>
      <c r="AU19" s="78">
        <v>13.96</v>
      </c>
      <c r="AV19" s="78">
        <v>16.79</v>
      </c>
      <c r="AW19" s="78">
        <v>1.07</v>
      </c>
      <c r="AX19" s="78">
        <v>100.74</v>
      </c>
      <c r="AY19" s="78">
        <v>139.95</v>
      </c>
      <c r="AZ19" s="78">
        <v>104.15</v>
      </c>
      <c r="BA19" s="78">
        <v>133.84</v>
      </c>
      <c r="BB19" s="78">
        <v>151.6</v>
      </c>
      <c r="BC19" s="78">
        <v>127.12</v>
      </c>
      <c r="BD19" s="78">
        <v>106.96</v>
      </c>
      <c r="BE19" s="78">
        <v>112.05</v>
      </c>
      <c r="BF19" s="78">
        <v>109.34</v>
      </c>
      <c r="BG19" s="78">
        <v>98.81</v>
      </c>
      <c r="BH19" s="78">
        <v>136.73</v>
      </c>
      <c r="BI19" s="78">
        <v>56.19</v>
      </c>
      <c r="BJ19" s="78">
        <v>85.77</v>
      </c>
      <c r="BK19" s="78">
        <v>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9">
        <f t="shared" si="0"/>
        <v>2107.2</v>
      </c>
    </row>
    <row r="20" spans="1:76" ht="15">
      <c r="A20" s="77">
        <v>16</v>
      </c>
      <c r="B20" s="77" t="s">
        <v>16</v>
      </c>
      <c r="C20" s="78">
        <v>605.36</v>
      </c>
      <c r="D20" s="78">
        <v>879.91</v>
      </c>
      <c r="E20" s="78">
        <v>1345.6000000000001</v>
      </c>
      <c r="F20" s="78">
        <v>1563.97</v>
      </c>
      <c r="G20" s="78">
        <v>1816.6299999999999</v>
      </c>
      <c r="H20" s="78">
        <v>1958.81</v>
      </c>
      <c r="I20" s="78">
        <v>2044.24</v>
      </c>
      <c r="J20" s="78">
        <v>1901.22</v>
      </c>
      <c r="K20" s="78">
        <v>1916.51</v>
      </c>
      <c r="L20" s="78">
        <v>1847.4199999999998</v>
      </c>
      <c r="M20" s="78">
        <v>1774.98</v>
      </c>
      <c r="N20" s="78">
        <v>1507.98</v>
      </c>
      <c r="O20" s="78">
        <v>1197.25</v>
      </c>
      <c r="P20" s="78">
        <v>1035.93</v>
      </c>
      <c r="Q20" s="78">
        <v>49.93</v>
      </c>
      <c r="R20" s="78">
        <v>36.74</v>
      </c>
      <c r="S20" s="78">
        <v>61.94</v>
      </c>
      <c r="T20" s="78">
        <v>45.74</v>
      </c>
      <c r="U20" s="78">
        <v>52.87</v>
      </c>
      <c r="V20" s="78">
        <v>39.63</v>
      </c>
      <c r="W20" s="78">
        <v>39.79</v>
      </c>
      <c r="X20" s="78">
        <v>54.03</v>
      </c>
      <c r="Y20" s="78">
        <v>60.57</v>
      </c>
      <c r="Z20" s="78">
        <v>46.36</v>
      </c>
      <c r="AA20" s="78">
        <v>72.24</v>
      </c>
      <c r="AB20" s="78">
        <v>62.75</v>
      </c>
      <c r="AC20" s="78">
        <v>48.77</v>
      </c>
      <c r="AD20" s="78">
        <v>104.78</v>
      </c>
      <c r="AE20" s="78">
        <v>19.18</v>
      </c>
      <c r="AF20" s="78">
        <v>9.26</v>
      </c>
      <c r="AG20" s="78">
        <v>19.88</v>
      </c>
      <c r="AH20" s="78">
        <v>13.4</v>
      </c>
      <c r="AI20" s="78">
        <v>18.16</v>
      </c>
      <c r="AJ20" s="78">
        <v>19.25</v>
      </c>
      <c r="AK20" s="78">
        <v>21.84</v>
      </c>
      <c r="AL20" s="78">
        <v>33.39</v>
      </c>
      <c r="AM20" s="78">
        <v>21.77</v>
      </c>
      <c r="AN20" s="78">
        <v>23.86</v>
      </c>
      <c r="AO20" s="78">
        <v>26.2</v>
      </c>
      <c r="AP20" s="78">
        <v>29.29</v>
      </c>
      <c r="AQ20" s="78">
        <v>25.49</v>
      </c>
      <c r="AR20" s="78">
        <v>78.3</v>
      </c>
      <c r="AS20" s="78">
        <v>697.0999999999999</v>
      </c>
      <c r="AT20" s="78">
        <v>429.75</v>
      </c>
      <c r="AU20" s="78">
        <v>351.87</v>
      </c>
      <c r="AV20" s="78">
        <v>451.73</v>
      </c>
      <c r="AW20" s="78">
        <v>306.90999999999997</v>
      </c>
      <c r="AX20" s="78">
        <v>9214.41</v>
      </c>
      <c r="AY20" s="78">
        <v>8833.43</v>
      </c>
      <c r="AZ20" s="78">
        <v>8120.58</v>
      </c>
      <c r="BA20" s="78">
        <v>8151.84</v>
      </c>
      <c r="BB20" s="78">
        <v>7556.88</v>
      </c>
      <c r="BC20" s="78">
        <v>7447.32</v>
      </c>
      <c r="BD20" s="78">
        <v>7398.62</v>
      </c>
      <c r="BE20" s="78">
        <v>7005.21</v>
      </c>
      <c r="BF20" s="78">
        <v>6909.45</v>
      </c>
      <c r="BG20" s="78">
        <v>6615.509999999999</v>
      </c>
      <c r="BH20" s="78">
        <v>6815.400000000001</v>
      </c>
      <c r="BI20" s="78">
        <v>6516.05</v>
      </c>
      <c r="BJ20" s="78">
        <v>4855.360000000001</v>
      </c>
      <c r="BK20" s="78">
        <v>393</v>
      </c>
      <c r="BL20" s="78">
        <v>342.18</v>
      </c>
      <c r="BM20" s="78">
        <v>251.39000000000001</v>
      </c>
      <c r="BN20" s="78">
        <v>172.14999999999998</v>
      </c>
      <c r="BO20" s="78">
        <v>189.93</v>
      </c>
      <c r="BP20" s="78">
        <v>169.17</v>
      </c>
      <c r="BQ20" s="78">
        <v>162.66</v>
      </c>
      <c r="BR20" s="78">
        <v>189.35999999999999</v>
      </c>
      <c r="BS20" s="78">
        <v>175.19000000000003</v>
      </c>
      <c r="BT20" s="78">
        <v>218.74</v>
      </c>
      <c r="BU20" s="78">
        <v>244.42000000000002</v>
      </c>
      <c r="BV20" s="78">
        <v>225.62</v>
      </c>
      <c r="BW20" s="78">
        <v>137.1</v>
      </c>
      <c r="BX20" s="79">
        <f t="shared" si="0"/>
        <v>123079.54999999999</v>
      </c>
    </row>
    <row r="21" spans="1:76" ht="15">
      <c r="A21" s="77">
        <v>17</v>
      </c>
      <c r="B21" s="77" t="s">
        <v>17</v>
      </c>
      <c r="C21" s="78">
        <v>282.64</v>
      </c>
      <c r="D21" s="78">
        <v>462.31</v>
      </c>
      <c r="E21" s="78">
        <v>657.86</v>
      </c>
      <c r="F21" s="78">
        <v>690.78</v>
      </c>
      <c r="G21" s="78">
        <v>762.92</v>
      </c>
      <c r="H21" s="78">
        <v>752.41</v>
      </c>
      <c r="I21" s="78">
        <v>650.22</v>
      </c>
      <c r="J21" s="78">
        <v>688.38</v>
      </c>
      <c r="K21" s="78">
        <v>626.52</v>
      </c>
      <c r="L21" s="78">
        <v>613.52</v>
      </c>
      <c r="M21" s="78">
        <v>763.04</v>
      </c>
      <c r="N21" s="78">
        <v>615.77</v>
      </c>
      <c r="O21" s="78">
        <v>495.88</v>
      </c>
      <c r="P21" s="78">
        <v>523.91</v>
      </c>
      <c r="Q21" s="78">
        <v>51.07</v>
      </c>
      <c r="R21" s="78">
        <v>10.41</v>
      </c>
      <c r="S21" s="78">
        <v>16.26</v>
      </c>
      <c r="T21" s="78">
        <v>7.1</v>
      </c>
      <c r="U21" s="78">
        <v>2.94</v>
      </c>
      <c r="V21" s="78">
        <v>23.16</v>
      </c>
      <c r="W21" s="78">
        <v>14.61</v>
      </c>
      <c r="X21" s="78">
        <v>10.64</v>
      </c>
      <c r="Y21" s="78">
        <v>25.85</v>
      </c>
      <c r="Z21" s="78">
        <v>16.94</v>
      </c>
      <c r="AA21" s="78">
        <v>11.73</v>
      </c>
      <c r="AB21" s="78">
        <v>12.64</v>
      </c>
      <c r="AC21" s="78">
        <v>19.95</v>
      </c>
      <c r="AD21" s="78">
        <v>31.15</v>
      </c>
      <c r="AE21" s="78">
        <v>12.14</v>
      </c>
      <c r="AF21" s="78">
        <v>10.61</v>
      </c>
      <c r="AG21" s="78">
        <v>9.17</v>
      </c>
      <c r="AH21" s="78">
        <v>11.15</v>
      </c>
      <c r="AI21" s="78">
        <v>14.91</v>
      </c>
      <c r="AJ21" s="78">
        <v>13.87</v>
      </c>
      <c r="AK21" s="78">
        <v>12.22</v>
      </c>
      <c r="AL21" s="78">
        <v>12.76</v>
      </c>
      <c r="AM21" s="78">
        <v>13.4</v>
      </c>
      <c r="AN21" s="78">
        <v>9.3</v>
      </c>
      <c r="AO21" s="78">
        <v>18.06</v>
      </c>
      <c r="AP21" s="78">
        <v>5.28</v>
      </c>
      <c r="AQ21" s="78">
        <v>8.16</v>
      </c>
      <c r="AR21" s="78">
        <v>19.8</v>
      </c>
      <c r="AS21" s="78">
        <v>402.15</v>
      </c>
      <c r="AT21" s="78">
        <v>193.57</v>
      </c>
      <c r="AU21" s="78">
        <v>209.14</v>
      </c>
      <c r="AV21" s="78">
        <v>351.08</v>
      </c>
      <c r="AW21" s="78">
        <v>67.64</v>
      </c>
      <c r="AX21" s="78">
        <v>2705.31</v>
      </c>
      <c r="AY21" s="78">
        <v>2455.53</v>
      </c>
      <c r="AZ21" s="78">
        <v>2389.1</v>
      </c>
      <c r="BA21" s="78">
        <v>2423.35</v>
      </c>
      <c r="BB21" s="78">
        <v>2377.14</v>
      </c>
      <c r="BC21" s="78">
        <v>2351.3</v>
      </c>
      <c r="BD21" s="78">
        <v>2372.09</v>
      </c>
      <c r="BE21" s="78">
        <v>2249.31</v>
      </c>
      <c r="BF21" s="78">
        <v>2378.9</v>
      </c>
      <c r="BG21" s="78">
        <v>2455.7400000000002</v>
      </c>
      <c r="BH21" s="78">
        <v>2165.37</v>
      </c>
      <c r="BI21" s="78">
        <v>1712.67</v>
      </c>
      <c r="BJ21" s="78">
        <v>1418.5700000000002</v>
      </c>
      <c r="BK21" s="78">
        <v>41.73</v>
      </c>
      <c r="BL21" s="78">
        <v>39.46</v>
      </c>
      <c r="BM21" s="78">
        <v>37.32</v>
      </c>
      <c r="BN21" s="78">
        <v>25.29</v>
      </c>
      <c r="BO21" s="78">
        <v>21.15</v>
      </c>
      <c r="BP21" s="78">
        <v>13.65</v>
      </c>
      <c r="BQ21" s="78">
        <v>19.17</v>
      </c>
      <c r="BR21" s="78">
        <v>18.7</v>
      </c>
      <c r="BS21" s="78">
        <v>13.77</v>
      </c>
      <c r="BT21" s="78">
        <v>10.350000000000001</v>
      </c>
      <c r="BU21" s="78">
        <v>14.89</v>
      </c>
      <c r="BV21" s="78">
        <v>14.21</v>
      </c>
      <c r="BW21" s="78">
        <v>2.37</v>
      </c>
      <c r="BX21" s="79">
        <f t="shared" si="0"/>
        <v>39961.46</v>
      </c>
    </row>
    <row r="22" spans="1:76" ht="15">
      <c r="A22" s="77">
        <v>18</v>
      </c>
      <c r="B22" s="77" t="s">
        <v>18</v>
      </c>
      <c r="C22" s="78">
        <v>114.76</v>
      </c>
      <c r="D22" s="78">
        <v>101.24000000000001</v>
      </c>
      <c r="E22" s="78">
        <v>82.99000000000001</v>
      </c>
      <c r="F22" s="78">
        <v>118.82000000000001</v>
      </c>
      <c r="G22" s="78">
        <v>159.72</v>
      </c>
      <c r="H22" s="78">
        <v>138.15</v>
      </c>
      <c r="I22" s="78">
        <v>157.65</v>
      </c>
      <c r="J22" s="78">
        <v>172.15</v>
      </c>
      <c r="K22" s="78">
        <v>185.47</v>
      </c>
      <c r="L22" s="78">
        <v>199.01000000000002</v>
      </c>
      <c r="M22" s="78">
        <v>180.29</v>
      </c>
      <c r="N22" s="78">
        <v>149.79</v>
      </c>
      <c r="O22" s="78">
        <v>156.72</v>
      </c>
      <c r="P22" s="78">
        <v>142.51999999999998</v>
      </c>
      <c r="Q22" s="78">
        <v>3.08</v>
      </c>
      <c r="R22" s="78">
        <v>3.71</v>
      </c>
      <c r="S22" s="78">
        <v>13.39</v>
      </c>
      <c r="T22" s="78">
        <v>7.68</v>
      </c>
      <c r="U22" s="78">
        <v>1.02</v>
      </c>
      <c r="V22" s="78">
        <v>3.07</v>
      </c>
      <c r="W22" s="78">
        <v>8.27</v>
      </c>
      <c r="X22" s="78">
        <v>2.15</v>
      </c>
      <c r="Y22" s="78">
        <v>2.02</v>
      </c>
      <c r="Z22" s="78">
        <v>2.21</v>
      </c>
      <c r="AA22" s="78">
        <v>2.09</v>
      </c>
      <c r="AB22" s="78">
        <v>2.98</v>
      </c>
      <c r="AC22" s="78">
        <v>2.57</v>
      </c>
      <c r="AD22" s="78">
        <v>6</v>
      </c>
      <c r="AE22" s="78">
        <v>0</v>
      </c>
      <c r="AF22" s="78">
        <v>0</v>
      </c>
      <c r="AG22" s="78">
        <v>0.99</v>
      </c>
      <c r="AH22" s="78">
        <v>2.28</v>
      </c>
      <c r="AI22" s="78">
        <v>1.06</v>
      </c>
      <c r="AJ22" s="78">
        <v>1.06</v>
      </c>
      <c r="AK22" s="78">
        <v>5.37</v>
      </c>
      <c r="AL22" s="78">
        <v>1.11</v>
      </c>
      <c r="AM22" s="78">
        <v>2.11</v>
      </c>
      <c r="AN22" s="78">
        <v>4.61</v>
      </c>
      <c r="AO22" s="78">
        <v>0</v>
      </c>
      <c r="AP22" s="78">
        <v>1.15</v>
      </c>
      <c r="AQ22" s="78">
        <v>0.13</v>
      </c>
      <c r="AR22" s="78">
        <v>2.59</v>
      </c>
      <c r="AS22" s="78">
        <v>151.7</v>
      </c>
      <c r="AT22" s="78">
        <v>79.77</v>
      </c>
      <c r="AU22" s="78">
        <v>94.78</v>
      </c>
      <c r="AV22" s="78">
        <v>143.43</v>
      </c>
      <c r="AW22" s="78">
        <v>0</v>
      </c>
      <c r="AX22" s="78">
        <v>939.79</v>
      </c>
      <c r="AY22" s="78">
        <v>778.52</v>
      </c>
      <c r="AZ22" s="78">
        <v>867.3299999999999</v>
      </c>
      <c r="BA22" s="78">
        <v>868.6800000000001</v>
      </c>
      <c r="BB22" s="78">
        <v>795.25</v>
      </c>
      <c r="BC22" s="78">
        <v>828.82</v>
      </c>
      <c r="BD22" s="78">
        <v>893.59</v>
      </c>
      <c r="BE22" s="78">
        <v>839.62</v>
      </c>
      <c r="BF22" s="78">
        <v>871.2700000000001</v>
      </c>
      <c r="BG22" s="78">
        <v>744.69</v>
      </c>
      <c r="BH22" s="78">
        <v>729.32</v>
      </c>
      <c r="BI22" s="78">
        <v>691.86</v>
      </c>
      <c r="BJ22" s="78">
        <v>569.21</v>
      </c>
      <c r="BK22" s="78">
        <v>52.36000000000001</v>
      </c>
      <c r="BL22" s="78">
        <v>40.69</v>
      </c>
      <c r="BM22" s="78">
        <v>38.76</v>
      </c>
      <c r="BN22" s="78">
        <v>20.900000000000002</v>
      </c>
      <c r="BO22" s="78">
        <v>18.220000000000002</v>
      </c>
      <c r="BP22" s="78">
        <v>10.73</v>
      </c>
      <c r="BQ22" s="78">
        <v>3.0100000000000002</v>
      </c>
      <c r="BR22" s="78">
        <v>4.65</v>
      </c>
      <c r="BS22" s="78">
        <v>6.01</v>
      </c>
      <c r="BT22" s="78">
        <v>6.95</v>
      </c>
      <c r="BU22" s="78">
        <v>14.31</v>
      </c>
      <c r="BV22" s="78">
        <v>12.46</v>
      </c>
      <c r="BW22" s="78">
        <v>10.34</v>
      </c>
      <c r="BX22" s="79">
        <f t="shared" si="0"/>
        <v>13269</v>
      </c>
    </row>
    <row r="23" spans="1:76" ht="15">
      <c r="A23" s="77">
        <v>19</v>
      </c>
      <c r="B23" s="77" t="s">
        <v>19</v>
      </c>
      <c r="C23" s="78">
        <v>16.48</v>
      </c>
      <c r="D23" s="78">
        <v>13.88</v>
      </c>
      <c r="E23" s="78">
        <v>19.86</v>
      </c>
      <c r="F23" s="78">
        <v>17.04</v>
      </c>
      <c r="G23" s="78">
        <v>12.52</v>
      </c>
      <c r="H23" s="78">
        <v>9.37</v>
      </c>
      <c r="I23" s="78">
        <v>17.91</v>
      </c>
      <c r="J23" s="78">
        <v>23.84</v>
      </c>
      <c r="K23" s="78">
        <v>19.99</v>
      </c>
      <c r="L23" s="78">
        <v>21.95</v>
      </c>
      <c r="M23" s="78">
        <v>20.04</v>
      </c>
      <c r="N23" s="78">
        <v>10.19</v>
      </c>
      <c r="O23" s="78">
        <v>9.38</v>
      </c>
      <c r="P23" s="78">
        <v>10.93</v>
      </c>
      <c r="Q23" s="78">
        <v>1.52</v>
      </c>
      <c r="R23" s="78">
        <v>4.37</v>
      </c>
      <c r="S23" s="78">
        <v>1.07</v>
      </c>
      <c r="T23" s="78">
        <v>1.09</v>
      </c>
      <c r="U23" s="78">
        <v>0</v>
      </c>
      <c r="V23" s="78">
        <v>0.76</v>
      </c>
      <c r="W23" s="78">
        <v>1.12</v>
      </c>
      <c r="X23" s="78">
        <v>0</v>
      </c>
      <c r="Y23" s="78">
        <v>1.06</v>
      </c>
      <c r="Z23" s="78">
        <v>1.11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1.14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11.5</v>
      </c>
      <c r="AT23" s="78">
        <v>9.19</v>
      </c>
      <c r="AU23" s="78">
        <v>10.27</v>
      </c>
      <c r="AV23" s="78">
        <v>14.87</v>
      </c>
      <c r="AW23" s="78">
        <v>0</v>
      </c>
      <c r="AX23" s="78">
        <v>93.93</v>
      </c>
      <c r="AY23" s="78">
        <v>87.74</v>
      </c>
      <c r="AZ23" s="78">
        <v>87.02</v>
      </c>
      <c r="BA23" s="78">
        <v>102.82</v>
      </c>
      <c r="BB23" s="78">
        <v>68.21</v>
      </c>
      <c r="BC23" s="78">
        <v>88.69</v>
      </c>
      <c r="BD23" s="78">
        <v>78.75</v>
      </c>
      <c r="BE23" s="78">
        <v>77.53</v>
      </c>
      <c r="BF23" s="78">
        <v>68.7</v>
      </c>
      <c r="BG23" s="78">
        <v>56.77</v>
      </c>
      <c r="BH23" s="78">
        <v>42.03</v>
      </c>
      <c r="BI23" s="78">
        <v>44.95</v>
      </c>
      <c r="BJ23" s="78">
        <v>40.34</v>
      </c>
      <c r="BK23" s="78">
        <v>0</v>
      </c>
      <c r="BL23" s="78">
        <v>0.16</v>
      </c>
      <c r="BM23" s="78">
        <v>0.48</v>
      </c>
      <c r="BN23" s="78">
        <v>0</v>
      </c>
      <c r="BO23" s="78">
        <v>0</v>
      </c>
      <c r="BP23" s="78">
        <v>0.49</v>
      </c>
      <c r="BQ23" s="78">
        <v>0</v>
      </c>
      <c r="BR23" s="78">
        <v>0</v>
      </c>
      <c r="BS23" s="78">
        <v>0</v>
      </c>
      <c r="BT23" s="78">
        <v>0.71</v>
      </c>
      <c r="BU23" s="78">
        <v>0</v>
      </c>
      <c r="BV23" s="78">
        <v>0</v>
      </c>
      <c r="BW23" s="78">
        <v>0.59</v>
      </c>
      <c r="BX23" s="79">
        <f t="shared" si="0"/>
        <v>1222.3600000000001</v>
      </c>
    </row>
    <row r="24" spans="1:76" ht="15">
      <c r="A24" s="77">
        <v>20</v>
      </c>
      <c r="B24" s="77" t="s">
        <v>20</v>
      </c>
      <c r="C24" s="78">
        <v>69.56</v>
      </c>
      <c r="D24" s="78">
        <v>70.49</v>
      </c>
      <c r="E24" s="78">
        <v>52.45</v>
      </c>
      <c r="F24" s="78">
        <v>62.9</v>
      </c>
      <c r="G24" s="78">
        <v>67.89</v>
      </c>
      <c r="H24" s="78">
        <v>70.45</v>
      </c>
      <c r="I24" s="78">
        <v>65.68</v>
      </c>
      <c r="J24" s="78">
        <v>55</v>
      </c>
      <c r="K24" s="78">
        <v>66.25</v>
      </c>
      <c r="L24" s="78">
        <v>61.32</v>
      </c>
      <c r="M24" s="78">
        <v>72.66</v>
      </c>
      <c r="N24" s="78">
        <v>36.44</v>
      </c>
      <c r="O24" s="78">
        <v>45.96</v>
      </c>
      <c r="P24" s="78">
        <v>50.79</v>
      </c>
      <c r="Q24" s="78">
        <v>4.53</v>
      </c>
      <c r="R24" s="78">
        <v>2.07</v>
      </c>
      <c r="S24" s="78">
        <v>0.94</v>
      </c>
      <c r="T24" s="78">
        <v>2.05</v>
      </c>
      <c r="U24" s="78">
        <v>0.81</v>
      </c>
      <c r="V24" s="78">
        <v>2.41</v>
      </c>
      <c r="W24" s="78">
        <v>2.83</v>
      </c>
      <c r="X24" s="78">
        <v>2.8</v>
      </c>
      <c r="Y24" s="78">
        <v>2.96</v>
      </c>
      <c r="Z24" s="78">
        <v>0</v>
      </c>
      <c r="AA24" s="78">
        <v>5.05</v>
      </c>
      <c r="AB24" s="78">
        <v>0</v>
      </c>
      <c r="AC24" s="78">
        <v>0</v>
      </c>
      <c r="AD24" s="78">
        <v>0.92</v>
      </c>
      <c r="AE24" s="78">
        <v>0</v>
      </c>
      <c r="AF24" s="78">
        <v>1.08</v>
      </c>
      <c r="AG24" s="78">
        <v>0.97</v>
      </c>
      <c r="AH24" s="78">
        <v>0</v>
      </c>
      <c r="AI24" s="78">
        <v>1.7</v>
      </c>
      <c r="AJ24" s="78">
        <v>1.25</v>
      </c>
      <c r="AK24" s="78">
        <v>0.08</v>
      </c>
      <c r="AL24" s="78">
        <v>0.97</v>
      </c>
      <c r="AM24" s="78">
        <v>0.1</v>
      </c>
      <c r="AN24" s="78">
        <v>0</v>
      </c>
      <c r="AO24" s="78">
        <v>4.42</v>
      </c>
      <c r="AP24" s="78">
        <v>1.03</v>
      </c>
      <c r="AQ24" s="78">
        <v>1.01</v>
      </c>
      <c r="AR24" s="78">
        <v>0.35</v>
      </c>
      <c r="AS24" s="78">
        <v>15.82</v>
      </c>
      <c r="AT24" s="78">
        <v>24.47</v>
      </c>
      <c r="AU24" s="78">
        <v>18.8</v>
      </c>
      <c r="AV24" s="78">
        <v>52.7</v>
      </c>
      <c r="AW24" s="78">
        <v>20.46</v>
      </c>
      <c r="AX24" s="78">
        <v>442.27</v>
      </c>
      <c r="AY24" s="78">
        <v>396.55</v>
      </c>
      <c r="AZ24" s="78">
        <v>427.83</v>
      </c>
      <c r="BA24" s="78">
        <v>383.06</v>
      </c>
      <c r="BB24" s="78">
        <v>440.25</v>
      </c>
      <c r="BC24" s="78">
        <v>354.44</v>
      </c>
      <c r="BD24" s="78">
        <v>368.94</v>
      </c>
      <c r="BE24" s="78">
        <v>344.44</v>
      </c>
      <c r="BF24" s="78">
        <v>314.85</v>
      </c>
      <c r="BG24" s="78">
        <v>345.57</v>
      </c>
      <c r="BH24" s="78">
        <v>236.95</v>
      </c>
      <c r="BI24" s="78">
        <v>240.36</v>
      </c>
      <c r="BJ24" s="78">
        <v>170.96</v>
      </c>
      <c r="BK24" s="78">
        <v>61.01</v>
      </c>
      <c r="BL24" s="78">
        <v>61.67</v>
      </c>
      <c r="BM24" s="78">
        <v>49.79</v>
      </c>
      <c r="BN24" s="78">
        <v>34.93</v>
      </c>
      <c r="BO24" s="78">
        <v>32.96</v>
      </c>
      <c r="BP24" s="78">
        <v>16.35</v>
      </c>
      <c r="BQ24" s="78">
        <v>6.71</v>
      </c>
      <c r="BR24" s="78">
        <v>3.45</v>
      </c>
      <c r="BS24" s="78">
        <v>8.6</v>
      </c>
      <c r="BT24" s="78">
        <v>7.53</v>
      </c>
      <c r="BU24" s="78">
        <v>5.7</v>
      </c>
      <c r="BV24" s="78">
        <v>5.31</v>
      </c>
      <c r="BW24" s="78">
        <v>1.81</v>
      </c>
      <c r="BX24" s="79">
        <f t="shared" si="0"/>
        <v>5782.710000000001</v>
      </c>
    </row>
    <row r="25" spans="1:76" ht="15">
      <c r="A25" s="77">
        <v>21</v>
      </c>
      <c r="B25" s="77" t="s">
        <v>21</v>
      </c>
      <c r="C25" s="78">
        <v>34.41</v>
      </c>
      <c r="D25" s="78">
        <v>31.55</v>
      </c>
      <c r="E25" s="78">
        <v>50.83</v>
      </c>
      <c r="F25" s="78">
        <v>44.59</v>
      </c>
      <c r="G25" s="78">
        <v>52.91</v>
      </c>
      <c r="H25" s="78">
        <v>58.88</v>
      </c>
      <c r="I25" s="78">
        <v>70.16</v>
      </c>
      <c r="J25" s="78">
        <v>54.52</v>
      </c>
      <c r="K25" s="78">
        <v>62.34</v>
      </c>
      <c r="L25" s="78">
        <v>63.15</v>
      </c>
      <c r="M25" s="78">
        <v>105.91</v>
      </c>
      <c r="N25" s="78">
        <v>56.42</v>
      </c>
      <c r="O25" s="78">
        <v>61.27</v>
      </c>
      <c r="P25" s="78">
        <v>43.2</v>
      </c>
      <c r="Q25" s="78">
        <v>18.15</v>
      </c>
      <c r="R25" s="78">
        <v>12.03</v>
      </c>
      <c r="S25" s="78">
        <v>1.76</v>
      </c>
      <c r="T25" s="78">
        <v>0.45</v>
      </c>
      <c r="U25" s="78">
        <v>1.88</v>
      </c>
      <c r="V25" s="78">
        <v>0</v>
      </c>
      <c r="W25" s="78">
        <v>1.06</v>
      </c>
      <c r="X25" s="78">
        <v>0.8</v>
      </c>
      <c r="Y25" s="78">
        <v>0.81</v>
      </c>
      <c r="Z25" s="78">
        <v>0.86</v>
      </c>
      <c r="AA25" s="78">
        <v>1.92</v>
      </c>
      <c r="AB25" s="78">
        <v>0</v>
      </c>
      <c r="AC25" s="78">
        <v>0</v>
      </c>
      <c r="AD25" s="78">
        <v>0.83</v>
      </c>
      <c r="AE25" s="78">
        <v>2.09</v>
      </c>
      <c r="AF25" s="78">
        <v>0</v>
      </c>
      <c r="AG25" s="78">
        <v>1.12</v>
      </c>
      <c r="AH25" s="78">
        <v>1.97</v>
      </c>
      <c r="AI25" s="78">
        <v>1.19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1.22</v>
      </c>
      <c r="AP25" s="78">
        <v>0.76</v>
      </c>
      <c r="AQ25" s="78">
        <v>1.91</v>
      </c>
      <c r="AR25" s="78">
        <v>0</v>
      </c>
      <c r="AS25" s="78">
        <v>23.73</v>
      </c>
      <c r="AT25" s="78">
        <v>31.17</v>
      </c>
      <c r="AU25" s="78">
        <v>18.49</v>
      </c>
      <c r="AV25" s="78">
        <v>27.19</v>
      </c>
      <c r="AW25" s="78">
        <v>0</v>
      </c>
      <c r="AX25" s="78">
        <v>161.34</v>
      </c>
      <c r="AY25" s="78">
        <v>146.08</v>
      </c>
      <c r="AZ25" s="78">
        <v>127.95</v>
      </c>
      <c r="BA25" s="78">
        <v>140.97</v>
      </c>
      <c r="BB25" s="78">
        <v>143.67</v>
      </c>
      <c r="BC25" s="78">
        <v>145.77</v>
      </c>
      <c r="BD25" s="78">
        <v>124.59</v>
      </c>
      <c r="BE25" s="78">
        <v>126.35</v>
      </c>
      <c r="BF25" s="78">
        <v>139.45</v>
      </c>
      <c r="BG25" s="78">
        <v>93.85</v>
      </c>
      <c r="BH25" s="78">
        <v>87.11</v>
      </c>
      <c r="BI25" s="78">
        <v>94.84</v>
      </c>
      <c r="BJ25" s="78">
        <v>82.89</v>
      </c>
      <c r="BK25" s="78">
        <v>5.47</v>
      </c>
      <c r="BL25" s="78">
        <v>5.99</v>
      </c>
      <c r="BM25" s="78">
        <v>4.5</v>
      </c>
      <c r="BN25" s="78">
        <v>1.02</v>
      </c>
      <c r="BO25" s="78">
        <v>2.93</v>
      </c>
      <c r="BP25" s="78">
        <v>1.29</v>
      </c>
      <c r="BQ25" s="78">
        <v>3.69</v>
      </c>
      <c r="BR25" s="78">
        <v>0</v>
      </c>
      <c r="BS25" s="78">
        <v>0</v>
      </c>
      <c r="BT25" s="78">
        <v>4.65</v>
      </c>
      <c r="BU25" s="78">
        <v>1.6</v>
      </c>
      <c r="BV25" s="78">
        <v>1.16</v>
      </c>
      <c r="BW25" s="78">
        <v>0</v>
      </c>
      <c r="BX25" s="79">
        <f t="shared" si="0"/>
        <v>2588.689999999999</v>
      </c>
    </row>
    <row r="26" spans="1:76" ht="15">
      <c r="A26" s="77">
        <v>22</v>
      </c>
      <c r="B26" s="77" t="s">
        <v>22</v>
      </c>
      <c r="C26" s="78">
        <v>20.99</v>
      </c>
      <c r="D26" s="78">
        <v>13.1</v>
      </c>
      <c r="E26" s="78">
        <v>24.05</v>
      </c>
      <c r="F26" s="78">
        <v>24.5</v>
      </c>
      <c r="G26" s="78">
        <v>18.09</v>
      </c>
      <c r="H26" s="78">
        <v>15.25</v>
      </c>
      <c r="I26" s="78">
        <v>28.48</v>
      </c>
      <c r="J26" s="78">
        <v>17.79</v>
      </c>
      <c r="K26" s="78">
        <v>19.89</v>
      </c>
      <c r="L26" s="78">
        <v>16.01</v>
      </c>
      <c r="M26" s="78">
        <v>11.98</v>
      </c>
      <c r="N26" s="78">
        <v>14.11</v>
      </c>
      <c r="O26" s="78">
        <v>13.95</v>
      </c>
      <c r="P26" s="78">
        <v>11.28</v>
      </c>
      <c r="Q26" s="78">
        <v>0</v>
      </c>
      <c r="R26" s="78">
        <v>1</v>
      </c>
      <c r="S26" s="78">
        <v>0</v>
      </c>
      <c r="T26" s="78">
        <v>0</v>
      </c>
      <c r="U26" s="78">
        <v>1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1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9.33</v>
      </c>
      <c r="AT26" s="78">
        <v>10.87</v>
      </c>
      <c r="AU26" s="78">
        <v>10.26</v>
      </c>
      <c r="AV26" s="78">
        <v>10.66</v>
      </c>
      <c r="AW26" s="78">
        <v>0</v>
      </c>
      <c r="AX26" s="78">
        <v>100.89</v>
      </c>
      <c r="AY26" s="78">
        <v>119.45</v>
      </c>
      <c r="AZ26" s="78">
        <v>102.19</v>
      </c>
      <c r="BA26" s="78">
        <v>127.04</v>
      </c>
      <c r="BB26" s="78">
        <v>97.29</v>
      </c>
      <c r="BC26" s="78">
        <v>104.51</v>
      </c>
      <c r="BD26" s="78">
        <v>95.5</v>
      </c>
      <c r="BE26" s="78">
        <v>113.2</v>
      </c>
      <c r="BF26" s="78">
        <v>76.82</v>
      </c>
      <c r="BG26" s="78">
        <v>48.66</v>
      </c>
      <c r="BH26" s="78">
        <v>39.76</v>
      </c>
      <c r="BI26" s="78">
        <v>35.51</v>
      </c>
      <c r="BJ26" s="78">
        <v>28.7</v>
      </c>
      <c r="BK26" s="78">
        <v>23.82</v>
      </c>
      <c r="BL26" s="78">
        <v>12.62</v>
      </c>
      <c r="BM26" s="78">
        <v>2.85</v>
      </c>
      <c r="BN26" s="78">
        <v>1.36</v>
      </c>
      <c r="BO26" s="78">
        <v>3.91</v>
      </c>
      <c r="BP26" s="78">
        <v>0</v>
      </c>
      <c r="BQ26" s="78">
        <v>0</v>
      </c>
      <c r="BR26" s="78">
        <v>2.29</v>
      </c>
      <c r="BS26" s="78">
        <v>1.03</v>
      </c>
      <c r="BT26" s="78">
        <v>0.51</v>
      </c>
      <c r="BU26" s="78">
        <v>3.43</v>
      </c>
      <c r="BV26" s="78">
        <v>0</v>
      </c>
      <c r="BW26" s="78">
        <v>1.14</v>
      </c>
      <c r="BX26" s="79">
        <f t="shared" si="0"/>
        <v>1436.0699999999997</v>
      </c>
    </row>
    <row r="27" spans="1:76" ht="15">
      <c r="A27" s="77">
        <v>23</v>
      </c>
      <c r="B27" s="77" t="s">
        <v>23</v>
      </c>
      <c r="C27" s="78">
        <v>8.64</v>
      </c>
      <c r="D27" s="78">
        <v>9.08</v>
      </c>
      <c r="E27" s="78">
        <v>14.89</v>
      </c>
      <c r="F27" s="78">
        <v>6.82</v>
      </c>
      <c r="G27" s="78">
        <v>14.57</v>
      </c>
      <c r="H27" s="78">
        <v>21.38</v>
      </c>
      <c r="I27" s="78">
        <v>27.46</v>
      </c>
      <c r="J27" s="78">
        <v>36.46</v>
      </c>
      <c r="K27" s="78">
        <v>30.72</v>
      </c>
      <c r="L27" s="78">
        <v>31.98</v>
      </c>
      <c r="M27" s="78">
        <v>38.11</v>
      </c>
      <c r="N27" s="78">
        <v>39.2</v>
      </c>
      <c r="O27" s="78">
        <v>43.95</v>
      </c>
      <c r="P27" s="78">
        <v>35.74</v>
      </c>
      <c r="Q27" s="78">
        <v>4.51</v>
      </c>
      <c r="R27" s="78">
        <v>2.56</v>
      </c>
      <c r="S27" s="78">
        <v>0</v>
      </c>
      <c r="T27" s="78">
        <v>0</v>
      </c>
      <c r="U27" s="78">
        <v>1.96</v>
      </c>
      <c r="V27" s="78">
        <v>2.02</v>
      </c>
      <c r="W27" s="78">
        <v>0</v>
      </c>
      <c r="X27" s="78">
        <v>5.45</v>
      </c>
      <c r="Y27" s="78">
        <v>1.02</v>
      </c>
      <c r="Z27" s="78">
        <v>2.75</v>
      </c>
      <c r="AA27" s="78">
        <v>1.75</v>
      </c>
      <c r="AB27" s="78">
        <v>0</v>
      </c>
      <c r="AC27" s="78">
        <v>0</v>
      </c>
      <c r="AD27" s="78">
        <v>0.96</v>
      </c>
      <c r="AE27" s="78">
        <v>0</v>
      </c>
      <c r="AF27" s="78">
        <v>0</v>
      </c>
      <c r="AG27" s="78">
        <v>0</v>
      </c>
      <c r="AH27" s="78">
        <v>0</v>
      </c>
      <c r="AI27" s="78">
        <v>0.72</v>
      </c>
      <c r="AJ27" s="78">
        <v>0</v>
      </c>
      <c r="AK27" s="78">
        <v>0</v>
      </c>
      <c r="AL27" s="78">
        <v>0.81</v>
      </c>
      <c r="AM27" s="78">
        <v>0</v>
      </c>
      <c r="AN27" s="78">
        <v>3.02</v>
      </c>
      <c r="AO27" s="78">
        <v>0</v>
      </c>
      <c r="AP27" s="78">
        <v>0</v>
      </c>
      <c r="AQ27" s="78">
        <v>0.76</v>
      </c>
      <c r="AR27" s="78">
        <v>0.69</v>
      </c>
      <c r="AS27" s="78">
        <v>14.56</v>
      </c>
      <c r="AT27" s="78">
        <v>11.84</v>
      </c>
      <c r="AU27" s="78">
        <v>8.38</v>
      </c>
      <c r="AV27" s="78">
        <v>11.22</v>
      </c>
      <c r="AW27" s="78">
        <v>0</v>
      </c>
      <c r="AX27" s="78">
        <v>103.7</v>
      </c>
      <c r="AY27" s="78">
        <v>122.3</v>
      </c>
      <c r="AZ27" s="78">
        <v>107.81</v>
      </c>
      <c r="BA27" s="78">
        <v>112.19</v>
      </c>
      <c r="BB27" s="78">
        <v>123.26</v>
      </c>
      <c r="BC27" s="78">
        <v>124.05</v>
      </c>
      <c r="BD27" s="78">
        <v>112.98</v>
      </c>
      <c r="BE27" s="78">
        <v>133.68</v>
      </c>
      <c r="BF27" s="78">
        <v>132.03</v>
      </c>
      <c r="BG27" s="78">
        <v>90.29</v>
      </c>
      <c r="BH27" s="78">
        <v>103.8</v>
      </c>
      <c r="BI27" s="78">
        <v>108.02</v>
      </c>
      <c r="BJ27" s="78">
        <v>94.89</v>
      </c>
      <c r="BK27" s="78">
        <v>0</v>
      </c>
      <c r="BL27" s="78">
        <v>0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8">
        <v>0</v>
      </c>
      <c r="BX27" s="79">
        <f t="shared" si="0"/>
        <v>1902.98</v>
      </c>
    </row>
    <row r="28" spans="1:76" ht="15">
      <c r="A28" s="77">
        <v>24</v>
      </c>
      <c r="B28" s="77" t="s">
        <v>24</v>
      </c>
      <c r="C28" s="78">
        <v>16.55</v>
      </c>
      <c r="D28" s="78">
        <v>22.56</v>
      </c>
      <c r="E28" s="78">
        <v>20.26</v>
      </c>
      <c r="F28" s="78">
        <v>19.99</v>
      </c>
      <c r="G28" s="78">
        <v>24.37</v>
      </c>
      <c r="H28" s="78">
        <v>16.01</v>
      </c>
      <c r="I28" s="78">
        <v>15.33</v>
      </c>
      <c r="J28" s="78">
        <v>14</v>
      </c>
      <c r="K28" s="78">
        <v>15.16</v>
      </c>
      <c r="L28" s="78">
        <v>14.76</v>
      </c>
      <c r="M28" s="78">
        <v>9.98</v>
      </c>
      <c r="N28" s="78">
        <v>7.01</v>
      </c>
      <c r="O28" s="78">
        <v>5.83</v>
      </c>
      <c r="P28" s="78">
        <v>8.12</v>
      </c>
      <c r="Q28" s="78">
        <v>1.5</v>
      </c>
      <c r="R28" s="78">
        <v>1.21</v>
      </c>
      <c r="S28" s="78">
        <v>3.45</v>
      </c>
      <c r="T28" s="78">
        <v>0.89</v>
      </c>
      <c r="U28" s="78">
        <v>1.03</v>
      </c>
      <c r="V28" s="78">
        <v>1.4</v>
      </c>
      <c r="W28" s="78">
        <v>0.99</v>
      </c>
      <c r="X28" s="78">
        <v>0.97</v>
      </c>
      <c r="Y28" s="78">
        <v>0.99</v>
      </c>
      <c r="Z28" s="78">
        <v>2.2</v>
      </c>
      <c r="AA28" s="78">
        <v>2.25</v>
      </c>
      <c r="AB28" s="78">
        <v>0.91</v>
      </c>
      <c r="AC28" s="78">
        <v>0</v>
      </c>
      <c r="AD28" s="78">
        <v>4.98</v>
      </c>
      <c r="AE28" s="78">
        <v>0</v>
      </c>
      <c r="AF28" s="78">
        <v>0</v>
      </c>
      <c r="AG28" s="78">
        <v>0</v>
      </c>
      <c r="AH28" s="78">
        <v>0.26</v>
      </c>
      <c r="AI28" s="78">
        <v>3.03</v>
      </c>
      <c r="AJ28" s="78">
        <v>0</v>
      </c>
      <c r="AK28" s="78">
        <v>0</v>
      </c>
      <c r="AL28" s="78">
        <v>0</v>
      </c>
      <c r="AM28" s="78">
        <v>0.97</v>
      </c>
      <c r="AN28" s="78">
        <v>0</v>
      </c>
      <c r="AO28" s="78">
        <v>0</v>
      </c>
      <c r="AP28" s="78">
        <v>0</v>
      </c>
      <c r="AQ28" s="78">
        <v>0.54</v>
      </c>
      <c r="AR28" s="78">
        <v>2.92</v>
      </c>
      <c r="AS28" s="78">
        <v>19.2</v>
      </c>
      <c r="AT28" s="78">
        <v>12.43</v>
      </c>
      <c r="AU28" s="78">
        <v>11.36</v>
      </c>
      <c r="AV28" s="78">
        <v>14.26</v>
      </c>
      <c r="AW28" s="78">
        <v>3.64</v>
      </c>
      <c r="AX28" s="78">
        <v>138.92</v>
      </c>
      <c r="AY28" s="78">
        <v>129.48</v>
      </c>
      <c r="AZ28" s="78">
        <v>104.85</v>
      </c>
      <c r="BA28" s="78">
        <v>136.3</v>
      </c>
      <c r="BB28" s="78">
        <v>136.13</v>
      </c>
      <c r="BC28" s="78">
        <v>91.89</v>
      </c>
      <c r="BD28" s="78">
        <v>95.8</v>
      </c>
      <c r="BE28" s="78">
        <v>110.54</v>
      </c>
      <c r="BF28" s="78">
        <v>91.76</v>
      </c>
      <c r="BG28" s="78">
        <v>80.18</v>
      </c>
      <c r="BH28" s="78">
        <v>61.58</v>
      </c>
      <c r="BI28" s="78">
        <v>43.28</v>
      </c>
      <c r="BJ28" s="78">
        <v>47.47</v>
      </c>
      <c r="BK28" s="78">
        <v>23.38</v>
      </c>
      <c r="BL28" s="78">
        <v>11.07</v>
      </c>
      <c r="BM28" s="78">
        <v>7.98</v>
      </c>
      <c r="BN28" s="78">
        <v>7.97</v>
      </c>
      <c r="BO28" s="78">
        <v>6.74</v>
      </c>
      <c r="BP28" s="78">
        <v>1.45</v>
      </c>
      <c r="BQ28" s="78">
        <v>1.87</v>
      </c>
      <c r="BR28" s="78">
        <v>2.86</v>
      </c>
      <c r="BS28" s="78">
        <v>0.89</v>
      </c>
      <c r="BT28" s="78">
        <v>2</v>
      </c>
      <c r="BU28" s="78">
        <v>0</v>
      </c>
      <c r="BV28" s="78">
        <v>0.98</v>
      </c>
      <c r="BW28" s="78">
        <v>0</v>
      </c>
      <c r="BX28" s="79">
        <f t="shared" si="0"/>
        <v>1636.6799999999998</v>
      </c>
    </row>
    <row r="29" spans="1:76" ht="15">
      <c r="A29" s="77">
        <v>25</v>
      </c>
      <c r="B29" s="77" t="s">
        <v>25</v>
      </c>
      <c r="C29" s="78">
        <v>38.66</v>
      </c>
      <c r="D29" s="78">
        <v>29.48</v>
      </c>
      <c r="E29" s="78">
        <v>54.81</v>
      </c>
      <c r="F29" s="78">
        <v>62.37</v>
      </c>
      <c r="G29" s="78">
        <v>70.74</v>
      </c>
      <c r="H29" s="78">
        <v>60.12</v>
      </c>
      <c r="I29" s="78">
        <v>81.38</v>
      </c>
      <c r="J29" s="78">
        <v>74.77</v>
      </c>
      <c r="K29" s="78">
        <v>69.63</v>
      </c>
      <c r="L29" s="78">
        <v>78.11</v>
      </c>
      <c r="M29" s="78">
        <v>90.1</v>
      </c>
      <c r="N29" s="78">
        <v>83.89</v>
      </c>
      <c r="O29" s="78">
        <v>61.77</v>
      </c>
      <c r="P29" s="78">
        <v>29.09</v>
      </c>
      <c r="Q29" s="78">
        <v>0</v>
      </c>
      <c r="R29" s="78">
        <v>2.07</v>
      </c>
      <c r="S29" s="78">
        <v>0.97</v>
      </c>
      <c r="T29" s="78">
        <v>1.13</v>
      </c>
      <c r="U29" s="78">
        <v>1.84</v>
      </c>
      <c r="V29" s="78">
        <v>1.13</v>
      </c>
      <c r="W29" s="78">
        <v>0</v>
      </c>
      <c r="X29" s="78">
        <v>2.2</v>
      </c>
      <c r="Y29" s="78">
        <v>2.13</v>
      </c>
      <c r="Z29" s="78">
        <v>0</v>
      </c>
      <c r="AA29" s="78">
        <v>1.92</v>
      </c>
      <c r="AB29" s="78">
        <v>0</v>
      </c>
      <c r="AC29" s="78">
        <v>1.26</v>
      </c>
      <c r="AD29" s="78">
        <v>3.09</v>
      </c>
      <c r="AE29" s="78">
        <v>0.08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0.16</v>
      </c>
      <c r="AL29" s="78">
        <v>0</v>
      </c>
      <c r="AM29" s="78">
        <v>0</v>
      </c>
      <c r="AN29" s="78">
        <v>1.36</v>
      </c>
      <c r="AO29" s="78">
        <v>0</v>
      </c>
      <c r="AP29" s="78">
        <v>0</v>
      </c>
      <c r="AQ29" s="78">
        <v>0</v>
      </c>
      <c r="AR29" s="78">
        <v>0</v>
      </c>
      <c r="AS29" s="78">
        <v>39.02</v>
      </c>
      <c r="AT29" s="78">
        <v>34.99</v>
      </c>
      <c r="AU29" s="78">
        <v>18.24</v>
      </c>
      <c r="AV29" s="78">
        <v>30.8</v>
      </c>
      <c r="AW29" s="78">
        <v>0</v>
      </c>
      <c r="AX29" s="78">
        <v>332.43</v>
      </c>
      <c r="AY29" s="78">
        <v>346.04</v>
      </c>
      <c r="AZ29" s="78">
        <v>358.96</v>
      </c>
      <c r="BA29" s="78">
        <v>333.45</v>
      </c>
      <c r="BB29" s="78">
        <v>372.48</v>
      </c>
      <c r="BC29" s="78">
        <v>322.57</v>
      </c>
      <c r="BD29" s="78">
        <v>310.23</v>
      </c>
      <c r="BE29" s="78">
        <v>317.19</v>
      </c>
      <c r="BF29" s="78">
        <v>287.5</v>
      </c>
      <c r="BG29" s="78">
        <v>254.21</v>
      </c>
      <c r="BH29" s="78">
        <v>265.07</v>
      </c>
      <c r="BI29" s="78">
        <v>174.85</v>
      </c>
      <c r="BJ29" s="78">
        <v>132.28</v>
      </c>
      <c r="BK29" s="78">
        <v>106.69</v>
      </c>
      <c r="BL29" s="78">
        <v>52.56</v>
      </c>
      <c r="BM29" s="78">
        <v>37.38</v>
      </c>
      <c r="BN29" s="78">
        <v>16.15</v>
      </c>
      <c r="BO29" s="78">
        <v>9.61</v>
      </c>
      <c r="BP29" s="78">
        <v>2.34</v>
      </c>
      <c r="BQ29" s="78">
        <v>4.03</v>
      </c>
      <c r="BR29" s="78">
        <v>6.45</v>
      </c>
      <c r="BS29" s="78">
        <v>11.15</v>
      </c>
      <c r="BT29" s="78">
        <v>7.86</v>
      </c>
      <c r="BU29" s="78">
        <v>15.3</v>
      </c>
      <c r="BV29" s="78">
        <v>4.27</v>
      </c>
      <c r="BW29" s="78">
        <v>5.52</v>
      </c>
      <c r="BX29" s="79">
        <f t="shared" si="0"/>
        <v>5113.879999999999</v>
      </c>
    </row>
    <row r="30" spans="1:76" ht="15">
      <c r="A30" s="77">
        <v>26</v>
      </c>
      <c r="B30" s="77" t="s">
        <v>26</v>
      </c>
      <c r="C30" s="78">
        <v>21.61</v>
      </c>
      <c r="D30" s="78">
        <v>60.71</v>
      </c>
      <c r="E30" s="78">
        <v>55.89</v>
      </c>
      <c r="F30" s="78">
        <v>99.72</v>
      </c>
      <c r="G30" s="78">
        <v>123.58</v>
      </c>
      <c r="H30" s="78">
        <v>133.56</v>
      </c>
      <c r="I30" s="78">
        <v>89.92</v>
      </c>
      <c r="J30" s="78">
        <v>76.09</v>
      </c>
      <c r="K30" s="78">
        <v>88.72</v>
      </c>
      <c r="L30" s="78">
        <v>95.81</v>
      </c>
      <c r="M30" s="78">
        <v>66.31</v>
      </c>
      <c r="N30" s="78">
        <v>75.22</v>
      </c>
      <c r="O30" s="78">
        <v>70.13</v>
      </c>
      <c r="P30" s="78">
        <v>56.93</v>
      </c>
      <c r="Q30" s="78">
        <v>3.91</v>
      </c>
      <c r="R30" s="78">
        <v>2.18</v>
      </c>
      <c r="S30" s="78">
        <v>0</v>
      </c>
      <c r="T30" s="78">
        <v>1.71</v>
      </c>
      <c r="U30" s="78">
        <v>1.85</v>
      </c>
      <c r="V30" s="78">
        <v>0</v>
      </c>
      <c r="W30" s="78">
        <v>0.91</v>
      </c>
      <c r="X30" s="78">
        <v>0</v>
      </c>
      <c r="Y30" s="78">
        <v>0</v>
      </c>
      <c r="Z30" s="78">
        <v>1.14</v>
      </c>
      <c r="AA30" s="78">
        <v>0.74</v>
      </c>
      <c r="AB30" s="78">
        <v>4.6</v>
      </c>
      <c r="AC30" s="78">
        <v>0</v>
      </c>
      <c r="AD30" s="78">
        <v>1.73</v>
      </c>
      <c r="AE30" s="78">
        <v>1.37</v>
      </c>
      <c r="AF30" s="78">
        <v>0</v>
      </c>
      <c r="AG30" s="78">
        <v>0.18</v>
      </c>
      <c r="AH30" s="78">
        <v>0.15</v>
      </c>
      <c r="AI30" s="78">
        <v>0.31</v>
      </c>
      <c r="AJ30" s="78">
        <v>1.33</v>
      </c>
      <c r="AK30" s="78">
        <v>0</v>
      </c>
      <c r="AL30" s="78">
        <v>0</v>
      </c>
      <c r="AM30" s="78">
        <v>0.16</v>
      </c>
      <c r="AN30" s="78">
        <v>0.38</v>
      </c>
      <c r="AO30" s="78">
        <v>0.58</v>
      </c>
      <c r="AP30" s="78">
        <v>0.58</v>
      </c>
      <c r="AQ30" s="78">
        <v>1.13</v>
      </c>
      <c r="AR30" s="78">
        <v>0.92</v>
      </c>
      <c r="AS30" s="78">
        <v>101.27</v>
      </c>
      <c r="AT30" s="78">
        <v>62.94</v>
      </c>
      <c r="AU30" s="78">
        <v>63.87</v>
      </c>
      <c r="AV30" s="78">
        <v>113.16</v>
      </c>
      <c r="AW30" s="78">
        <v>15.45</v>
      </c>
      <c r="AX30" s="78">
        <v>399.82</v>
      </c>
      <c r="AY30" s="78">
        <v>346.29</v>
      </c>
      <c r="AZ30" s="78">
        <v>342.6</v>
      </c>
      <c r="BA30" s="78">
        <v>397.09</v>
      </c>
      <c r="BB30" s="78">
        <v>406.98</v>
      </c>
      <c r="BC30" s="78">
        <v>378.03</v>
      </c>
      <c r="BD30" s="78">
        <v>406.02</v>
      </c>
      <c r="BE30" s="78">
        <v>382.8</v>
      </c>
      <c r="BF30" s="78">
        <v>393.4</v>
      </c>
      <c r="BG30" s="78">
        <v>297.83</v>
      </c>
      <c r="BH30" s="78">
        <v>396.07</v>
      </c>
      <c r="BI30" s="78">
        <v>301.1</v>
      </c>
      <c r="BJ30" s="78">
        <v>247.61</v>
      </c>
      <c r="BK30" s="78">
        <v>184.74</v>
      </c>
      <c r="BL30" s="78">
        <v>143.11</v>
      </c>
      <c r="BM30" s="78">
        <v>41.05</v>
      </c>
      <c r="BN30" s="78">
        <v>17.51</v>
      </c>
      <c r="BO30" s="78">
        <v>8.71</v>
      </c>
      <c r="BP30" s="78">
        <v>0.97</v>
      </c>
      <c r="BQ30" s="78">
        <v>8.34</v>
      </c>
      <c r="BR30" s="78">
        <v>12.77</v>
      </c>
      <c r="BS30" s="78">
        <v>12.03</v>
      </c>
      <c r="BT30" s="78">
        <v>14.3</v>
      </c>
      <c r="BU30" s="78">
        <v>18.79</v>
      </c>
      <c r="BV30" s="78">
        <v>12.9</v>
      </c>
      <c r="BW30" s="78">
        <v>5.7</v>
      </c>
      <c r="BX30" s="79">
        <f t="shared" si="0"/>
        <v>6673.3099999999995</v>
      </c>
    </row>
    <row r="31" spans="1:76" ht="15">
      <c r="A31" s="77">
        <v>27</v>
      </c>
      <c r="B31" s="77" t="s">
        <v>27</v>
      </c>
      <c r="C31" s="78">
        <v>147.59</v>
      </c>
      <c r="D31" s="78">
        <v>155.78</v>
      </c>
      <c r="E31" s="78">
        <v>235.44</v>
      </c>
      <c r="F31" s="78">
        <v>240.13</v>
      </c>
      <c r="G31" s="78">
        <v>317.39</v>
      </c>
      <c r="H31" s="78">
        <v>319.33</v>
      </c>
      <c r="I31" s="78">
        <v>326.75</v>
      </c>
      <c r="J31" s="78">
        <v>297.39</v>
      </c>
      <c r="K31" s="78">
        <v>304.33</v>
      </c>
      <c r="L31" s="78">
        <v>279.89</v>
      </c>
      <c r="M31" s="78">
        <v>225.3</v>
      </c>
      <c r="N31" s="78">
        <v>235.54</v>
      </c>
      <c r="O31" s="78">
        <v>237.64</v>
      </c>
      <c r="P31" s="78">
        <v>291.11</v>
      </c>
      <c r="Q31" s="78">
        <v>18.86</v>
      </c>
      <c r="R31" s="78">
        <v>8.11</v>
      </c>
      <c r="S31" s="78">
        <v>8.67</v>
      </c>
      <c r="T31" s="78">
        <v>5.88</v>
      </c>
      <c r="U31" s="78">
        <v>15.25</v>
      </c>
      <c r="V31" s="78">
        <v>11.04</v>
      </c>
      <c r="W31" s="78">
        <v>6.41</v>
      </c>
      <c r="X31" s="78">
        <v>8.95</v>
      </c>
      <c r="Y31" s="78">
        <v>4.96</v>
      </c>
      <c r="Z31" s="78">
        <v>2.05</v>
      </c>
      <c r="AA31" s="78">
        <v>6.75</v>
      </c>
      <c r="AB31" s="78">
        <v>15.27</v>
      </c>
      <c r="AC31" s="78">
        <v>2.66</v>
      </c>
      <c r="AD31" s="78">
        <v>9.39</v>
      </c>
      <c r="AE31" s="78">
        <v>2.42</v>
      </c>
      <c r="AF31" s="78">
        <v>5.69</v>
      </c>
      <c r="AG31" s="78">
        <v>1.53</v>
      </c>
      <c r="AH31" s="78">
        <v>3.85</v>
      </c>
      <c r="AI31" s="78">
        <v>3.2</v>
      </c>
      <c r="AJ31" s="78">
        <v>2.47</v>
      </c>
      <c r="AK31" s="78">
        <v>3.59</v>
      </c>
      <c r="AL31" s="78">
        <v>1.6</v>
      </c>
      <c r="AM31" s="78">
        <v>1.51</v>
      </c>
      <c r="AN31" s="78">
        <v>0.58</v>
      </c>
      <c r="AO31" s="78">
        <v>2.99</v>
      </c>
      <c r="AP31" s="78">
        <v>1.75</v>
      </c>
      <c r="AQ31" s="78">
        <v>5.2</v>
      </c>
      <c r="AR31" s="78">
        <v>4.32</v>
      </c>
      <c r="AS31" s="78">
        <v>198.61</v>
      </c>
      <c r="AT31" s="78">
        <v>181.15</v>
      </c>
      <c r="AU31" s="78">
        <v>214.43</v>
      </c>
      <c r="AV31" s="78">
        <v>301.7</v>
      </c>
      <c r="AW31" s="78">
        <v>38.17</v>
      </c>
      <c r="AX31" s="78">
        <v>1494.99</v>
      </c>
      <c r="AY31" s="78">
        <v>1468.96</v>
      </c>
      <c r="AZ31" s="78">
        <v>1359.09</v>
      </c>
      <c r="BA31" s="78">
        <v>1416.4</v>
      </c>
      <c r="BB31" s="78">
        <v>1472.1</v>
      </c>
      <c r="BC31" s="78">
        <v>1502.94</v>
      </c>
      <c r="BD31" s="78">
        <v>1449.74</v>
      </c>
      <c r="BE31" s="78">
        <v>1446.59</v>
      </c>
      <c r="BF31" s="78">
        <v>1544.06</v>
      </c>
      <c r="BG31" s="78">
        <v>1221.29</v>
      </c>
      <c r="BH31" s="78">
        <v>1148</v>
      </c>
      <c r="BI31" s="78">
        <v>1086.63</v>
      </c>
      <c r="BJ31" s="78">
        <v>1117.14</v>
      </c>
      <c r="BK31" s="78">
        <v>32.9</v>
      </c>
      <c r="BL31" s="78">
        <v>43.77</v>
      </c>
      <c r="BM31" s="78">
        <v>48.61</v>
      </c>
      <c r="BN31" s="78">
        <v>57.91</v>
      </c>
      <c r="BO31" s="78">
        <v>35.34</v>
      </c>
      <c r="BP31" s="78">
        <v>52.45</v>
      </c>
      <c r="BQ31" s="78">
        <v>38.49</v>
      </c>
      <c r="BR31" s="78">
        <v>30.32</v>
      </c>
      <c r="BS31" s="78">
        <v>45.04</v>
      </c>
      <c r="BT31" s="78">
        <v>34.68</v>
      </c>
      <c r="BU31" s="78">
        <v>29.01</v>
      </c>
      <c r="BV31" s="78">
        <v>28.98</v>
      </c>
      <c r="BW31" s="78">
        <v>10.14</v>
      </c>
      <c r="BX31" s="79">
        <f t="shared" si="0"/>
        <v>22928.190000000006</v>
      </c>
    </row>
    <row r="32" spans="1:76" ht="15">
      <c r="A32" s="77">
        <v>28</v>
      </c>
      <c r="B32" s="77" t="s">
        <v>28</v>
      </c>
      <c r="C32" s="78">
        <v>58.21</v>
      </c>
      <c r="D32" s="78">
        <v>77.46</v>
      </c>
      <c r="E32" s="78">
        <v>97.34</v>
      </c>
      <c r="F32" s="78">
        <v>132.73</v>
      </c>
      <c r="G32" s="78">
        <v>131.14</v>
      </c>
      <c r="H32" s="78">
        <v>161.51</v>
      </c>
      <c r="I32" s="78">
        <v>156.97</v>
      </c>
      <c r="J32" s="78">
        <v>161.34</v>
      </c>
      <c r="K32" s="78">
        <v>161.72</v>
      </c>
      <c r="L32" s="78">
        <v>178.60999999999999</v>
      </c>
      <c r="M32" s="78">
        <v>189.10999999999999</v>
      </c>
      <c r="N32" s="78">
        <v>186.60999999999999</v>
      </c>
      <c r="O32" s="78">
        <v>100.23</v>
      </c>
      <c r="P32" s="78">
        <v>90.48</v>
      </c>
      <c r="Q32" s="78">
        <v>10.28</v>
      </c>
      <c r="R32" s="78">
        <v>4</v>
      </c>
      <c r="S32" s="78">
        <v>10.35</v>
      </c>
      <c r="T32" s="78">
        <v>4.73</v>
      </c>
      <c r="U32" s="78">
        <v>3.88</v>
      </c>
      <c r="V32" s="78">
        <v>7.39</v>
      </c>
      <c r="W32" s="78">
        <v>8.47</v>
      </c>
      <c r="X32" s="78">
        <v>2.99</v>
      </c>
      <c r="Y32" s="78">
        <v>13.34</v>
      </c>
      <c r="Z32" s="78">
        <v>9.72</v>
      </c>
      <c r="AA32" s="78">
        <v>6.52</v>
      </c>
      <c r="AB32" s="78">
        <v>7.28</v>
      </c>
      <c r="AC32" s="78">
        <v>4.17</v>
      </c>
      <c r="AD32" s="78">
        <v>2.06</v>
      </c>
      <c r="AE32" s="78">
        <v>1.58</v>
      </c>
      <c r="AF32" s="78">
        <v>1.34</v>
      </c>
      <c r="AG32" s="78">
        <v>1.05</v>
      </c>
      <c r="AH32" s="78">
        <v>0</v>
      </c>
      <c r="AI32" s="78">
        <v>1.98</v>
      </c>
      <c r="AJ32" s="78">
        <v>1.25</v>
      </c>
      <c r="AK32" s="78">
        <v>1.11</v>
      </c>
      <c r="AL32" s="78">
        <v>2.03</v>
      </c>
      <c r="AM32" s="78">
        <v>0.67</v>
      </c>
      <c r="AN32" s="78">
        <v>3.96</v>
      </c>
      <c r="AO32" s="78">
        <v>5.04</v>
      </c>
      <c r="AP32" s="78">
        <v>1.43</v>
      </c>
      <c r="AQ32" s="78">
        <v>2.69</v>
      </c>
      <c r="AR32" s="78">
        <v>4.45</v>
      </c>
      <c r="AS32" s="78">
        <v>94.8</v>
      </c>
      <c r="AT32" s="78">
        <v>63.34</v>
      </c>
      <c r="AU32" s="78">
        <v>68.74</v>
      </c>
      <c r="AV32" s="78">
        <v>100.02</v>
      </c>
      <c r="AW32" s="78">
        <v>26.55</v>
      </c>
      <c r="AX32" s="78">
        <v>770.56</v>
      </c>
      <c r="AY32" s="78">
        <v>830.0799999999999</v>
      </c>
      <c r="AZ32" s="78">
        <v>731.5699999999999</v>
      </c>
      <c r="BA32" s="78">
        <v>765.54</v>
      </c>
      <c r="BB32" s="78">
        <v>772.3299999999999</v>
      </c>
      <c r="BC32" s="78">
        <v>718.81</v>
      </c>
      <c r="BD32" s="78">
        <v>776.15</v>
      </c>
      <c r="BE32" s="78">
        <v>755.3399999999999</v>
      </c>
      <c r="BF32" s="78">
        <v>727.92</v>
      </c>
      <c r="BG32" s="78">
        <v>809.89</v>
      </c>
      <c r="BH32" s="78">
        <v>693.81</v>
      </c>
      <c r="BI32" s="78">
        <v>464.41</v>
      </c>
      <c r="BJ32" s="78">
        <v>463.34000000000003</v>
      </c>
      <c r="BK32" s="78">
        <v>143.22</v>
      </c>
      <c r="BL32" s="78">
        <v>105.13</v>
      </c>
      <c r="BM32" s="78">
        <v>48.73</v>
      </c>
      <c r="BN32" s="78">
        <v>40.49</v>
      </c>
      <c r="BO32" s="78">
        <v>21.07</v>
      </c>
      <c r="BP32" s="78">
        <v>17.59</v>
      </c>
      <c r="BQ32" s="78">
        <v>12.74</v>
      </c>
      <c r="BR32" s="78">
        <v>20.45</v>
      </c>
      <c r="BS32" s="78">
        <v>17.31</v>
      </c>
      <c r="BT32" s="78">
        <v>23.22</v>
      </c>
      <c r="BU32" s="78">
        <v>32.39</v>
      </c>
      <c r="BV32" s="78">
        <v>8.7</v>
      </c>
      <c r="BW32" s="78">
        <v>8.33</v>
      </c>
      <c r="BX32" s="79">
        <f t="shared" si="0"/>
        <v>12139.789999999995</v>
      </c>
    </row>
    <row r="33" spans="1:76" ht="15">
      <c r="A33" s="77">
        <v>29</v>
      </c>
      <c r="B33" s="77" t="s">
        <v>29</v>
      </c>
      <c r="C33" s="78">
        <v>1216.18</v>
      </c>
      <c r="D33" s="78">
        <v>1588.72</v>
      </c>
      <c r="E33" s="78">
        <v>2723.01</v>
      </c>
      <c r="F33" s="78">
        <v>3191.89</v>
      </c>
      <c r="G33" s="78">
        <v>3625.3500000000004</v>
      </c>
      <c r="H33" s="78">
        <v>3789.7200000000003</v>
      </c>
      <c r="I33" s="78">
        <v>3891.5299999999997</v>
      </c>
      <c r="J33" s="78">
        <v>3495.3700000000003</v>
      </c>
      <c r="K33" s="78">
        <v>3436.28</v>
      </c>
      <c r="L33" s="78">
        <v>2120.6400000000003</v>
      </c>
      <c r="M33" s="78">
        <v>1976.3700000000001</v>
      </c>
      <c r="N33" s="78">
        <v>1680.59</v>
      </c>
      <c r="O33" s="78">
        <v>1601.78</v>
      </c>
      <c r="P33" s="78">
        <v>1538.3500000000001</v>
      </c>
      <c r="Q33" s="78">
        <v>118.79</v>
      </c>
      <c r="R33" s="78">
        <v>53.49</v>
      </c>
      <c r="S33" s="78">
        <v>66.66</v>
      </c>
      <c r="T33" s="78">
        <v>64.51</v>
      </c>
      <c r="U33" s="78">
        <v>88.04</v>
      </c>
      <c r="V33" s="78">
        <v>77.94</v>
      </c>
      <c r="W33" s="78">
        <v>54.79</v>
      </c>
      <c r="X33" s="78">
        <v>76.69</v>
      </c>
      <c r="Y33" s="78">
        <v>107.84</v>
      </c>
      <c r="Z33" s="78">
        <v>118.3</v>
      </c>
      <c r="AA33" s="78">
        <v>107.28</v>
      </c>
      <c r="AB33" s="78">
        <v>74.39</v>
      </c>
      <c r="AC33" s="78">
        <v>75.95</v>
      </c>
      <c r="AD33" s="78">
        <v>187.89</v>
      </c>
      <c r="AE33" s="78">
        <v>10.41</v>
      </c>
      <c r="AF33" s="78">
        <v>6.75</v>
      </c>
      <c r="AG33" s="78">
        <v>9.73</v>
      </c>
      <c r="AH33" s="78">
        <v>4.88</v>
      </c>
      <c r="AI33" s="78">
        <v>12.07</v>
      </c>
      <c r="AJ33" s="78">
        <v>19.51</v>
      </c>
      <c r="AK33" s="78">
        <v>26.73</v>
      </c>
      <c r="AL33" s="78">
        <v>39.62</v>
      </c>
      <c r="AM33" s="78">
        <v>29.01</v>
      </c>
      <c r="AN33" s="78">
        <v>25.97</v>
      </c>
      <c r="AO33" s="78">
        <v>33.47</v>
      </c>
      <c r="AP33" s="78">
        <v>21.19</v>
      </c>
      <c r="AQ33" s="78">
        <v>15.56</v>
      </c>
      <c r="AR33" s="78">
        <v>47.04</v>
      </c>
      <c r="AS33" s="78">
        <v>1239.87</v>
      </c>
      <c r="AT33" s="78">
        <v>1113.58</v>
      </c>
      <c r="AU33" s="78">
        <v>1512.12</v>
      </c>
      <c r="AV33" s="78">
        <v>2229.05</v>
      </c>
      <c r="AW33" s="78">
        <v>152.23999999999998</v>
      </c>
      <c r="AX33" s="78">
        <v>11132.630000000001</v>
      </c>
      <c r="AY33" s="78">
        <v>10651.630000000001</v>
      </c>
      <c r="AZ33" s="78">
        <v>9561.05</v>
      </c>
      <c r="BA33" s="78">
        <v>9409.58</v>
      </c>
      <c r="BB33" s="78">
        <v>9650.13</v>
      </c>
      <c r="BC33" s="78">
        <v>9981.630000000001</v>
      </c>
      <c r="BD33" s="78">
        <v>10845.61</v>
      </c>
      <c r="BE33" s="78">
        <v>10925.75</v>
      </c>
      <c r="BF33" s="78">
        <v>12048.619999999999</v>
      </c>
      <c r="BG33" s="78">
        <v>10786.99</v>
      </c>
      <c r="BH33" s="78">
        <v>10538.27</v>
      </c>
      <c r="BI33" s="78">
        <v>9588.02</v>
      </c>
      <c r="BJ33" s="78">
        <v>7616.11</v>
      </c>
      <c r="BK33" s="78">
        <v>2566.7400000000002</v>
      </c>
      <c r="BL33" s="78">
        <v>2418.11</v>
      </c>
      <c r="BM33" s="78">
        <v>1866.31</v>
      </c>
      <c r="BN33" s="78">
        <v>1795.45</v>
      </c>
      <c r="BO33" s="78">
        <v>1633.87</v>
      </c>
      <c r="BP33" s="78">
        <v>1174.36</v>
      </c>
      <c r="BQ33" s="78">
        <v>753.85</v>
      </c>
      <c r="BR33" s="78">
        <v>735.1</v>
      </c>
      <c r="BS33" s="78">
        <v>687.02</v>
      </c>
      <c r="BT33" s="78">
        <v>628.99</v>
      </c>
      <c r="BU33" s="78">
        <v>577.36</v>
      </c>
      <c r="BV33" s="78">
        <v>494.7</v>
      </c>
      <c r="BW33" s="78">
        <v>281.8</v>
      </c>
      <c r="BX33" s="79">
        <f t="shared" si="0"/>
        <v>192046.81999999995</v>
      </c>
    </row>
    <row r="34" spans="1:76" ht="15">
      <c r="A34" s="77">
        <v>30</v>
      </c>
      <c r="B34" s="77" t="s">
        <v>30</v>
      </c>
      <c r="C34" s="78">
        <v>11.31</v>
      </c>
      <c r="D34" s="78">
        <v>37.32</v>
      </c>
      <c r="E34" s="78">
        <v>50.66</v>
      </c>
      <c r="F34" s="78">
        <v>44.79</v>
      </c>
      <c r="G34" s="78">
        <v>48.32</v>
      </c>
      <c r="H34" s="78">
        <v>34.8</v>
      </c>
      <c r="I34" s="78">
        <v>39.82</v>
      </c>
      <c r="J34" s="78">
        <v>31.54</v>
      </c>
      <c r="K34" s="78">
        <v>37.14</v>
      </c>
      <c r="L34" s="78">
        <v>38.58</v>
      </c>
      <c r="M34" s="78">
        <v>32.95</v>
      </c>
      <c r="N34" s="78">
        <v>34.54</v>
      </c>
      <c r="O34" s="78">
        <v>27.66</v>
      </c>
      <c r="P34" s="78">
        <v>20.94</v>
      </c>
      <c r="Q34" s="78">
        <v>0</v>
      </c>
      <c r="R34" s="78">
        <v>2.14</v>
      </c>
      <c r="S34" s="78">
        <v>0</v>
      </c>
      <c r="T34" s="78">
        <v>0.94</v>
      </c>
      <c r="U34" s="78">
        <v>0</v>
      </c>
      <c r="V34" s="78">
        <v>1.06</v>
      </c>
      <c r="W34" s="78">
        <v>1.15</v>
      </c>
      <c r="X34" s="78">
        <v>2.21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1.04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0.11</v>
      </c>
      <c r="AL34" s="78">
        <v>0</v>
      </c>
      <c r="AM34" s="78">
        <v>0.13</v>
      </c>
      <c r="AN34" s="78">
        <v>0.3</v>
      </c>
      <c r="AO34" s="78">
        <v>0</v>
      </c>
      <c r="AP34" s="78">
        <v>0</v>
      </c>
      <c r="AQ34" s="78">
        <v>0</v>
      </c>
      <c r="AR34" s="78">
        <v>0</v>
      </c>
      <c r="AS34" s="78">
        <v>41.61</v>
      </c>
      <c r="AT34" s="78">
        <v>35.47</v>
      </c>
      <c r="AU34" s="78">
        <v>21.05</v>
      </c>
      <c r="AV34" s="78">
        <v>22.84</v>
      </c>
      <c r="AW34" s="78">
        <v>2.66</v>
      </c>
      <c r="AX34" s="78">
        <v>251.85</v>
      </c>
      <c r="AY34" s="78">
        <v>219.31</v>
      </c>
      <c r="AZ34" s="78">
        <v>197.69</v>
      </c>
      <c r="BA34" s="78">
        <v>232.88</v>
      </c>
      <c r="BB34" s="78">
        <v>212.73</v>
      </c>
      <c r="BC34" s="78">
        <v>209.66</v>
      </c>
      <c r="BD34" s="78">
        <v>204.67</v>
      </c>
      <c r="BE34" s="78">
        <v>194.01</v>
      </c>
      <c r="BF34" s="78">
        <v>248.15</v>
      </c>
      <c r="BG34" s="78">
        <v>173.6</v>
      </c>
      <c r="BH34" s="78">
        <v>194.45</v>
      </c>
      <c r="BI34" s="78">
        <v>180.49</v>
      </c>
      <c r="BJ34" s="78">
        <v>148.13</v>
      </c>
      <c r="BK34" s="78">
        <v>0.83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8">
        <v>0</v>
      </c>
      <c r="BX34" s="79">
        <f t="shared" si="0"/>
        <v>3291.5299999999997</v>
      </c>
    </row>
    <row r="35" spans="1:76" ht="15">
      <c r="A35" s="77">
        <v>31</v>
      </c>
      <c r="B35" s="77" t="s">
        <v>31</v>
      </c>
      <c r="C35" s="78">
        <v>70.27</v>
      </c>
      <c r="D35" s="78">
        <v>133.54</v>
      </c>
      <c r="E35" s="78">
        <v>179.60999999999999</v>
      </c>
      <c r="F35" s="78">
        <v>185.07</v>
      </c>
      <c r="G35" s="78">
        <v>175.95999999999998</v>
      </c>
      <c r="H35" s="78">
        <v>242.48999999999998</v>
      </c>
      <c r="I35" s="78">
        <v>259.24</v>
      </c>
      <c r="J35" s="78">
        <v>248.70999999999998</v>
      </c>
      <c r="K35" s="78">
        <v>244.89999999999998</v>
      </c>
      <c r="L35" s="78">
        <v>248.67</v>
      </c>
      <c r="M35" s="78">
        <v>311.34999999999997</v>
      </c>
      <c r="N35" s="78">
        <v>294.67</v>
      </c>
      <c r="O35" s="78">
        <v>245.67</v>
      </c>
      <c r="P35" s="78">
        <v>205.25</v>
      </c>
      <c r="Q35" s="78">
        <v>13.77</v>
      </c>
      <c r="R35" s="78">
        <v>5.71</v>
      </c>
      <c r="S35" s="78">
        <v>3.54</v>
      </c>
      <c r="T35" s="78">
        <v>3.68</v>
      </c>
      <c r="U35" s="78">
        <v>6.14</v>
      </c>
      <c r="V35" s="78">
        <v>9.02</v>
      </c>
      <c r="W35" s="78">
        <v>7.34</v>
      </c>
      <c r="X35" s="78">
        <v>3.5</v>
      </c>
      <c r="Y35" s="78">
        <v>7.36</v>
      </c>
      <c r="Z35" s="78">
        <v>4.64</v>
      </c>
      <c r="AA35" s="78">
        <v>3.31</v>
      </c>
      <c r="AB35" s="78">
        <v>13.38</v>
      </c>
      <c r="AC35" s="78">
        <v>7.19</v>
      </c>
      <c r="AD35" s="78">
        <v>11.72</v>
      </c>
      <c r="AE35" s="78">
        <v>1.13</v>
      </c>
      <c r="AF35" s="78">
        <v>1.21</v>
      </c>
      <c r="AG35" s="78">
        <v>2.57</v>
      </c>
      <c r="AH35" s="78">
        <v>4.66</v>
      </c>
      <c r="AI35" s="78">
        <v>1.43</v>
      </c>
      <c r="AJ35" s="78">
        <v>2.29</v>
      </c>
      <c r="AK35" s="78">
        <v>0.13</v>
      </c>
      <c r="AL35" s="78">
        <v>4.87</v>
      </c>
      <c r="AM35" s="78">
        <v>3.76</v>
      </c>
      <c r="AN35" s="78">
        <v>0.13</v>
      </c>
      <c r="AO35" s="78">
        <v>3.28</v>
      </c>
      <c r="AP35" s="78">
        <v>4.39</v>
      </c>
      <c r="AQ35" s="78">
        <v>1.82</v>
      </c>
      <c r="AR35" s="78">
        <v>8.61</v>
      </c>
      <c r="AS35" s="78">
        <v>100.9</v>
      </c>
      <c r="AT35" s="78">
        <v>136.92</v>
      </c>
      <c r="AU35" s="78">
        <v>153.3</v>
      </c>
      <c r="AV35" s="78">
        <v>172.88</v>
      </c>
      <c r="AW35" s="78">
        <v>25.67</v>
      </c>
      <c r="AX35" s="78">
        <v>1036.22</v>
      </c>
      <c r="AY35" s="78">
        <v>977.55</v>
      </c>
      <c r="AZ35" s="78">
        <v>1013.41</v>
      </c>
      <c r="BA35" s="78">
        <v>991.3299999999999</v>
      </c>
      <c r="BB35" s="78">
        <v>1001.6999999999999</v>
      </c>
      <c r="BC35" s="78">
        <v>1035.34</v>
      </c>
      <c r="BD35" s="78">
        <v>1068.1</v>
      </c>
      <c r="BE35" s="78">
        <v>1103.96</v>
      </c>
      <c r="BF35" s="78">
        <v>1117.6699999999998</v>
      </c>
      <c r="BG35" s="78">
        <v>1050.4099999999999</v>
      </c>
      <c r="BH35" s="78">
        <v>952.36</v>
      </c>
      <c r="BI35" s="78">
        <v>832.8499999999999</v>
      </c>
      <c r="BJ35" s="78">
        <v>757.9599999999999</v>
      </c>
      <c r="BK35" s="78">
        <v>194.64999999999998</v>
      </c>
      <c r="BL35" s="78">
        <v>183</v>
      </c>
      <c r="BM35" s="78">
        <v>142.73</v>
      </c>
      <c r="BN35" s="78">
        <v>135.63</v>
      </c>
      <c r="BO35" s="78">
        <v>75.36</v>
      </c>
      <c r="BP35" s="78">
        <v>58.79</v>
      </c>
      <c r="BQ35" s="78">
        <v>17.2</v>
      </c>
      <c r="BR35" s="78">
        <v>27.7</v>
      </c>
      <c r="BS35" s="78">
        <v>26.790000000000003</v>
      </c>
      <c r="BT35" s="78">
        <v>26.32</v>
      </c>
      <c r="BU35" s="78">
        <v>25.68</v>
      </c>
      <c r="BV35" s="78">
        <v>15.799999999999999</v>
      </c>
      <c r="BW35" s="78">
        <v>11.5</v>
      </c>
      <c r="BX35" s="79">
        <f t="shared" si="0"/>
        <v>17655.660000000007</v>
      </c>
    </row>
    <row r="36" spans="1:76" ht="15">
      <c r="A36" s="77">
        <v>32</v>
      </c>
      <c r="B36" s="77" t="s">
        <v>32</v>
      </c>
      <c r="C36" s="78">
        <v>47.69</v>
      </c>
      <c r="D36" s="78">
        <v>92.19</v>
      </c>
      <c r="E36" s="78">
        <v>101.76</v>
      </c>
      <c r="F36" s="78">
        <v>110.29</v>
      </c>
      <c r="G36" s="78">
        <v>103.96</v>
      </c>
      <c r="H36" s="78">
        <v>103.83</v>
      </c>
      <c r="I36" s="78">
        <v>102.75</v>
      </c>
      <c r="J36" s="78">
        <v>81.46</v>
      </c>
      <c r="K36" s="78">
        <v>74.57</v>
      </c>
      <c r="L36" s="78">
        <v>77.51</v>
      </c>
      <c r="M36" s="78">
        <v>81.14</v>
      </c>
      <c r="N36" s="78">
        <v>68.62</v>
      </c>
      <c r="O36" s="78">
        <v>42.21</v>
      </c>
      <c r="P36" s="78">
        <v>38.11</v>
      </c>
      <c r="Q36" s="78">
        <v>10.41</v>
      </c>
      <c r="R36" s="78">
        <v>5.55</v>
      </c>
      <c r="S36" s="78">
        <v>2.05</v>
      </c>
      <c r="T36" s="78">
        <v>3.23</v>
      </c>
      <c r="U36" s="78">
        <v>8.49</v>
      </c>
      <c r="V36" s="78">
        <v>7.45</v>
      </c>
      <c r="W36" s="78">
        <v>6.32</v>
      </c>
      <c r="X36" s="78">
        <v>9.62</v>
      </c>
      <c r="Y36" s="78">
        <v>8.71</v>
      </c>
      <c r="Z36" s="78">
        <v>10.08</v>
      </c>
      <c r="AA36" s="78">
        <v>11.52</v>
      </c>
      <c r="AB36" s="78">
        <v>13.94</v>
      </c>
      <c r="AC36" s="78">
        <v>12.25</v>
      </c>
      <c r="AD36" s="78">
        <v>5.04</v>
      </c>
      <c r="AE36" s="78">
        <v>0</v>
      </c>
      <c r="AF36" s="78">
        <v>1.09</v>
      </c>
      <c r="AG36" s="78">
        <v>1</v>
      </c>
      <c r="AH36" s="78">
        <v>0</v>
      </c>
      <c r="AI36" s="78">
        <v>0</v>
      </c>
      <c r="AJ36" s="78">
        <v>0</v>
      </c>
      <c r="AK36" s="78">
        <v>1.2</v>
      </c>
      <c r="AL36" s="78">
        <v>1.18</v>
      </c>
      <c r="AM36" s="78">
        <v>1.22</v>
      </c>
      <c r="AN36" s="78">
        <v>0.28</v>
      </c>
      <c r="AO36" s="78">
        <v>0.12</v>
      </c>
      <c r="AP36" s="78">
        <v>3.89</v>
      </c>
      <c r="AQ36" s="78">
        <v>1.06</v>
      </c>
      <c r="AR36" s="78">
        <v>0.85</v>
      </c>
      <c r="AS36" s="78">
        <v>115.46</v>
      </c>
      <c r="AT36" s="78">
        <v>67.6</v>
      </c>
      <c r="AU36" s="78">
        <v>58.5</v>
      </c>
      <c r="AV36" s="78">
        <v>101.88</v>
      </c>
      <c r="AW36" s="78">
        <v>5.71</v>
      </c>
      <c r="AX36" s="78">
        <v>561.22</v>
      </c>
      <c r="AY36" s="78">
        <v>471.87</v>
      </c>
      <c r="AZ36" s="78">
        <v>457.91</v>
      </c>
      <c r="BA36" s="78">
        <v>410.84</v>
      </c>
      <c r="BB36" s="78">
        <v>438.34</v>
      </c>
      <c r="BC36" s="78">
        <v>426.54</v>
      </c>
      <c r="BD36" s="78">
        <v>438.91</v>
      </c>
      <c r="BE36" s="78">
        <v>449.5</v>
      </c>
      <c r="BF36" s="78">
        <v>437.29</v>
      </c>
      <c r="BG36" s="78">
        <v>401.03</v>
      </c>
      <c r="BH36" s="78">
        <v>330.61</v>
      </c>
      <c r="BI36" s="78">
        <v>307.5</v>
      </c>
      <c r="BJ36" s="78">
        <v>264.19</v>
      </c>
      <c r="BK36" s="78">
        <v>8.39</v>
      </c>
      <c r="BL36" s="78">
        <v>5.78</v>
      </c>
      <c r="BM36" s="78">
        <v>5.17</v>
      </c>
      <c r="BN36" s="78">
        <v>3.71</v>
      </c>
      <c r="BO36" s="78">
        <v>4.18</v>
      </c>
      <c r="BP36" s="78">
        <v>1.03</v>
      </c>
      <c r="BQ36" s="78">
        <v>3.97</v>
      </c>
      <c r="BR36" s="78">
        <v>0.87</v>
      </c>
      <c r="BS36" s="78">
        <v>0.85</v>
      </c>
      <c r="BT36" s="78">
        <v>1.03</v>
      </c>
      <c r="BU36" s="78">
        <v>0.97</v>
      </c>
      <c r="BV36" s="78">
        <v>1.24</v>
      </c>
      <c r="BW36" s="78">
        <v>0.96</v>
      </c>
      <c r="BX36" s="79">
        <f t="shared" si="0"/>
        <v>7035.689999999999</v>
      </c>
    </row>
    <row r="37" spans="1:76" ht="15">
      <c r="A37" s="77">
        <v>33</v>
      </c>
      <c r="B37" s="77" t="s">
        <v>33</v>
      </c>
      <c r="C37" s="78">
        <v>63.73</v>
      </c>
      <c r="D37" s="78">
        <v>7.19</v>
      </c>
      <c r="E37" s="78">
        <v>7.19</v>
      </c>
      <c r="F37" s="78">
        <v>8.22</v>
      </c>
      <c r="G37" s="78">
        <v>18.49</v>
      </c>
      <c r="H37" s="78">
        <v>22.6</v>
      </c>
      <c r="I37" s="78">
        <v>28.97</v>
      </c>
      <c r="J37" s="78">
        <v>12.99</v>
      </c>
      <c r="K37" s="78">
        <v>16.99</v>
      </c>
      <c r="L37" s="78">
        <v>8.95</v>
      </c>
      <c r="M37" s="78">
        <v>15.19</v>
      </c>
      <c r="N37" s="78">
        <v>20.99</v>
      </c>
      <c r="O37" s="78">
        <v>11.57</v>
      </c>
      <c r="P37" s="78">
        <v>9.56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0.5</v>
      </c>
      <c r="AL37" s="78">
        <v>0.08</v>
      </c>
      <c r="AM37" s="78">
        <v>0.8</v>
      </c>
      <c r="AN37" s="78"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v>2.46</v>
      </c>
      <c r="AT37" s="78">
        <v>7.9</v>
      </c>
      <c r="AU37" s="78">
        <v>6.1</v>
      </c>
      <c r="AV37" s="78">
        <v>12.55</v>
      </c>
      <c r="AW37" s="78">
        <v>0</v>
      </c>
      <c r="AX37" s="78">
        <v>91.81</v>
      </c>
      <c r="AY37" s="78">
        <v>89.85</v>
      </c>
      <c r="AZ37" s="78">
        <v>65.71</v>
      </c>
      <c r="BA37" s="78">
        <v>67.81</v>
      </c>
      <c r="BB37" s="78">
        <v>60.45</v>
      </c>
      <c r="BC37" s="78">
        <v>85.22</v>
      </c>
      <c r="BD37" s="78">
        <v>70.95</v>
      </c>
      <c r="BE37" s="78">
        <v>58.66</v>
      </c>
      <c r="BF37" s="78">
        <v>60.99</v>
      </c>
      <c r="BG37" s="78">
        <v>75.3</v>
      </c>
      <c r="BH37" s="78">
        <v>65.65</v>
      </c>
      <c r="BI37" s="78">
        <v>47.65</v>
      </c>
      <c r="BJ37" s="78">
        <v>45.84</v>
      </c>
      <c r="BK37" s="78">
        <v>0.2</v>
      </c>
      <c r="BL37" s="78">
        <v>0.2</v>
      </c>
      <c r="BM37" s="78">
        <v>0.56</v>
      </c>
      <c r="BN37" s="78">
        <v>0.17</v>
      </c>
      <c r="BO37" s="78">
        <v>0.18</v>
      </c>
      <c r="BP37" s="78">
        <v>0.17</v>
      </c>
      <c r="BQ37" s="78">
        <v>0.11</v>
      </c>
      <c r="BR37" s="78">
        <v>0.16</v>
      </c>
      <c r="BS37" s="78">
        <v>0.44</v>
      </c>
      <c r="BT37" s="78">
        <v>0.16</v>
      </c>
      <c r="BU37" s="78">
        <v>0</v>
      </c>
      <c r="BV37" s="78">
        <v>0</v>
      </c>
      <c r="BW37" s="78">
        <v>0.18</v>
      </c>
      <c r="BX37" s="79">
        <f t="shared" si="0"/>
        <v>1171.4400000000005</v>
      </c>
    </row>
    <row r="38" spans="1:76" ht="15">
      <c r="A38" s="77">
        <v>34</v>
      </c>
      <c r="B38" s="77" t="s">
        <v>34</v>
      </c>
      <c r="C38" s="78">
        <v>11.58</v>
      </c>
      <c r="D38" s="78">
        <v>21.38</v>
      </c>
      <c r="E38" s="78">
        <v>24.3</v>
      </c>
      <c r="F38" s="78">
        <v>12.84</v>
      </c>
      <c r="G38" s="78">
        <v>13.65</v>
      </c>
      <c r="H38" s="78">
        <v>10.63</v>
      </c>
      <c r="I38" s="78">
        <v>12.31</v>
      </c>
      <c r="J38" s="78">
        <v>17.64</v>
      </c>
      <c r="K38" s="78">
        <v>12</v>
      </c>
      <c r="L38" s="78">
        <v>17.89</v>
      </c>
      <c r="M38" s="78">
        <v>10.02</v>
      </c>
      <c r="N38" s="78">
        <v>7.82</v>
      </c>
      <c r="O38" s="78">
        <v>4.66</v>
      </c>
      <c r="P38" s="78">
        <v>13.14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0.93</v>
      </c>
      <c r="AC38" s="78">
        <v>0</v>
      </c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v>6.71</v>
      </c>
      <c r="AT38" s="78">
        <v>1.44</v>
      </c>
      <c r="AU38" s="78">
        <v>6.96</v>
      </c>
      <c r="AV38" s="78">
        <v>14.99</v>
      </c>
      <c r="AW38" s="78">
        <v>1.04</v>
      </c>
      <c r="AX38" s="78">
        <v>75.64</v>
      </c>
      <c r="AY38" s="78">
        <v>62.22</v>
      </c>
      <c r="AZ38" s="78">
        <v>69.21</v>
      </c>
      <c r="BA38" s="78">
        <v>88.93</v>
      </c>
      <c r="BB38" s="78">
        <v>84</v>
      </c>
      <c r="BC38" s="78">
        <v>77.88</v>
      </c>
      <c r="BD38" s="78">
        <v>56.19</v>
      </c>
      <c r="BE38" s="78">
        <v>78.29</v>
      </c>
      <c r="BF38" s="78">
        <v>71.53</v>
      </c>
      <c r="BG38" s="78">
        <v>63.84</v>
      </c>
      <c r="BH38" s="78">
        <v>55.36</v>
      </c>
      <c r="BI38" s="78">
        <v>51.68</v>
      </c>
      <c r="BJ38" s="78">
        <v>35.66</v>
      </c>
      <c r="BK38" s="78">
        <v>7.84</v>
      </c>
      <c r="BL38" s="78">
        <v>9.13</v>
      </c>
      <c r="BM38" s="78">
        <v>6.62</v>
      </c>
      <c r="BN38" s="78">
        <v>1.17</v>
      </c>
      <c r="BO38" s="78">
        <v>0.93</v>
      </c>
      <c r="BP38" s="78">
        <v>2.69</v>
      </c>
      <c r="BQ38" s="78">
        <v>0</v>
      </c>
      <c r="BR38" s="78">
        <v>3.17</v>
      </c>
      <c r="BS38" s="78">
        <v>2.75</v>
      </c>
      <c r="BT38" s="78">
        <v>0.65</v>
      </c>
      <c r="BU38" s="78">
        <v>1.38</v>
      </c>
      <c r="BV38" s="78">
        <v>2.54</v>
      </c>
      <c r="BW38" s="78">
        <v>0.66</v>
      </c>
      <c r="BX38" s="79">
        <f t="shared" si="0"/>
        <v>1131.8900000000006</v>
      </c>
    </row>
    <row r="39" spans="1:76" ht="15">
      <c r="A39" s="77">
        <v>35</v>
      </c>
      <c r="B39" s="77" t="s">
        <v>35</v>
      </c>
      <c r="C39" s="78">
        <v>220.45</v>
      </c>
      <c r="D39" s="78">
        <v>253.71</v>
      </c>
      <c r="E39" s="78">
        <v>343.25</v>
      </c>
      <c r="F39" s="78">
        <v>388.31</v>
      </c>
      <c r="G39" s="78">
        <v>524.66</v>
      </c>
      <c r="H39" s="78">
        <v>494.71999999999997</v>
      </c>
      <c r="I39" s="78">
        <v>532.1</v>
      </c>
      <c r="J39" s="78">
        <v>521.66</v>
      </c>
      <c r="K39" s="78">
        <v>471.73999999999995</v>
      </c>
      <c r="L39" s="78">
        <v>565.72</v>
      </c>
      <c r="M39" s="78">
        <v>510.18</v>
      </c>
      <c r="N39" s="78">
        <v>421.29999999999995</v>
      </c>
      <c r="O39" s="78">
        <v>380.65999999999997</v>
      </c>
      <c r="P39" s="78">
        <v>407.69</v>
      </c>
      <c r="Q39" s="78">
        <v>13.78</v>
      </c>
      <c r="R39" s="78">
        <v>17.18</v>
      </c>
      <c r="S39" s="78">
        <v>14.44</v>
      </c>
      <c r="T39" s="78">
        <v>13.39</v>
      </c>
      <c r="U39" s="78">
        <v>31.8</v>
      </c>
      <c r="V39" s="78">
        <v>18.02</v>
      </c>
      <c r="W39" s="78">
        <v>11.88</v>
      </c>
      <c r="X39" s="78">
        <v>18.81</v>
      </c>
      <c r="Y39" s="78">
        <v>10.17</v>
      </c>
      <c r="Z39" s="78">
        <v>33.57</v>
      </c>
      <c r="AA39" s="78">
        <v>16.11</v>
      </c>
      <c r="AB39" s="78">
        <v>10.62</v>
      </c>
      <c r="AC39" s="78">
        <v>13.66</v>
      </c>
      <c r="AD39" s="78">
        <v>18.93</v>
      </c>
      <c r="AE39" s="78">
        <v>2.63</v>
      </c>
      <c r="AF39" s="78">
        <v>5.04</v>
      </c>
      <c r="AG39" s="78">
        <v>4.46</v>
      </c>
      <c r="AH39" s="78">
        <v>1.32</v>
      </c>
      <c r="AI39" s="78">
        <v>9.7</v>
      </c>
      <c r="AJ39" s="78">
        <v>0.16</v>
      </c>
      <c r="AK39" s="78">
        <v>1.24</v>
      </c>
      <c r="AL39" s="78">
        <v>2.28</v>
      </c>
      <c r="AM39" s="78">
        <v>3.09</v>
      </c>
      <c r="AN39" s="78">
        <v>2.7</v>
      </c>
      <c r="AO39" s="78">
        <v>1.95</v>
      </c>
      <c r="AP39" s="78">
        <v>5.43</v>
      </c>
      <c r="AQ39" s="78">
        <v>1.93</v>
      </c>
      <c r="AR39" s="78">
        <v>4.08</v>
      </c>
      <c r="AS39" s="78">
        <v>398.21999999999997</v>
      </c>
      <c r="AT39" s="78">
        <v>411.92</v>
      </c>
      <c r="AU39" s="78">
        <v>406.08</v>
      </c>
      <c r="AV39" s="78">
        <v>386.15</v>
      </c>
      <c r="AW39" s="78">
        <v>65.92</v>
      </c>
      <c r="AX39" s="78">
        <v>2841.6299999999997</v>
      </c>
      <c r="AY39" s="78">
        <v>2618.48</v>
      </c>
      <c r="AZ39" s="78">
        <v>2505.96</v>
      </c>
      <c r="BA39" s="78">
        <v>2719.52</v>
      </c>
      <c r="BB39" s="78">
        <v>2666.64</v>
      </c>
      <c r="BC39" s="78">
        <v>2544.3399999999997</v>
      </c>
      <c r="BD39" s="78">
        <v>2640.92</v>
      </c>
      <c r="BE39" s="78">
        <v>2654.81</v>
      </c>
      <c r="BF39" s="78">
        <v>2555.12</v>
      </c>
      <c r="BG39" s="78">
        <v>2216.0699999999997</v>
      </c>
      <c r="BH39" s="78">
        <v>2197.35</v>
      </c>
      <c r="BI39" s="78">
        <v>1905.5</v>
      </c>
      <c r="BJ39" s="78">
        <v>1684.7900000000002</v>
      </c>
      <c r="BK39" s="78">
        <v>259.79</v>
      </c>
      <c r="BL39" s="78">
        <v>215.81</v>
      </c>
      <c r="BM39" s="78">
        <v>203.5</v>
      </c>
      <c r="BN39" s="78">
        <v>153.38</v>
      </c>
      <c r="BO39" s="78">
        <v>110.92</v>
      </c>
      <c r="BP39" s="78">
        <v>66.91</v>
      </c>
      <c r="BQ39" s="78">
        <v>32.440000000000005</v>
      </c>
      <c r="BR39" s="78">
        <v>36.34</v>
      </c>
      <c r="BS39" s="78">
        <v>40.45</v>
      </c>
      <c r="BT39" s="78">
        <v>30.33</v>
      </c>
      <c r="BU39" s="78">
        <v>45.05</v>
      </c>
      <c r="BV39" s="78">
        <v>25.25</v>
      </c>
      <c r="BW39" s="78">
        <v>24.68</v>
      </c>
      <c r="BX39" s="79">
        <f t="shared" si="0"/>
        <v>40988.78999999999</v>
      </c>
    </row>
    <row r="40" spans="1:76" ht="15">
      <c r="A40" s="77">
        <v>36</v>
      </c>
      <c r="B40" s="77" t="s">
        <v>36</v>
      </c>
      <c r="C40" s="78">
        <v>613.86</v>
      </c>
      <c r="D40" s="78">
        <v>566.72</v>
      </c>
      <c r="E40" s="78">
        <v>778.35</v>
      </c>
      <c r="F40" s="78">
        <v>1183.61</v>
      </c>
      <c r="G40" s="78">
        <v>1467.17</v>
      </c>
      <c r="H40" s="78">
        <v>1590.93</v>
      </c>
      <c r="I40" s="78">
        <v>1459.16</v>
      </c>
      <c r="J40" s="78">
        <v>1430.74</v>
      </c>
      <c r="K40" s="78">
        <v>1321.12</v>
      </c>
      <c r="L40" s="78">
        <v>1345.72</v>
      </c>
      <c r="M40" s="78">
        <v>1158.67</v>
      </c>
      <c r="N40" s="78">
        <v>1139.14</v>
      </c>
      <c r="O40" s="78">
        <v>1170.26</v>
      </c>
      <c r="P40" s="78">
        <v>1345.71</v>
      </c>
      <c r="Q40" s="78">
        <v>96.14</v>
      </c>
      <c r="R40" s="78">
        <v>59.08</v>
      </c>
      <c r="S40" s="78">
        <v>61.07</v>
      </c>
      <c r="T40" s="78">
        <v>48.84</v>
      </c>
      <c r="U40" s="78">
        <v>45.65</v>
      </c>
      <c r="V40" s="78">
        <v>49.72</v>
      </c>
      <c r="W40" s="78">
        <v>49.84</v>
      </c>
      <c r="X40" s="78">
        <v>48.67</v>
      </c>
      <c r="Y40" s="78">
        <v>53.05</v>
      </c>
      <c r="Z40" s="78">
        <v>41.99</v>
      </c>
      <c r="AA40" s="78">
        <v>33.49</v>
      </c>
      <c r="AB40" s="78">
        <v>29.89</v>
      </c>
      <c r="AC40" s="78">
        <v>26.54</v>
      </c>
      <c r="AD40" s="78">
        <v>54.52</v>
      </c>
      <c r="AE40" s="78">
        <v>13.02</v>
      </c>
      <c r="AF40" s="78">
        <v>10.75</v>
      </c>
      <c r="AG40" s="78">
        <v>15.45</v>
      </c>
      <c r="AH40" s="78">
        <v>15.04</v>
      </c>
      <c r="AI40" s="78">
        <v>9.08</v>
      </c>
      <c r="AJ40" s="78">
        <v>10.08</v>
      </c>
      <c r="AK40" s="78">
        <v>13.48</v>
      </c>
      <c r="AL40" s="78">
        <v>19.48</v>
      </c>
      <c r="AM40" s="78">
        <v>9.09</v>
      </c>
      <c r="AN40" s="78">
        <v>7.14</v>
      </c>
      <c r="AO40" s="78">
        <v>4.24</v>
      </c>
      <c r="AP40" s="78">
        <v>2.84</v>
      </c>
      <c r="AQ40" s="78">
        <v>12.86</v>
      </c>
      <c r="AR40" s="78">
        <v>17.03</v>
      </c>
      <c r="AS40" s="78">
        <v>694.58</v>
      </c>
      <c r="AT40" s="78">
        <v>547.4</v>
      </c>
      <c r="AU40" s="78">
        <v>570.76</v>
      </c>
      <c r="AV40" s="78">
        <v>741.86</v>
      </c>
      <c r="AW40" s="78">
        <v>86.83</v>
      </c>
      <c r="AX40" s="78">
        <v>5209.2</v>
      </c>
      <c r="AY40" s="78">
        <v>4413.04</v>
      </c>
      <c r="AZ40" s="78">
        <v>4729.73</v>
      </c>
      <c r="BA40" s="78">
        <v>4842.36</v>
      </c>
      <c r="BB40" s="78">
        <v>4591.54</v>
      </c>
      <c r="BC40" s="78">
        <v>4553.86</v>
      </c>
      <c r="BD40" s="78">
        <v>4518.08</v>
      </c>
      <c r="BE40" s="78">
        <v>4359.6</v>
      </c>
      <c r="BF40" s="78">
        <v>4522.15</v>
      </c>
      <c r="BG40" s="78">
        <v>3703.17</v>
      </c>
      <c r="BH40" s="78">
        <v>3911.32</v>
      </c>
      <c r="BI40" s="78">
        <v>3659.99</v>
      </c>
      <c r="BJ40" s="78">
        <v>3441.51</v>
      </c>
      <c r="BK40" s="78">
        <v>743.2900000000001</v>
      </c>
      <c r="BL40" s="78">
        <v>986.48</v>
      </c>
      <c r="BM40" s="78">
        <v>385</v>
      </c>
      <c r="BN40" s="78">
        <v>204.25</v>
      </c>
      <c r="BO40" s="78">
        <v>198.33999999999997</v>
      </c>
      <c r="BP40" s="78">
        <v>185.74</v>
      </c>
      <c r="BQ40" s="78">
        <v>160.23</v>
      </c>
      <c r="BR40" s="78">
        <v>187.59</v>
      </c>
      <c r="BS40" s="78">
        <v>191.42</v>
      </c>
      <c r="BT40" s="78">
        <v>217.65</v>
      </c>
      <c r="BU40" s="78">
        <v>237.98</v>
      </c>
      <c r="BV40" s="78">
        <v>269.68</v>
      </c>
      <c r="BW40" s="78">
        <v>261.14</v>
      </c>
      <c r="BX40" s="79">
        <f t="shared" si="0"/>
        <v>80754.99999999999</v>
      </c>
    </row>
    <row r="41" spans="1:76" ht="15">
      <c r="A41" s="77">
        <v>37</v>
      </c>
      <c r="B41" s="77" t="s">
        <v>37</v>
      </c>
      <c r="C41" s="78">
        <v>639.66</v>
      </c>
      <c r="D41" s="78">
        <v>390.38</v>
      </c>
      <c r="E41" s="78">
        <v>406.67</v>
      </c>
      <c r="F41" s="78">
        <v>508.1</v>
      </c>
      <c r="G41" s="78">
        <v>536.92</v>
      </c>
      <c r="H41" s="78">
        <v>538.89</v>
      </c>
      <c r="I41" s="78">
        <v>503.49</v>
      </c>
      <c r="J41" s="78">
        <v>496.13</v>
      </c>
      <c r="K41" s="78">
        <v>477.41</v>
      </c>
      <c r="L41" s="78">
        <v>439.87</v>
      </c>
      <c r="M41" s="78">
        <v>466.19</v>
      </c>
      <c r="N41" s="78">
        <v>369.09</v>
      </c>
      <c r="O41" s="78">
        <v>367.35</v>
      </c>
      <c r="P41" s="78">
        <v>309.47</v>
      </c>
      <c r="Q41" s="78">
        <v>19.82</v>
      </c>
      <c r="R41" s="78">
        <v>12.25</v>
      </c>
      <c r="S41" s="78">
        <v>23.98</v>
      </c>
      <c r="T41" s="78">
        <v>21.94</v>
      </c>
      <c r="U41" s="78">
        <v>19.24</v>
      </c>
      <c r="V41" s="78">
        <v>21.09</v>
      </c>
      <c r="W41" s="78">
        <v>20.29</v>
      </c>
      <c r="X41" s="78">
        <v>14.86</v>
      </c>
      <c r="Y41" s="78">
        <v>21.41</v>
      </c>
      <c r="Z41" s="78">
        <v>19.63</v>
      </c>
      <c r="AA41" s="78">
        <v>26.97</v>
      </c>
      <c r="AB41" s="78">
        <v>20.79</v>
      </c>
      <c r="AC41" s="78">
        <v>19.68</v>
      </c>
      <c r="AD41" s="78">
        <v>71.48</v>
      </c>
      <c r="AE41" s="78">
        <v>0</v>
      </c>
      <c r="AF41" s="78">
        <v>1.94</v>
      </c>
      <c r="AG41" s="78">
        <v>7.91</v>
      </c>
      <c r="AH41" s="78">
        <v>0.99</v>
      </c>
      <c r="AI41" s="78">
        <v>4.83</v>
      </c>
      <c r="AJ41" s="78">
        <v>4.03</v>
      </c>
      <c r="AK41" s="78">
        <v>2.03</v>
      </c>
      <c r="AL41" s="78">
        <v>7.56</v>
      </c>
      <c r="AM41" s="78">
        <v>2.91</v>
      </c>
      <c r="AN41" s="78">
        <v>4.47</v>
      </c>
      <c r="AO41" s="78">
        <v>8.85</v>
      </c>
      <c r="AP41" s="78">
        <v>2.93</v>
      </c>
      <c r="AQ41" s="78">
        <v>6.91</v>
      </c>
      <c r="AR41" s="78">
        <v>18.4</v>
      </c>
      <c r="AS41" s="78">
        <v>132.79</v>
      </c>
      <c r="AT41" s="78">
        <v>134.43</v>
      </c>
      <c r="AU41" s="78">
        <v>139.04</v>
      </c>
      <c r="AV41" s="78">
        <v>170.27</v>
      </c>
      <c r="AW41" s="78">
        <v>48.22</v>
      </c>
      <c r="AX41" s="78">
        <v>2053.92</v>
      </c>
      <c r="AY41" s="78">
        <v>2103.38</v>
      </c>
      <c r="AZ41" s="78">
        <v>1994.54</v>
      </c>
      <c r="BA41" s="78">
        <v>2072.67</v>
      </c>
      <c r="BB41" s="78">
        <v>2042.98</v>
      </c>
      <c r="BC41" s="78">
        <v>2047.97</v>
      </c>
      <c r="BD41" s="78">
        <v>2043.23</v>
      </c>
      <c r="BE41" s="78">
        <v>1946.71</v>
      </c>
      <c r="BF41" s="78">
        <v>1899.1</v>
      </c>
      <c r="BG41" s="78">
        <v>1982.45</v>
      </c>
      <c r="BH41" s="78">
        <v>1772.19</v>
      </c>
      <c r="BI41" s="78">
        <v>1725.67</v>
      </c>
      <c r="BJ41" s="78">
        <v>1430.36</v>
      </c>
      <c r="BK41" s="78">
        <v>46.9</v>
      </c>
      <c r="BL41" s="78">
        <v>53.75</v>
      </c>
      <c r="BM41" s="78">
        <v>54.43000000000001</v>
      </c>
      <c r="BN41" s="78">
        <v>37.660000000000004</v>
      </c>
      <c r="BO41" s="78">
        <v>29.400000000000002</v>
      </c>
      <c r="BP41" s="78">
        <v>26.89</v>
      </c>
      <c r="BQ41" s="78">
        <v>15.83</v>
      </c>
      <c r="BR41" s="78">
        <v>15.04</v>
      </c>
      <c r="BS41" s="78">
        <v>13.51</v>
      </c>
      <c r="BT41" s="78">
        <v>11.86</v>
      </c>
      <c r="BU41" s="78">
        <v>8.649999999999999</v>
      </c>
      <c r="BV41" s="78">
        <v>8.34</v>
      </c>
      <c r="BW41" s="78">
        <v>7.17</v>
      </c>
      <c r="BX41" s="79">
        <f t="shared" si="0"/>
        <v>32926.16000000001</v>
      </c>
    </row>
    <row r="42" spans="1:76" ht="15">
      <c r="A42" s="77">
        <v>38</v>
      </c>
      <c r="B42" s="77" t="s">
        <v>38</v>
      </c>
      <c r="C42" s="78">
        <v>32.91</v>
      </c>
      <c r="D42" s="78">
        <v>74.81</v>
      </c>
      <c r="E42" s="78">
        <v>117.11</v>
      </c>
      <c r="F42" s="78">
        <v>119.46</v>
      </c>
      <c r="G42" s="78">
        <v>149.54</v>
      </c>
      <c r="H42" s="78">
        <v>116.78</v>
      </c>
      <c r="I42" s="78">
        <v>138.66</v>
      </c>
      <c r="J42" s="78">
        <v>160.04</v>
      </c>
      <c r="K42" s="78">
        <v>174.85</v>
      </c>
      <c r="L42" s="78">
        <v>139.84</v>
      </c>
      <c r="M42" s="78">
        <v>136.36</v>
      </c>
      <c r="N42" s="78">
        <v>120.04</v>
      </c>
      <c r="O42" s="78">
        <v>112.7</v>
      </c>
      <c r="P42" s="78">
        <v>97.61</v>
      </c>
      <c r="Q42" s="78">
        <v>0</v>
      </c>
      <c r="R42" s="78">
        <v>2.11</v>
      </c>
      <c r="S42" s="78">
        <v>1.97</v>
      </c>
      <c r="T42" s="78">
        <v>1.71</v>
      </c>
      <c r="U42" s="78">
        <v>3.42</v>
      </c>
      <c r="V42" s="78">
        <v>2.66</v>
      </c>
      <c r="W42" s="78">
        <v>0.95</v>
      </c>
      <c r="X42" s="78">
        <v>1.06</v>
      </c>
      <c r="Y42" s="78">
        <v>1.06</v>
      </c>
      <c r="Z42" s="78">
        <v>0</v>
      </c>
      <c r="AA42" s="78">
        <v>0.72</v>
      </c>
      <c r="AB42" s="78">
        <v>0</v>
      </c>
      <c r="AC42" s="78">
        <v>0</v>
      </c>
      <c r="AD42" s="78">
        <v>3.11</v>
      </c>
      <c r="AE42" s="78">
        <v>0.42</v>
      </c>
      <c r="AF42" s="78">
        <v>0</v>
      </c>
      <c r="AG42" s="78">
        <v>0.38</v>
      </c>
      <c r="AH42" s="78">
        <v>0.27</v>
      </c>
      <c r="AI42" s="78">
        <v>0</v>
      </c>
      <c r="AJ42" s="78">
        <v>0</v>
      </c>
      <c r="AK42" s="78">
        <v>0</v>
      </c>
      <c r="AL42" s="78">
        <v>0</v>
      </c>
      <c r="AM42" s="78">
        <v>0</v>
      </c>
      <c r="AN42" s="78">
        <v>0.19</v>
      </c>
      <c r="AO42" s="78">
        <v>0.69</v>
      </c>
      <c r="AP42" s="78">
        <v>0.46</v>
      </c>
      <c r="AQ42" s="78">
        <v>0.64</v>
      </c>
      <c r="AR42" s="78">
        <v>0.32</v>
      </c>
      <c r="AS42" s="78">
        <v>56.44</v>
      </c>
      <c r="AT42" s="78">
        <v>31.44</v>
      </c>
      <c r="AU42" s="78">
        <v>40.51</v>
      </c>
      <c r="AV42" s="78">
        <v>44.34</v>
      </c>
      <c r="AW42" s="78">
        <v>14.68</v>
      </c>
      <c r="AX42" s="78">
        <v>387.29</v>
      </c>
      <c r="AY42" s="78">
        <v>320.72</v>
      </c>
      <c r="AZ42" s="78">
        <v>310.6</v>
      </c>
      <c r="BA42" s="78">
        <v>310.61</v>
      </c>
      <c r="BB42" s="78">
        <v>294.88</v>
      </c>
      <c r="BC42" s="78">
        <v>295.48</v>
      </c>
      <c r="BD42" s="78">
        <v>320.17</v>
      </c>
      <c r="BE42" s="78">
        <v>290.92</v>
      </c>
      <c r="BF42" s="78">
        <v>294.09</v>
      </c>
      <c r="BG42" s="78">
        <v>256.78</v>
      </c>
      <c r="BH42" s="78">
        <v>301.55</v>
      </c>
      <c r="BI42" s="78">
        <v>227.75</v>
      </c>
      <c r="BJ42" s="78">
        <v>180.09</v>
      </c>
      <c r="BK42" s="78">
        <v>27.26</v>
      </c>
      <c r="BL42" s="78">
        <v>10.01</v>
      </c>
      <c r="BM42" s="78">
        <v>11.69</v>
      </c>
      <c r="BN42" s="78">
        <v>6.55</v>
      </c>
      <c r="BO42" s="78">
        <v>16.78</v>
      </c>
      <c r="BP42" s="78">
        <v>4.53</v>
      </c>
      <c r="BQ42" s="78">
        <v>2.38</v>
      </c>
      <c r="BR42" s="78">
        <v>0</v>
      </c>
      <c r="BS42" s="78">
        <v>4.54</v>
      </c>
      <c r="BT42" s="78">
        <v>1.21</v>
      </c>
      <c r="BU42" s="78">
        <v>6.68</v>
      </c>
      <c r="BV42" s="78">
        <v>1.95</v>
      </c>
      <c r="BW42" s="78">
        <v>2.06</v>
      </c>
      <c r="BX42" s="79">
        <f t="shared" si="0"/>
        <v>5786.830000000001</v>
      </c>
    </row>
    <row r="43" spans="1:76" ht="15">
      <c r="A43" s="77">
        <v>39</v>
      </c>
      <c r="B43" s="77" t="s">
        <v>39</v>
      </c>
      <c r="C43" s="78">
        <v>6.24</v>
      </c>
      <c r="D43" s="78">
        <v>23.89</v>
      </c>
      <c r="E43" s="78">
        <v>17.48</v>
      </c>
      <c r="F43" s="78">
        <v>15.18</v>
      </c>
      <c r="G43" s="78">
        <v>13.51</v>
      </c>
      <c r="H43" s="78">
        <v>19.1</v>
      </c>
      <c r="I43" s="78">
        <v>6.3</v>
      </c>
      <c r="J43" s="78">
        <v>18.91</v>
      </c>
      <c r="K43" s="78">
        <v>24.4</v>
      </c>
      <c r="L43" s="78">
        <v>35.41</v>
      </c>
      <c r="M43" s="78">
        <v>51.52</v>
      </c>
      <c r="N43" s="78">
        <v>21.12</v>
      </c>
      <c r="O43" s="78">
        <v>18.13</v>
      </c>
      <c r="P43" s="78">
        <v>12.58</v>
      </c>
      <c r="Q43" s="78">
        <v>1.29</v>
      </c>
      <c r="R43" s="78">
        <v>0.94</v>
      </c>
      <c r="S43" s="78">
        <v>2.08</v>
      </c>
      <c r="T43" s="78">
        <v>0</v>
      </c>
      <c r="U43" s="78">
        <v>3.11</v>
      </c>
      <c r="V43" s="78">
        <v>0</v>
      </c>
      <c r="W43" s="78">
        <v>1.62</v>
      </c>
      <c r="X43" s="78">
        <v>2.13</v>
      </c>
      <c r="Y43" s="78">
        <v>2.79</v>
      </c>
      <c r="Z43" s="78">
        <v>0</v>
      </c>
      <c r="AA43" s="78">
        <v>0</v>
      </c>
      <c r="AB43" s="78">
        <v>0.34</v>
      </c>
      <c r="AC43" s="78">
        <v>1.35</v>
      </c>
      <c r="AD43" s="78">
        <v>0</v>
      </c>
      <c r="AE43" s="78">
        <v>0</v>
      </c>
      <c r="AF43" s="78">
        <v>1.01</v>
      </c>
      <c r="AG43" s="78">
        <v>0</v>
      </c>
      <c r="AH43" s="78">
        <v>0</v>
      </c>
      <c r="AI43" s="78">
        <v>0</v>
      </c>
      <c r="AJ43" s="78">
        <v>0</v>
      </c>
      <c r="AK43" s="78">
        <v>0.91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21.64</v>
      </c>
      <c r="AT43" s="78">
        <v>9.94</v>
      </c>
      <c r="AU43" s="78">
        <v>13.66</v>
      </c>
      <c r="AV43" s="78">
        <v>19.22</v>
      </c>
      <c r="AW43" s="78">
        <v>0</v>
      </c>
      <c r="AX43" s="78">
        <v>106.09</v>
      </c>
      <c r="AY43" s="78">
        <v>96.97</v>
      </c>
      <c r="AZ43" s="78">
        <v>86.8</v>
      </c>
      <c r="BA43" s="78">
        <v>91.13</v>
      </c>
      <c r="BB43" s="78">
        <v>84.69</v>
      </c>
      <c r="BC43" s="78">
        <v>85.08</v>
      </c>
      <c r="BD43" s="78">
        <v>76.23</v>
      </c>
      <c r="BE43" s="78">
        <v>89.65</v>
      </c>
      <c r="BF43" s="78">
        <v>92.87</v>
      </c>
      <c r="BG43" s="78">
        <v>73.02</v>
      </c>
      <c r="BH43" s="78">
        <v>95.15</v>
      </c>
      <c r="BI43" s="78">
        <v>38.43</v>
      </c>
      <c r="BJ43" s="78">
        <v>56.75</v>
      </c>
      <c r="BK43" s="78">
        <v>17.14</v>
      </c>
      <c r="BL43" s="78">
        <v>0</v>
      </c>
      <c r="BM43" s="78">
        <v>0</v>
      </c>
      <c r="BN43" s="78">
        <v>0</v>
      </c>
      <c r="BO43" s="78">
        <v>0.14</v>
      </c>
      <c r="BP43" s="78">
        <v>0</v>
      </c>
      <c r="BQ43" s="78">
        <v>0.13</v>
      </c>
      <c r="BR43" s="78">
        <v>0</v>
      </c>
      <c r="BS43" s="78">
        <v>0</v>
      </c>
      <c r="BT43" s="78">
        <v>0.12</v>
      </c>
      <c r="BU43" s="78">
        <v>0</v>
      </c>
      <c r="BV43" s="78">
        <v>0</v>
      </c>
      <c r="BW43" s="78">
        <v>0</v>
      </c>
      <c r="BX43" s="79">
        <f t="shared" si="0"/>
        <v>1456.1900000000003</v>
      </c>
    </row>
    <row r="44" spans="1:76" ht="15">
      <c r="A44" s="77">
        <v>40</v>
      </c>
      <c r="B44" s="77" t="s">
        <v>40</v>
      </c>
      <c r="C44" s="78">
        <v>97.01</v>
      </c>
      <c r="D44" s="78">
        <v>44.26</v>
      </c>
      <c r="E44" s="78">
        <v>27.44</v>
      </c>
      <c r="F44" s="78">
        <v>26.11</v>
      </c>
      <c r="G44" s="78">
        <v>47</v>
      </c>
      <c r="H44" s="78">
        <v>50.01</v>
      </c>
      <c r="I44" s="78">
        <v>34.08</v>
      </c>
      <c r="J44" s="78">
        <v>44.3</v>
      </c>
      <c r="K44" s="78">
        <v>45.16</v>
      </c>
      <c r="L44" s="78">
        <v>48.4</v>
      </c>
      <c r="M44" s="78">
        <v>75.85</v>
      </c>
      <c r="N44" s="78">
        <v>58.86</v>
      </c>
      <c r="O44" s="78">
        <v>60.73</v>
      </c>
      <c r="P44" s="78">
        <v>32.95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0.12</v>
      </c>
      <c r="AP44" s="78">
        <v>0</v>
      </c>
      <c r="AQ44" s="78">
        <v>0</v>
      </c>
      <c r="AR44" s="78">
        <v>0</v>
      </c>
      <c r="AS44" s="78">
        <v>24.06</v>
      </c>
      <c r="AT44" s="78">
        <v>23.96</v>
      </c>
      <c r="AU44" s="78">
        <v>25.86</v>
      </c>
      <c r="AV44" s="78">
        <v>31.45</v>
      </c>
      <c r="AW44" s="78">
        <v>0</v>
      </c>
      <c r="AX44" s="78">
        <v>160.69</v>
      </c>
      <c r="AY44" s="78">
        <v>136.64</v>
      </c>
      <c r="AZ44" s="78">
        <v>140.63</v>
      </c>
      <c r="BA44" s="78">
        <v>166.51</v>
      </c>
      <c r="BB44" s="78">
        <v>157.14</v>
      </c>
      <c r="BC44" s="78">
        <v>141.04</v>
      </c>
      <c r="BD44" s="78">
        <v>143.09</v>
      </c>
      <c r="BE44" s="78">
        <v>162.14</v>
      </c>
      <c r="BF44" s="78">
        <v>165.27</v>
      </c>
      <c r="BG44" s="78">
        <v>175.6</v>
      </c>
      <c r="BH44" s="78">
        <v>149.88</v>
      </c>
      <c r="BI44" s="78">
        <v>101.7</v>
      </c>
      <c r="BJ44" s="78">
        <v>79.16</v>
      </c>
      <c r="BK44" s="78">
        <v>0</v>
      </c>
      <c r="BL44" s="78">
        <v>1.8</v>
      </c>
      <c r="BM44" s="78">
        <v>0.73</v>
      </c>
      <c r="BN44" s="78">
        <v>0</v>
      </c>
      <c r="BO44" s="78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0</v>
      </c>
      <c r="BV44" s="78">
        <v>0</v>
      </c>
      <c r="BW44" s="78">
        <v>0</v>
      </c>
      <c r="BX44" s="79">
        <f t="shared" si="0"/>
        <v>2679.63</v>
      </c>
    </row>
    <row r="45" spans="1:76" ht="15">
      <c r="A45" s="77">
        <v>41</v>
      </c>
      <c r="B45" s="77" t="s">
        <v>41</v>
      </c>
      <c r="C45" s="78">
        <v>329.92</v>
      </c>
      <c r="D45" s="78">
        <v>386.64</v>
      </c>
      <c r="E45" s="78">
        <v>505.68</v>
      </c>
      <c r="F45" s="78">
        <v>702.64</v>
      </c>
      <c r="G45" s="78">
        <v>905.63</v>
      </c>
      <c r="H45" s="78">
        <v>900.79</v>
      </c>
      <c r="I45" s="78">
        <v>872.98</v>
      </c>
      <c r="J45" s="78">
        <v>851.75</v>
      </c>
      <c r="K45" s="78">
        <v>721.33</v>
      </c>
      <c r="L45" s="78">
        <v>743.22</v>
      </c>
      <c r="M45" s="78">
        <v>724.9499999999999</v>
      </c>
      <c r="N45" s="78">
        <v>606.6999999999999</v>
      </c>
      <c r="O45" s="78">
        <v>590.23</v>
      </c>
      <c r="P45" s="78">
        <v>585.12</v>
      </c>
      <c r="Q45" s="78">
        <v>71.57</v>
      </c>
      <c r="R45" s="78">
        <v>44.93</v>
      </c>
      <c r="S45" s="78">
        <v>37.94</v>
      </c>
      <c r="T45" s="78">
        <v>31.86</v>
      </c>
      <c r="U45" s="78">
        <v>34.44</v>
      </c>
      <c r="V45" s="78">
        <v>35.54</v>
      </c>
      <c r="W45" s="78">
        <v>21.89</v>
      </c>
      <c r="X45" s="78">
        <v>15.57</v>
      </c>
      <c r="Y45" s="78">
        <v>19.46</v>
      </c>
      <c r="Z45" s="78">
        <v>15.35</v>
      </c>
      <c r="AA45" s="78">
        <v>11.38</v>
      </c>
      <c r="AB45" s="78">
        <v>12.5</v>
      </c>
      <c r="AC45" s="78">
        <v>11.05</v>
      </c>
      <c r="AD45" s="78">
        <v>18.71</v>
      </c>
      <c r="AE45" s="78">
        <v>7.41</v>
      </c>
      <c r="AF45" s="78">
        <v>3.3</v>
      </c>
      <c r="AG45" s="78">
        <v>4.16</v>
      </c>
      <c r="AH45" s="78">
        <v>3.1</v>
      </c>
      <c r="AI45" s="78">
        <v>3.23</v>
      </c>
      <c r="AJ45" s="78">
        <v>5.2</v>
      </c>
      <c r="AK45" s="78">
        <v>1.17</v>
      </c>
      <c r="AL45" s="78">
        <v>3.67</v>
      </c>
      <c r="AM45" s="78">
        <v>3.5</v>
      </c>
      <c r="AN45" s="78">
        <v>0.16</v>
      </c>
      <c r="AO45" s="78">
        <v>3.64</v>
      </c>
      <c r="AP45" s="78">
        <v>3.68</v>
      </c>
      <c r="AQ45" s="78">
        <v>2.1</v>
      </c>
      <c r="AR45" s="78">
        <v>10.65</v>
      </c>
      <c r="AS45" s="78">
        <v>303.95</v>
      </c>
      <c r="AT45" s="78">
        <v>193.03</v>
      </c>
      <c r="AU45" s="78">
        <v>196.73</v>
      </c>
      <c r="AV45" s="78">
        <v>311.39</v>
      </c>
      <c r="AW45" s="78">
        <v>103.67</v>
      </c>
      <c r="AX45" s="78">
        <v>2319.33</v>
      </c>
      <c r="AY45" s="78">
        <v>2119.19</v>
      </c>
      <c r="AZ45" s="78">
        <v>2124.12</v>
      </c>
      <c r="BA45" s="78">
        <v>2275.63</v>
      </c>
      <c r="BB45" s="78">
        <v>2342.68</v>
      </c>
      <c r="BC45" s="78">
        <v>2376.6</v>
      </c>
      <c r="BD45" s="78">
        <v>2362.6899999999996</v>
      </c>
      <c r="BE45" s="78">
        <v>2365.5499999999997</v>
      </c>
      <c r="BF45" s="78">
        <v>2411.49</v>
      </c>
      <c r="BG45" s="78">
        <v>2269.86</v>
      </c>
      <c r="BH45" s="78">
        <v>2061.7000000000003</v>
      </c>
      <c r="BI45" s="78">
        <v>1791.6499999999999</v>
      </c>
      <c r="BJ45" s="78">
        <v>1712.04</v>
      </c>
      <c r="BK45" s="78">
        <v>797.4300000000001</v>
      </c>
      <c r="BL45" s="78">
        <v>694.78</v>
      </c>
      <c r="BM45" s="78">
        <v>557.64</v>
      </c>
      <c r="BN45" s="78">
        <v>358.17</v>
      </c>
      <c r="BO45" s="78">
        <v>222.62</v>
      </c>
      <c r="BP45" s="78">
        <v>117.36999999999999</v>
      </c>
      <c r="BQ45" s="78">
        <v>74.47</v>
      </c>
      <c r="BR45" s="78">
        <v>52.34</v>
      </c>
      <c r="BS45" s="78">
        <v>57.19</v>
      </c>
      <c r="BT45" s="78">
        <v>83.48</v>
      </c>
      <c r="BU45" s="78">
        <v>91.80000000000001</v>
      </c>
      <c r="BV45" s="78">
        <v>79.46000000000001</v>
      </c>
      <c r="BW45" s="78">
        <v>50.79</v>
      </c>
      <c r="BX45" s="79">
        <f t="shared" si="0"/>
        <v>42743.58000000001</v>
      </c>
    </row>
    <row r="46" spans="1:76" ht="15">
      <c r="A46" s="77">
        <v>42</v>
      </c>
      <c r="B46" s="77" t="s">
        <v>42</v>
      </c>
      <c r="C46" s="78">
        <v>81.77</v>
      </c>
      <c r="D46" s="78">
        <v>348.75</v>
      </c>
      <c r="E46" s="78">
        <v>529.14</v>
      </c>
      <c r="F46" s="78">
        <v>617.4</v>
      </c>
      <c r="G46" s="78">
        <v>702.25</v>
      </c>
      <c r="H46" s="78">
        <v>697.92</v>
      </c>
      <c r="I46" s="78">
        <v>697.85</v>
      </c>
      <c r="J46" s="78">
        <v>666.55</v>
      </c>
      <c r="K46" s="78">
        <v>651.14</v>
      </c>
      <c r="L46" s="78">
        <v>636.34</v>
      </c>
      <c r="M46" s="78">
        <v>629.22</v>
      </c>
      <c r="N46" s="78">
        <v>556.06</v>
      </c>
      <c r="O46" s="78">
        <v>523.17</v>
      </c>
      <c r="P46" s="78">
        <v>593.39</v>
      </c>
      <c r="Q46" s="78">
        <v>97.63</v>
      </c>
      <c r="R46" s="78">
        <v>7.51</v>
      </c>
      <c r="S46" s="78">
        <v>4.79</v>
      </c>
      <c r="T46" s="78">
        <v>4.63</v>
      </c>
      <c r="U46" s="78">
        <v>7.82</v>
      </c>
      <c r="V46" s="78">
        <v>15.9</v>
      </c>
      <c r="W46" s="78">
        <v>13.22</v>
      </c>
      <c r="X46" s="78">
        <v>13.42</v>
      </c>
      <c r="Y46" s="78">
        <v>6.13</v>
      </c>
      <c r="Z46" s="78">
        <v>17.59</v>
      </c>
      <c r="AA46" s="78">
        <v>15.43</v>
      </c>
      <c r="AB46" s="78">
        <v>23.08</v>
      </c>
      <c r="AC46" s="78">
        <v>18.56</v>
      </c>
      <c r="AD46" s="78">
        <v>26.71</v>
      </c>
      <c r="AE46" s="78">
        <v>3.26</v>
      </c>
      <c r="AF46" s="78">
        <v>1.16</v>
      </c>
      <c r="AG46" s="78">
        <v>1.45</v>
      </c>
      <c r="AH46" s="78">
        <v>0.34</v>
      </c>
      <c r="AI46" s="78">
        <v>0</v>
      </c>
      <c r="AJ46" s="78">
        <v>1.03</v>
      </c>
      <c r="AK46" s="78">
        <v>0.56</v>
      </c>
      <c r="AL46" s="78">
        <v>0.02</v>
      </c>
      <c r="AM46" s="78">
        <v>0.45</v>
      </c>
      <c r="AN46" s="78">
        <v>2.21</v>
      </c>
      <c r="AO46" s="78">
        <v>3.56</v>
      </c>
      <c r="AP46" s="78">
        <v>5.3</v>
      </c>
      <c r="AQ46" s="78">
        <v>2.88</v>
      </c>
      <c r="AR46" s="78">
        <v>2.95</v>
      </c>
      <c r="AS46" s="78">
        <v>404.65</v>
      </c>
      <c r="AT46" s="78">
        <v>293.06</v>
      </c>
      <c r="AU46" s="78">
        <v>307.6</v>
      </c>
      <c r="AV46" s="78">
        <v>566.86</v>
      </c>
      <c r="AW46" s="78">
        <v>12.61</v>
      </c>
      <c r="AX46" s="78">
        <v>2787.74</v>
      </c>
      <c r="AY46" s="78">
        <v>2413.17</v>
      </c>
      <c r="AZ46" s="78">
        <v>2267.38</v>
      </c>
      <c r="BA46" s="78">
        <v>2309.89</v>
      </c>
      <c r="BB46" s="78">
        <v>2556.61</v>
      </c>
      <c r="BC46" s="78">
        <v>2372.26</v>
      </c>
      <c r="BD46" s="78">
        <v>2558.6</v>
      </c>
      <c r="BE46" s="78">
        <v>2474.34</v>
      </c>
      <c r="BF46" s="78">
        <v>2559.9</v>
      </c>
      <c r="BG46" s="78">
        <v>2250.97</v>
      </c>
      <c r="BH46" s="78">
        <v>2421.04</v>
      </c>
      <c r="BI46" s="78">
        <v>2085.27</v>
      </c>
      <c r="BJ46" s="78">
        <v>1683.46</v>
      </c>
      <c r="BK46" s="78">
        <v>250.91</v>
      </c>
      <c r="BL46" s="78">
        <v>180.64</v>
      </c>
      <c r="BM46" s="78">
        <v>139.62</v>
      </c>
      <c r="BN46" s="78">
        <v>138.52</v>
      </c>
      <c r="BO46" s="78">
        <v>136.83</v>
      </c>
      <c r="BP46" s="78">
        <v>113.8</v>
      </c>
      <c r="BQ46" s="78">
        <v>53.35</v>
      </c>
      <c r="BR46" s="78">
        <v>44.86</v>
      </c>
      <c r="BS46" s="78">
        <v>38.16</v>
      </c>
      <c r="BT46" s="78">
        <v>26.65</v>
      </c>
      <c r="BU46" s="78">
        <v>33.61</v>
      </c>
      <c r="BV46" s="78">
        <v>33.49</v>
      </c>
      <c r="BW46" s="78">
        <v>32.47</v>
      </c>
      <c r="BX46" s="79">
        <f t="shared" si="0"/>
        <v>41776.86000000001</v>
      </c>
    </row>
    <row r="47" spans="1:76" ht="15">
      <c r="A47" s="77">
        <v>43</v>
      </c>
      <c r="B47" s="77" t="s">
        <v>43</v>
      </c>
      <c r="C47" s="78">
        <v>89.58</v>
      </c>
      <c r="D47" s="78">
        <v>162.1</v>
      </c>
      <c r="E47" s="78">
        <v>188.6</v>
      </c>
      <c r="F47" s="78">
        <v>244.91</v>
      </c>
      <c r="G47" s="78">
        <v>312.7</v>
      </c>
      <c r="H47" s="78">
        <v>281.90999999999997</v>
      </c>
      <c r="I47" s="78">
        <v>304.88</v>
      </c>
      <c r="J47" s="78">
        <v>324.18</v>
      </c>
      <c r="K47" s="78">
        <v>277.5</v>
      </c>
      <c r="L47" s="78">
        <v>296.54999999999995</v>
      </c>
      <c r="M47" s="78">
        <v>232.88</v>
      </c>
      <c r="N47" s="78">
        <v>175.98</v>
      </c>
      <c r="O47" s="78">
        <v>148.09</v>
      </c>
      <c r="P47" s="78">
        <v>155.16</v>
      </c>
      <c r="Q47" s="78">
        <v>6.29</v>
      </c>
      <c r="R47" s="78">
        <v>1.08</v>
      </c>
      <c r="S47" s="78">
        <v>6.08</v>
      </c>
      <c r="T47" s="78">
        <v>1.87</v>
      </c>
      <c r="U47" s="78">
        <v>8.46</v>
      </c>
      <c r="V47" s="78">
        <v>8.34</v>
      </c>
      <c r="W47" s="78">
        <v>4.06</v>
      </c>
      <c r="X47" s="78">
        <v>5.21</v>
      </c>
      <c r="Y47" s="78">
        <v>12.09</v>
      </c>
      <c r="Z47" s="78">
        <v>17.44</v>
      </c>
      <c r="AA47" s="78">
        <v>23.15</v>
      </c>
      <c r="AB47" s="78">
        <v>14.29</v>
      </c>
      <c r="AC47" s="78">
        <v>8.78</v>
      </c>
      <c r="AD47" s="78">
        <v>8.7</v>
      </c>
      <c r="AE47" s="78">
        <v>16.82</v>
      </c>
      <c r="AF47" s="78">
        <v>8.52</v>
      </c>
      <c r="AG47" s="78">
        <v>3.35</v>
      </c>
      <c r="AH47" s="78">
        <v>5.13</v>
      </c>
      <c r="AI47" s="78">
        <v>8.13</v>
      </c>
      <c r="AJ47" s="78">
        <v>8.13</v>
      </c>
      <c r="AK47" s="78">
        <v>7.82</v>
      </c>
      <c r="AL47" s="78">
        <v>5.86</v>
      </c>
      <c r="AM47" s="78">
        <v>5.1</v>
      </c>
      <c r="AN47" s="78">
        <v>8.4</v>
      </c>
      <c r="AO47" s="78">
        <v>11.95</v>
      </c>
      <c r="AP47" s="78">
        <v>6.54</v>
      </c>
      <c r="AQ47" s="78">
        <v>3.99</v>
      </c>
      <c r="AR47" s="78">
        <v>15.26</v>
      </c>
      <c r="AS47" s="78">
        <v>205.22</v>
      </c>
      <c r="AT47" s="78">
        <v>182.59</v>
      </c>
      <c r="AU47" s="78">
        <v>147.98</v>
      </c>
      <c r="AV47" s="78">
        <v>120.55000000000001</v>
      </c>
      <c r="AW47" s="78">
        <v>13.62</v>
      </c>
      <c r="AX47" s="78">
        <v>918.39</v>
      </c>
      <c r="AY47" s="78">
        <v>805.69</v>
      </c>
      <c r="AZ47" s="78">
        <v>758.7</v>
      </c>
      <c r="BA47" s="78">
        <v>828.11</v>
      </c>
      <c r="BB47" s="78">
        <v>817.9100000000001</v>
      </c>
      <c r="BC47" s="78">
        <v>926.84</v>
      </c>
      <c r="BD47" s="78">
        <v>960.5500000000001</v>
      </c>
      <c r="BE47" s="78">
        <v>970.6700000000001</v>
      </c>
      <c r="BF47" s="78">
        <v>1039.1799999999998</v>
      </c>
      <c r="BG47" s="78">
        <v>1064.6899999999998</v>
      </c>
      <c r="BH47" s="78">
        <v>1052.34</v>
      </c>
      <c r="BI47" s="78">
        <v>1033.61</v>
      </c>
      <c r="BJ47" s="78">
        <v>994.41</v>
      </c>
      <c r="BK47" s="78">
        <v>301.56</v>
      </c>
      <c r="BL47" s="78">
        <v>259.11</v>
      </c>
      <c r="BM47" s="78">
        <v>196.06</v>
      </c>
      <c r="BN47" s="78">
        <v>152.44</v>
      </c>
      <c r="BO47" s="78">
        <v>109.63</v>
      </c>
      <c r="BP47" s="78">
        <v>92.92</v>
      </c>
      <c r="BQ47" s="78">
        <v>38.629999999999995</v>
      </c>
      <c r="BR47" s="78">
        <v>26.06</v>
      </c>
      <c r="BS47" s="78">
        <v>32.49</v>
      </c>
      <c r="BT47" s="78">
        <v>45.91</v>
      </c>
      <c r="BU47" s="78">
        <v>31.66</v>
      </c>
      <c r="BV47" s="78">
        <v>33.730000000000004</v>
      </c>
      <c r="BW47" s="78">
        <v>14.13</v>
      </c>
      <c r="BX47" s="79">
        <f t="shared" si="0"/>
        <v>17611.240000000005</v>
      </c>
    </row>
    <row r="48" spans="1:76" ht="15">
      <c r="A48" s="77">
        <v>44</v>
      </c>
      <c r="B48" s="77" t="s">
        <v>44</v>
      </c>
      <c r="C48" s="78">
        <v>57.42</v>
      </c>
      <c r="D48" s="78">
        <v>69.15</v>
      </c>
      <c r="E48" s="78">
        <v>88.34</v>
      </c>
      <c r="F48" s="78">
        <v>103.83</v>
      </c>
      <c r="G48" s="78">
        <v>118.14999999999999</v>
      </c>
      <c r="H48" s="78">
        <v>134.55</v>
      </c>
      <c r="I48" s="78">
        <v>141.49</v>
      </c>
      <c r="J48" s="78">
        <v>145.57000000000002</v>
      </c>
      <c r="K48" s="78">
        <v>163.34</v>
      </c>
      <c r="L48" s="78">
        <v>152.22</v>
      </c>
      <c r="M48" s="78">
        <v>179.06</v>
      </c>
      <c r="N48" s="78">
        <v>160.17999999999998</v>
      </c>
      <c r="O48" s="78">
        <v>131.97</v>
      </c>
      <c r="P48" s="78">
        <v>103.32000000000001</v>
      </c>
      <c r="Q48" s="78">
        <v>3.93</v>
      </c>
      <c r="R48" s="78">
        <v>3.24</v>
      </c>
      <c r="S48" s="78">
        <v>0</v>
      </c>
      <c r="T48" s="78">
        <v>9.52</v>
      </c>
      <c r="U48" s="78">
        <v>4.96</v>
      </c>
      <c r="V48" s="78">
        <v>4.89</v>
      </c>
      <c r="W48" s="78">
        <v>0</v>
      </c>
      <c r="X48" s="78">
        <v>5.2</v>
      </c>
      <c r="Y48" s="78">
        <v>0</v>
      </c>
      <c r="Z48" s="78">
        <v>6.02</v>
      </c>
      <c r="AA48" s="78">
        <v>1.93</v>
      </c>
      <c r="AB48" s="78">
        <v>1.02</v>
      </c>
      <c r="AC48" s="78">
        <v>2.06</v>
      </c>
      <c r="AD48" s="78">
        <v>5</v>
      </c>
      <c r="AE48" s="78">
        <v>0</v>
      </c>
      <c r="AF48" s="78">
        <v>0</v>
      </c>
      <c r="AG48" s="78">
        <v>0.88</v>
      </c>
      <c r="AH48" s="78">
        <v>0</v>
      </c>
      <c r="AI48" s="78">
        <v>0</v>
      </c>
      <c r="AJ48" s="78">
        <v>0</v>
      </c>
      <c r="AK48" s="78">
        <v>0</v>
      </c>
      <c r="AL48" s="78">
        <v>0.83</v>
      </c>
      <c r="AM48" s="78">
        <v>0</v>
      </c>
      <c r="AN48" s="78">
        <v>0.3</v>
      </c>
      <c r="AO48" s="78">
        <v>2.69</v>
      </c>
      <c r="AP48" s="78">
        <v>0.95</v>
      </c>
      <c r="AQ48" s="78">
        <v>0</v>
      </c>
      <c r="AR48" s="78">
        <v>2.33</v>
      </c>
      <c r="AS48" s="78">
        <v>60.36</v>
      </c>
      <c r="AT48" s="78">
        <v>37.9</v>
      </c>
      <c r="AU48" s="78">
        <v>49.33</v>
      </c>
      <c r="AV48" s="78">
        <v>40.39</v>
      </c>
      <c r="AW48" s="78">
        <v>0</v>
      </c>
      <c r="AX48" s="78">
        <v>481.90999999999997</v>
      </c>
      <c r="AY48" s="78">
        <v>434.57</v>
      </c>
      <c r="AZ48" s="78">
        <v>442.14</v>
      </c>
      <c r="BA48" s="78">
        <v>427.69</v>
      </c>
      <c r="BB48" s="78">
        <v>420.21999999999997</v>
      </c>
      <c r="BC48" s="78">
        <v>462.34</v>
      </c>
      <c r="BD48" s="78">
        <v>382.27</v>
      </c>
      <c r="BE48" s="78">
        <v>482.45</v>
      </c>
      <c r="BF48" s="78">
        <v>383.05</v>
      </c>
      <c r="BG48" s="78">
        <v>426.33</v>
      </c>
      <c r="BH48" s="78">
        <v>460.71999999999997</v>
      </c>
      <c r="BI48" s="78">
        <v>418.37</v>
      </c>
      <c r="BJ48" s="78">
        <v>367.72999999999996</v>
      </c>
      <c r="BK48" s="78">
        <v>55.33</v>
      </c>
      <c r="BL48" s="78">
        <v>44.16</v>
      </c>
      <c r="BM48" s="78">
        <v>40.87</v>
      </c>
      <c r="BN48" s="78">
        <v>42.779999999999994</v>
      </c>
      <c r="BO48" s="78">
        <v>33.25</v>
      </c>
      <c r="BP48" s="78">
        <v>25.29</v>
      </c>
      <c r="BQ48" s="78">
        <v>22.19</v>
      </c>
      <c r="BR48" s="78">
        <v>25.19</v>
      </c>
      <c r="BS48" s="78">
        <v>31.33</v>
      </c>
      <c r="BT48" s="78">
        <v>44.89</v>
      </c>
      <c r="BU48" s="78">
        <v>37.839999999999996</v>
      </c>
      <c r="BV48" s="78">
        <v>22.72</v>
      </c>
      <c r="BW48" s="78">
        <v>11.629999999999999</v>
      </c>
      <c r="BX48" s="79">
        <f t="shared" si="0"/>
        <v>8019.58</v>
      </c>
    </row>
    <row r="49" spans="1:76" ht="15">
      <c r="A49" s="77">
        <v>45</v>
      </c>
      <c r="B49" s="77" t="s">
        <v>45</v>
      </c>
      <c r="C49" s="78">
        <v>76.32</v>
      </c>
      <c r="D49" s="78">
        <v>120.9</v>
      </c>
      <c r="E49" s="78">
        <v>160.61</v>
      </c>
      <c r="F49" s="78">
        <v>145.62</v>
      </c>
      <c r="G49" s="78">
        <v>141.78</v>
      </c>
      <c r="H49" s="78">
        <v>158.56</v>
      </c>
      <c r="I49" s="78">
        <v>146.9</v>
      </c>
      <c r="J49" s="78">
        <v>168.56</v>
      </c>
      <c r="K49" s="78">
        <v>133.36</v>
      </c>
      <c r="L49" s="78">
        <v>137.02</v>
      </c>
      <c r="M49" s="78">
        <v>145.58</v>
      </c>
      <c r="N49" s="78">
        <v>119.62</v>
      </c>
      <c r="O49" s="78">
        <v>98.32</v>
      </c>
      <c r="P49" s="78">
        <v>135.31</v>
      </c>
      <c r="Q49" s="78">
        <v>0</v>
      </c>
      <c r="R49" s="78">
        <v>1.06</v>
      </c>
      <c r="S49" s="78">
        <v>2.16</v>
      </c>
      <c r="T49" s="78">
        <v>2.98</v>
      </c>
      <c r="U49" s="78">
        <v>2.84</v>
      </c>
      <c r="V49" s="78">
        <v>4.34</v>
      </c>
      <c r="W49" s="78">
        <v>2.93</v>
      </c>
      <c r="X49" s="78">
        <v>2.1</v>
      </c>
      <c r="Y49" s="78">
        <v>1.01</v>
      </c>
      <c r="Z49" s="78">
        <v>4.28</v>
      </c>
      <c r="AA49" s="78">
        <v>5.28</v>
      </c>
      <c r="AB49" s="78">
        <v>1.96</v>
      </c>
      <c r="AC49" s="78">
        <v>1.78</v>
      </c>
      <c r="AD49" s="78">
        <v>4.58</v>
      </c>
      <c r="AE49" s="78">
        <v>0</v>
      </c>
      <c r="AF49" s="78">
        <v>0</v>
      </c>
      <c r="AG49" s="78">
        <v>1.09</v>
      </c>
      <c r="AH49" s="78">
        <v>2.2</v>
      </c>
      <c r="AI49" s="78">
        <v>1.91</v>
      </c>
      <c r="AJ49" s="78">
        <v>1.1</v>
      </c>
      <c r="AK49" s="78">
        <v>0.19</v>
      </c>
      <c r="AL49" s="78">
        <v>1.06</v>
      </c>
      <c r="AM49" s="78">
        <v>2.03</v>
      </c>
      <c r="AN49" s="78">
        <v>4.54</v>
      </c>
      <c r="AO49" s="78">
        <v>2.35</v>
      </c>
      <c r="AP49" s="78">
        <v>0.93</v>
      </c>
      <c r="AQ49" s="78">
        <v>0.9</v>
      </c>
      <c r="AR49" s="78">
        <v>1.16</v>
      </c>
      <c r="AS49" s="78">
        <v>102.09</v>
      </c>
      <c r="AT49" s="78">
        <v>68.38</v>
      </c>
      <c r="AU49" s="78">
        <v>86.89</v>
      </c>
      <c r="AV49" s="78">
        <v>154.21</v>
      </c>
      <c r="AW49" s="78">
        <v>4.07</v>
      </c>
      <c r="AX49" s="78">
        <v>775.72</v>
      </c>
      <c r="AY49" s="78">
        <v>690.46</v>
      </c>
      <c r="AZ49" s="78">
        <v>650.99</v>
      </c>
      <c r="BA49" s="78">
        <v>658.07</v>
      </c>
      <c r="BB49" s="78">
        <v>735.61</v>
      </c>
      <c r="BC49" s="78">
        <v>677.1</v>
      </c>
      <c r="BD49" s="78">
        <v>748.82</v>
      </c>
      <c r="BE49" s="78">
        <v>776.72</v>
      </c>
      <c r="BF49" s="78">
        <v>784.07</v>
      </c>
      <c r="BG49" s="78">
        <v>684.86</v>
      </c>
      <c r="BH49" s="78">
        <v>645.3</v>
      </c>
      <c r="BI49" s="78">
        <v>565.34</v>
      </c>
      <c r="BJ49" s="78">
        <v>517.37</v>
      </c>
      <c r="BK49" s="78">
        <v>4.09</v>
      </c>
      <c r="BL49" s="78">
        <v>5.62</v>
      </c>
      <c r="BM49" s="78">
        <v>7.33</v>
      </c>
      <c r="BN49" s="78">
        <v>7.93</v>
      </c>
      <c r="BO49" s="78">
        <v>2.98</v>
      </c>
      <c r="BP49" s="78">
        <v>10.03</v>
      </c>
      <c r="BQ49" s="78">
        <v>2.36</v>
      </c>
      <c r="BR49" s="78">
        <v>1.3</v>
      </c>
      <c r="BS49" s="78">
        <v>3.18</v>
      </c>
      <c r="BT49" s="78">
        <v>2.64</v>
      </c>
      <c r="BU49" s="78">
        <v>1.51</v>
      </c>
      <c r="BV49" s="78">
        <v>0.7</v>
      </c>
      <c r="BW49" s="78">
        <v>1.05</v>
      </c>
      <c r="BX49" s="79">
        <f t="shared" si="0"/>
        <v>11322.010000000002</v>
      </c>
    </row>
    <row r="50" spans="1:76" ht="15">
      <c r="A50" s="77">
        <v>46</v>
      </c>
      <c r="B50" s="77" t="s">
        <v>46</v>
      </c>
      <c r="C50" s="78">
        <v>189.35</v>
      </c>
      <c r="D50" s="78">
        <v>223.71</v>
      </c>
      <c r="E50" s="78">
        <v>306.38</v>
      </c>
      <c r="F50" s="78">
        <v>368.62</v>
      </c>
      <c r="G50" s="78">
        <v>431.44</v>
      </c>
      <c r="H50" s="78">
        <v>448.12</v>
      </c>
      <c r="I50" s="78">
        <v>416.11</v>
      </c>
      <c r="J50" s="78">
        <v>396.93</v>
      </c>
      <c r="K50" s="78">
        <v>443.26</v>
      </c>
      <c r="L50" s="78">
        <v>463.4</v>
      </c>
      <c r="M50" s="78">
        <v>516.75</v>
      </c>
      <c r="N50" s="78">
        <v>395.55</v>
      </c>
      <c r="O50" s="78">
        <v>292.4</v>
      </c>
      <c r="P50" s="78">
        <v>262.5</v>
      </c>
      <c r="Q50" s="78">
        <v>12.15</v>
      </c>
      <c r="R50" s="78">
        <v>13.19</v>
      </c>
      <c r="S50" s="78">
        <v>13.49</v>
      </c>
      <c r="T50" s="78">
        <v>16.55</v>
      </c>
      <c r="U50" s="78">
        <v>8.5</v>
      </c>
      <c r="V50" s="78">
        <v>8.85</v>
      </c>
      <c r="W50" s="78">
        <v>4.91</v>
      </c>
      <c r="X50" s="78">
        <v>5.58</v>
      </c>
      <c r="Y50" s="78">
        <v>8.16</v>
      </c>
      <c r="Z50" s="78">
        <v>9.77</v>
      </c>
      <c r="AA50" s="78">
        <v>8.57</v>
      </c>
      <c r="AB50" s="78">
        <v>11.82</v>
      </c>
      <c r="AC50" s="78">
        <v>9.17</v>
      </c>
      <c r="AD50" s="78">
        <v>37.5</v>
      </c>
      <c r="AE50" s="78">
        <v>4.02</v>
      </c>
      <c r="AF50" s="78">
        <v>4.3</v>
      </c>
      <c r="AG50" s="78">
        <v>3.99</v>
      </c>
      <c r="AH50" s="78">
        <v>10.08</v>
      </c>
      <c r="AI50" s="78">
        <v>4.06</v>
      </c>
      <c r="AJ50" s="78">
        <v>8.13</v>
      </c>
      <c r="AK50" s="78">
        <v>4.17</v>
      </c>
      <c r="AL50" s="78">
        <v>4.19</v>
      </c>
      <c r="AM50" s="78">
        <v>2.81</v>
      </c>
      <c r="AN50" s="78">
        <v>5.46</v>
      </c>
      <c r="AO50" s="78">
        <v>8.28</v>
      </c>
      <c r="AP50" s="78">
        <v>2.12</v>
      </c>
      <c r="AQ50" s="78">
        <v>5.88</v>
      </c>
      <c r="AR50" s="78">
        <v>14.91</v>
      </c>
      <c r="AS50" s="78">
        <v>250.56</v>
      </c>
      <c r="AT50" s="78">
        <v>200.89</v>
      </c>
      <c r="AU50" s="78">
        <v>192.51</v>
      </c>
      <c r="AV50" s="78">
        <v>230.05</v>
      </c>
      <c r="AW50" s="78">
        <v>14.92</v>
      </c>
      <c r="AX50" s="78">
        <v>2002.67</v>
      </c>
      <c r="AY50" s="78">
        <v>1752.87</v>
      </c>
      <c r="AZ50" s="78">
        <v>1667.72</v>
      </c>
      <c r="BA50" s="78">
        <v>1643.4</v>
      </c>
      <c r="BB50" s="78">
        <v>1607.56</v>
      </c>
      <c r="BC50" s="78">
        <v>1581.97</v>
      </c>
      <c r="BD50" s="78">
        <v>1614.33</v>
      </c>
      <c r="BE50" s="78">
        <v>1663.56</v>
      </c>
      <c r="BF50" s="78">
        <v>1814.35</v>
      </c>
      <c r="BG50" s="78">
        <v>1786.55</v>
      </c>
      <c r="BH50" s="78">
        <v>1723.38</v>
      </c>
      <c r="BI50" s="78">
        <v>1512.24</v>
      </c>
      <c r="BJ50" s="78">
        <v>1376.8</v>
      </c>
      <c r="BK50" s="78">
        <v>105.37</v>
      </c>
      <c r="BL50" s="78">
        <v>95.66</v>
      </c>
      <c r="BM50" s="78">
        <v>69.55</v>
      </c>
      <c r="BN50" s="78">
        <v>41.51</v>
      </c>
      <c r="BO50" s="78">
        <v>22.62</v>
      </c>
      <c r="BP50" s="78">
        <v>33.12</v>
      </c>
      <c r="BQ50" s="78">
        <v>19.78</v>
      </c>
      <c r="BR50" s="78">
        <v>20.45</v>
      </c>
      <c r="BS50" s="78">
        <v>13.55</v>
      </c>
      <c r="BT50" s="78">
        <v>18.5</v>
      </c>
      <c r="BU50" s="78">
        <v>18.81</v>
      </c>
      <c r="BV50" s="78">
        <v>9.94</v>
      </c>
      <c r="BW50" s="78">
        <v>11.78</v>
      </c>
      <c r="BX50" s="79">
        <f t="shared" si="0"/>
        <v>28522.099999999988</v>
      </c>
    </row>
    <row r="51" spans="1:76" ht="15">
      <c r="A51" s="77">
        <v>47</v>
      </c>
      <c r="B51" s="77" t="s">
        <v>47</v>
      </c>
      <c r="C51" s="78">
        <v>47.09</v>
      </c>
      <c r="D51" s="78">
        <v>72.63</v>
      </c>
      <c r="E51" s="78">
        <v>99.88</v>
      </c>
      <c r="F51" s="78">
        <v>79.48</v>
      </c>
      <c r="G51" s="78">
        <v>110.92</v>
      </c>
      <c r="H51" s="78">
        <v>133.23</v>
      </c>
      <c r="I51" s="78">
        <v>125.77</v>
      </c>
      <c r="J51" s="78">
        <v>147.64</v>
      </c>
      <c r="K51" s="78">
        <v>129.32</v>
      </c>
      <c r="L51" s="78">
        <v>150.65</v>
      </c>
      <c r="M51" s="78">
        <v>164.7</v>
      </c>
      <c r="N51" s="78">
        <v>160.28</v>
      </c>
      <c r="O51" s="78">
        <v>92.65</v>
      </c>
      <c r="P51" s="78">
        <v>100.41</v>
      </c>
      <c r="Q51" s="78">
        <v>1.08</v>
      </c>
      <c r="R51" s="78">
        <v>0</v>
      </c>
      <c r="S51" s="78">
        <v>1.15</v>
      </c>
      <c r="T51" s="78">
        <v>3.51</v>
      </c>
      <c r="U51" s="78">
        <v>4.99</v>
      </c>
      <c r="V51" s="78">
        <v>4.02</v>
      </c>
      <c r="W51" s="78">
        <v>2.11</v>
      </c>
      <c r="X51" s="78">
        <v>0</v>
      </c>
      <c r="Y51" s="78">
        <v>1.92</v>
      </c>
      <c r="Z51" s="78">
        <v>0</v>
      </c>
      <c r="AA51" s="78">
        <v>0</v>
      </c>
      <c r="AB51" s="78">
        <v>1.13</v>
      </c>
      <c r="AC51" s="78">
        <v>0</v>
      </c>
      <c r="AD51" s="78">
        <v>2.17</v>
      </c>
      <c r="AE51" s="78">
        <v>0</v>
      </c>
      <c r="AF51" s="78">
        <v>0</v>
      </c>
      <c r="AG51" s="78">
        <v>0.19</v>
      </c>
      <c r="AH51" s="78">
        <v>0</v>
      </c>
      <c r="AI51" s="78">
        <v>0.46</v>
      </c>
      <c r="AJ51" s="78">
        <v>0.17</v>
      </c>
      <c r="AK51" s="78">
        <v>0.53</v>
      </c>
      <c r="AL51" s="78">
        <v>0.15</v>
      </c>
      <c r="AM51" s="78">
        <v>0.16</v>
      </c>
      <c r="AN51" s="78">
        <v>0</v>
      </c>
      <c r="AO51" s="78">
        <v>1.05</v>
      </c>
      <c r="AP51" s="78">
        <v>0.39</v>
      </c>
      <c r="AQ51" s="78">
        <v>1.63</v>
      </c>
      <c r="AR51" s="78">
        <v>0.94</v>
      </c>
      <c r="AS51" s="78">
        <v>49.87</v>
      </c>
      <c r="AT51" s="78">
        <v>60.85</v>
      </c>
      <c r="AU51" s="78">
        <v>54.75</v>
      </c>
      <c r="AV51" s="78">
        <v>52.15</v>
      </c>
      <c r="AW51" s="78">
        <v>15.78</v>
      </c>
      <c r="AX51" s="78">
        <v>363.55</v>
      </c>
      <c r="AY51" s="78">
        <v>335.18</v>
      </c>
      <c r="AZ51" s="78">
        <v>305.28</v>
      </c>
      <c r="BA51" s="78">
        <v>385.16</v>
      </c>
      <c r="BB51" s="78">
        <v>351.14</v>
      </c>
      <c r="BC51" s="78">
        <v>369.29</v>
      </c>
      <c r="BD51" s="78">
        <v>342.34</v>
      </c>
      <c r="BE51" s="78">
        <v>390.31</v>
      </c>
      <c r="BF51" s="78">
        <v>422.46</v>
      </c>
      <c r="BG51" s="78">
        <v>375.79</v>
      </c>
      <c r="BH51" s="78">
        <v>369.07</v>
      </c>
      <c r="BI51" s="78">
        <v>252.45</v>
      </c>
      <c r="BJ51" s="78">
        <v>252.72</v>
      </c>
      <c r="BK51" s="78">
        <v>143</v>
      </c>
      <c r="BL51" s="78">
        <v>128.03</v>
      </c>
      <c r="BM51" s="78">
        <v>72.5</v>
      </c>
      <c r="BN51" s="78">
        <v>56.42</v>
      </c>
      <c r="BO51" s="78">
        <v>21.79</v>
      </c>
      <c r="BP51" s="78">
        <v>12.09</v>
      </c>
      <c r="BQ51" s="78">
        <v>11.35</v>
      </c>
      <c r="BR51" s="78">
        <v>11.48</v>
      </c>
      <c r="BS51" s="78">
        <v>5.2</v>
      </c>
      <c r="BT51" s="78">
        <v>14.01</v>
      </c>
      <c r="BU51" s="78">
        <v>6.93</v>
      </c>
      <c r="BV51" s="78">
        <v>6.74</v>
      </c>
      <c r="BW51" s="78">
        <v>5.53</v>
      </c>
      <c r="BX51" s="79">
        <f t="shared" si="0"/>
        <v>6885.61</v>
      </c>
    </row>
    <row r="52" spans="1:76" ht="15">
      <c r="A52" s="77">
        <v>48</v>
      </c>
      <c r="B52" s="77" t="s">
        <v>48</v>
      </c>
      <c r="C52" s="78">
        <v>222.84</v>
      </c>
      <c r="D52" s="78">
        <v>844.3900000000001</v>
      </c>
      <c r="E52" s="78">
        <v>1343.12</v>
      </c>
      <c r="F52" s="78">
        <v>1723.79</v>
      </c>
      <c r="G52" s="78">
        <v>2359.23</v>
      </c>
      <c r="H52" s="78">
        <v>2509.26</v>
      </c>
      <c r="I52" s="78">
        <v>2739.9700000000003</v>
      </c>
      <c r="J52" s="78">
        <v>2798.03</v>
      </c>
      <c r="K52" s="78">
        <v>2859.1400000000003</v>
      </c>
      <c r="L52" s="78">
        <v>3038.41</v>
      </c>
      <c r="M52" s="78">
        <v>2635.75</v>
      </c>
      <c r="N52" s="78">
        <v>2718.1</v>
      </c>
      <c r="O52" s="78">
        <v>2254.1499999999996</v>
      </c>
      <c r="P52" s="78">
        <v>1953.16</v>
      </c>
      <c r="Q52" s="78">
        <v>406.32</v>
      </c>
      <c r="R52" s="78">
        <v>154.92000000000002</v>
      </c>
      <c r="S52" s="78">
        <v>138.21</v>
      </c>
      <c r="T52" s="78">
        <v>126.71</v>
      </c>
      <c r="U52" s="78">
        <v>169.48</v>
      </c>
      <c r="V52" s="78">
        <v>131.01</v>
      </c>
      <c r="W52" s="78">
        <v>138.54</v>
      </c>
      <c r="X52" s="78">
        <v>107.86</v>
      </c>
      <c r="Y52" s="78">
        <v>92.64999999999999</v>
      </c>
      <c r="Z52" s="78">
        <v>119.5</v>
      </c>
      <c r="AA52" s="78">
        <v>91.85000000000001</v>
      </c>
      <c r="AB52" s="78">
        <v>81.57</v>
      </c>
      <c r="AC52" s="78">
        <v>82.23</v>
      </c>
      <c r="AD52" s="78">
        <v>144.58999999999997</v>
      </c>
      <c r="AE52" s="78">
        <v>43.23</v>
      </c>
      <c r="AF52" s="78">
        <v>25.8</v>
      </c>
      <c r="AG52" s="78">
        <v>42.91</v>
      </c>
      <c r="AH52" s="78">
        <v>50.739999999999995</v>
      </c>
      <c r="AI52" s="78">
        <v>46.1</v>
      </c>
      <c r="AJ52" s="78">
        <v>55.699999999999996</v>
      </c>
      <c r="AK52" s="78">
        <v>56.32</v>
      </c>
      <c r="AL52" s="78">
        <v>32.550000000000004</v>
      </c>
      <c r="AM52" s="78">
        <v>28.01</v>
      </c>
      <c r="AN52" s="78">
        <v>41.62</v>
      </c>
      <c r="AO52" s="78">
        <v>19.36</v>
      </c>
      <c r="AP52" s="78">
        <v>19.34</v>
      </c>
      <c r="AQ52" s="78">
        <v>23.580000000000002</v>
      </c>
      <c r="AR52" s="78">
        <v>58.74</v>
      </c>
      <c r="AS52" s="78">
        <v>870.96</v>
      </c>
      <c r="AT52" s="78">
        <v>923.84</v>
      </c>
      <c r="AU52" s="78">
        <v>929.9499999999999</v>
      </c>
      <c r="AV52" s="78">
        <v>1153.95</v>
      </c>
      <c r="AW52" s="78">
        <v>331.81</v>
      </c>
      <c r="AX52" s="78">
        <v>9891.74</v>
      </c>
      <c r="AY52" s="78">
        <v>8799.2</v>
      </c>
      <c r="AZ52" s="78">
        <v>8807.27</v>
      </c>
      <c r="BA52" s="78">
        <v>8575.37</v>
      </c>
      <c r="BB52" s="78">
        <v>8225.86</v>
      </c>
      <c r="BC52" s="78">
        <v>8593.74</v>
      </c>
      <c r="BD52" s="78">
        <v>9413.15</v>
      </c>
      <c r="BE52" s="78">
        <v>9127.529999999999</v>
      </c>
      <c r="BF52" s="78">
        <v>9533.52</v>
      </c>
      <c r="BG52" s="78">
        <v>8656.800000000001</v>
      </c>
      <c r="BH52" s="78">
        <v>9723.04</v>
      </c>
      <c r="BI52" s="78">
        <v>8741.73</v>
      </c>
      <c r="BJ52" s="78">
        <v>6995.28</v>
      </c>
      <c r="BK52" s="78">
        <v>3052.7200000000003</v>
      </c>
      <c r="BL52" s="78">
        <v>2995.71</v>
      </c>
      <c r="BM52" s="78">
        <v>2664.27</v>
      </c>
      <c r="BN52" s="78">
        <v>3108.1200000000003</v>
      </c>
      <c r="BO52" s="78">
        <v>2228.05</v>
      </c>
      <c r="BP52" s="78">
        <v>1726.69</v>
      </c>
      <c r="BQ52" s="78">
        <v>899.0400000000001</v>
      </c>
      <c r="BR52" s="78">
        <v>906.65</v>
      </c>
      <c r="BS52" s="78">
        <v>921.8100000000001</v>
      </c>
      <c r="BT52" s="78">
        <v>814.03</v>
      </c>
      <c r="BU52" s="78">
        <v>812.0400000000001</v>
      </c>
      <c r="BV52" s="78">
        <v>614.0799999999999</v>
      </c>
      <c r="BW52" s="78">
        <v>375.88</v>
      </c>
      <c r="BX52" s="79">
        <f t="shared" si="0"/>
        <v>172942.60999999996</v>
      </c>
    </row>
    <row r="53" spans="1:76" ht="15">
      <c r="A53" s="77">
        <v>49</v>
      </c>
      <c r="B53" s="77" t="s">
        <v>49</v>
      </c>
      <c r="C53" s="78">
        <v>405.52</v>
      </c>
      <c r="D53" s="78">
        <v>294.97</v>
      </c>
      <c r="E53" s="78">
        <v>395.71</v>
      </c>
      <c r="F53" s="78">
        <v>423.26</v>
      </c>
      <c r="G53" s="78">
        <v>494.75</v>
      </c>
      <c r="H53" s="78">
        <v>578.66</v>
      </c>
      <c r="I53" s="78">
        <v>619.34</v>
      </c>
      <c r="J53" s="78">
        <v>654.73</v>
      </c>
      <c r="K53" s="78">
        <v>605.57</v>
      </c>
      <c r="L53" s="78">
        <v>646.86</v>
      </c>
      <c r="M53" s="78">
        <v>736.38</v>
      </c>
      <c r="N53" s="78">
        <v>519.25</v>
      </c>
      <c r="O53" s="78">
        <v>469.08</v>
      </c>
      <c r="P53" s="78">
        <v>387.86</v>
      </c>
      <c r="Q53" s="78">
        <v>44.69</v>
      </c>
      <c r="R53" s="78">
        <v>22.35</v>
      </c>
      <c r="S53" s="78">
        <v>35.39</v>
      </c>
      <c r="T53" s="78">
        <v>62.49</v>
      </c>
      <c r="U53" s="78">
        <v>64.35</v>
      </c>
      <c r="V53" s="78">
        <v>25.96</v>
      </c>
      <c r="W53" s="78">
        <v>22.88</v>
      </c>
      <c r="X53" s="78">
        <v>30.59</v>
      </c>
      <c r="Y53" s="78">
        <v>20.99</v>
      </c>
      <c r="Z53" s="78">
        <v>14.24</v>
      </c>
      <c r="AA53" s="78">
        <v>27.89</v>
      </c>
      <c r="AB53" s="78">
        <v>47.21</v>
      </c>
      <c r="AC53" s="78">
        <v>36.63</v>
      </c>
      <c r="AD53" s="78">
        <v>46.11</v>
      </c>
      <c r="AE53" s="78">
        <v>4.68</v>
      </c>
      <c r="AF53" s="78">
        <v>6.74</v>
      </c>
      <c r="AG53" s="78">
        <v>4.29</v>
      </c>
      <c r="AH53" s="78">
        <v>3.81</v>
      </c>
      <c r="AI53" s="78">
        <v>3.21</v>
      </c>
      <c r="AJ53" s="78">
        <v>8.35</v>
      </c>
      <c r="AK53" s="78">
        <v>12.58</v>
      </c>
      <c r="AL53" s="78">
        <v>11.87</v>
      </c>
      <c r="AM53" s="78">
        <v>6.23</v>
      </c>
      <c r="AN53" s="78">
        <v>4.42</v>
      </c>
      <c r="AO53" s="78">
        <v>7.53</v>
      </c>
      <c r="AP53" s="78">
        <v>3.65</v>
      </c>
      <c r="AQ53" s="78">
        <v>4.82</v>
      </c>
      <c r="AR53" s="78">
        <v>12.96</v>
      </c>
      <c r="AS53" s="78">
        <v>280.93</v>
      </c>
      <c r="AT53" s="78">
        <v>300.58</v>
      </c>
      <c r="AU53" s="78">
        <v>335.11</v>
      </c>
      <c r="AV53" s="78">
        <v>446.59999999999997</v>
      </c>
      <c r="AW53" s="78">
        <v>63.11</v>
      </c>
      <c r="AX53" s="78">
        <v>2220.13</v>
      </c>
      <c r="AY53" s="78">
        <v>2331.17</v>
      </c>
      <c r="AZ53" s="78">
        <v>2285.37</v>
      </c>
      <c r="BA53" s="78">
        <v>2732.03</v>
      </c>
      <c r="BB53" s="78">
        <v>2847.0699999999997</v>
      </c>
      <c r="BC53" s="78">
        <v>2926.68</v>
      </c>
      <c r="BD53" s="78">
        <v>3075.4799999999996</v>
      </c>
      <c r="BE53" s="78">
        <v>2997.9300000000003</v>
      </c>
      <c r="BF53" s="78">
        <v>3242.85</v>
      </c>
      <c r="BG53" s="78">
        <v>2936.56</v>
      </c>
      <c r="BH53" s="78">
        <v>3106.2200000000003</v>
      </c>
      <c r="BI53" s="78">
        <v>2767.63</v>
      </c>
      <c r="BJ53" s="78">
        <v>2436.09</v>
      </c>
      <c r="BK53" s="78">
        <v>1228.44</v>
      </c>
      <c r="BL53" s="78">
        <v>1068.1399999999999</v>
      </c>
      <c r="BM53" s="78">
        <v>815.98</v>
      </c>
      <c r="BN53" s="78">
        <v>640.77</v>
      </c>
      <c r="BO53" s="78">
        <v>507.07</v>
      </c>
      <c r="BP53" s="78">
        <v>378.28999999999996</v>
      </c>
      <c r="BQ53" s="78">
        <v>319.42</v>
      </c>
      <c r="BR53" s="78">
        <v>307.21000000000004</v>
      </c>
      <c r="BS53" s="78">
        <v>367.47</v>
      </c>
      <c r="BT53" s="78">
        <v>412.35999999999996</v>
      </c>
      <c r="BU53" s="78">
        <v>328.99</v>
      </c>
      <c r="BV53" s="78">
        <v>258.35</v>
      </c>
      <c r="BW53" s="78">
        <v>227.7</v>
      </c>
      <c r="BX53" s="79">
        <f t="shared" si="0"/>
        <v>52020.579999999994</v>
      </c>
    </row>
    <row r="54" spans="1:76" ht="15">
      <c r="A54" s="77">
        <v>50</v>
      </c>
      <c r="B54" s="77" t="s">
        <v>50</v>
      </c>
      <c r="C54" s="78">
        <v>938.07</v>
      </c>
      <c r="D54" s="78">
        <v>1824.24</v>
      </c>
      <c r="E54" s="78">
        <v>2261.11</v>
      </c>
      <c r="F54" s="78">
        <v>2726.89</v>
      </c>
      <c r="G54" s="78">
        <v>3318.7</v>
      </c>
      <c r="H54" s="78">
        <v>3217.71</v>
      </c>
      <c r="I54" s="78">
        <v>3189.64</v>
      </c>
      <c r="J54" s="78">
        <v>3140.83</v>
      </c>
      <c r="K54" s="78">
        <v>2917.34</v>
      </c>
      <c r="L54" s="78">
        <v>2892.5</v>
      </c>
      <c r="M54" s="78">
        <v>2102.24</v>
      </c>
      <c r="N54" s="78">
        <v>1650.68</v>
      </c>
      <c r="O54" s="78">
        <v>1484.52</v>
      </c>
      <c r="P54" s="78">
        <v>1591.19</v>
      </c>
      <c r="Q54" s="78">
        <v>147.77</v>
      </c>
      <c r="R54" s="78">
        <v>63.85</v>
      </c>
      <c r="S54" s="78">
        <v>105.38</v>
      </c>
      <c r="T54" s="78">
        <v>70.88</v>
      </c>
      <c r="U54" s="78">
        <v>71.09</v>
      </c>
      <c r="V54" s="78">
        <v>66.77</v>
      </c>
      <c r="W54" s="78">
        <v>61.92</v>
      </c>
      <c r="X54" s="78">
        <v>50.84</v>
      </c>
      <c r="Y54" s="78">
        <v>59.98</v>
      </c>
      <c r="Z54" s="78">
        <v>51.48</v>
      </c>
      <c r="AA54" s="78">
        <v>62.13</v>
      </c>
      <c r="AB54" s="78">
        <v>52.97</v>
      </c>
      <c r="AC54" s="78">
        <v>42.75</v>
      </c>
      <c r="AD54" s="78">
        <v>123.39</v>
      </c>
      <c r="AE54" s="78">
        <v>55.8</v>
      </c>
      <c r="AF54" s="78">
        <v>21.52</v>
      </c>
      <c r="AG54" s="78">
        <v>17.27</v>
      </c>
      <c r="AH54" s="78">
        <v>13.77</v>
      </c>
      <c r="AI54" s="78">
        <v>25.94</v>
      </c>
      <c r="AJ54" s="78">
        <v>22.76</v>
      </c>
      <c r="AK54" s="78">
        <v>23.29</v>
      </c>
      <c r="AL54" s="78">
        <v>18.18</v>
      </c>
      <c r="AM54" s="78">
        <v>17.69</v>
      </c>
      <c r="AN54" s="78">
        <v>20.2</v>
      </c>
      <c r="AO54" s="78">
        <v>25.33</v>
      </c>
      <c r="AP54" s="78">
        <v>18.32</v>
      </c>
      <c r="AQ54" s="78">
        <v>18.09</v>
      </c>
      <c r="AR54" s="78">
        <v>43.76</v>
      </c>
      <c r="AS54" s="78">
        <v>1415.67</v>
      </c>
      <c r="AT54" s="78">
        <v>1079.78</v>
      </c>
      <c r="AU54" s="78">
        <v>1143.34</v>
      </c>
      <c r="AV54" s="78">
        <v>1442.29</v>
      </c>
      <c r="AW54" s="78">
        <v>157.19</v>
      </c>
      <c r="AX54" s="78">
        <v>8906.36</v>
      </c>
      <c r="AY54" s="78">
        <v>8388.31</v>
      </c>
      <c r="AZ54" s="78">
        <v>8176.11</v>
      </c>
      <c r="BA54" s="78">
        <v>8890.45</v>
      </c>
      <c r="BB54" s="78">
        <v>8460.85</v>
      </c>
      <c r="BC54" s="78">
        <v>8790.95</v>
      </c>
      <c r="BD54" s="78">
        <v>9599.1</v>
      </c>
      <c r="BE54" s="78">
        <v>9538.82</v>
      </c>
      <c r="BF54" s="78">
        <v>9712.85</v>
      </c>
      <c r="BG54" s="78">
        <v>10537.25</v>
      </c>
      <c r="BH54" s="78">
        <v>10600.37</v>
      </c>
      <c r="BI54" s="78">
        <v>9124.810000000001</v>
      </c>
      <c r="BJ54" s="78">
        <v>8180.05</v>
      </c>
      <c r="BK54" s="78">
        <v>2404.42</v>
      </c>
      <c r="BL54" s="78">
        <v>2325.52</v>
      </c>
      <c r="BM54" s="78">
        <v>2079.13</v>
      </c>
      <c r="BN54" s="78">
        <v>1521.6699999999998</v>
      </c>
      <c r="BO54" s="78">
        <v>1556.8799999999999</v>
      </c>
      <c r="BP54" s="78">
        <v>901.28</v>
      </c>
      <c r="BQ54" s="78">
        <v>456.87</v>
      </c>
      <c r="BR54" s="78">
        <v>499.28000000000003</v>
      </c>
      <c r="BS54" s="78">
        <v>562.8</v>
      </c>
      <c r="BT54" s="78">
        <v>647.23</v>
      </c>
      <c r="BU54" s="78">
        <v>836.8399999999999</v>
      </c>
      <c r="BV54" s="78">
        <v>801.08</v>
      </c>
      <c r="BW54" s="78">
        <v>603.65</v>
      </c>
      <c r="BX54" s="79">
        <f t="shared" si="0"/>
        <v>173969.97999999995</v>
      </c>
    </row>
    <row r="55" spans="1:76" ht="15">
      <c r="A55" s="77">
        <v>51</v>
      </c>
      <c r="B55" s="77" t="s">
        <v>51</v>
      </c>
      <c r="C55" s="78">
        <v>277.39</v>
      </c>
      <c r="D55" s="78">
        <v>428.84999999999997</v>
      </c>
      <c r="E55" s="78">
        <v>620.63</v>
      </c>
      <c r="F55" s="78">
        <v>707.36</v>
      </c>
      <c r="G55" s="78">
        <v>1101.54</v>
      </c>
      <c r="H55" s="78">
        <v>1155.59</v>
      </c>
      <c r="I55" s="78">
        <v>1131.06</v>
      </c>
      <c r="J55" s="78">
        <v>1197.85</v>
      </c>
      <c r="K55" s="78">
        <v>1178.44</v>
      </c>
      <c r="L55" s="78">
        <v>1196.33</v>
      </c>
      <c r="M55" s="78">
        <v>1341.18</v>
      </c>
      <c r="N55" s="78">
        <v>1046.47</v>
      </c>
      <c r="O55" s="78">
        <v>921.6</v>
      </c>
      <c r="P55" s="78">
        <v>685.25</v>
      </c>
      <c r="Q55" s="78">
        <v>105.22</v>
      </c>
      <c r="R55" s="78">
        <v>49.56</v>
      </c>
      <c r="S55" s="78">
        <v>42.81</v>
      </c>
      <c r="T55" s="78">
        <v>42.88</v>
      </c>
      <c r="U55" s="78">
        <v>51.69</v>
      </c>
      <c r="V55" s="78">
        <v>36.79</v>
      </c>
      <c r="W55" s="78">
        <v>41.5</v>
      </c>
      <c r="X55" s="78">
        <v>40.73</v>
      </c>
      <c r="Y55" s="78">
        <v>37.22</v>
      </c>
      <c r="Z55" s="78">
        <v>46.31</v>
      </c>
      <c r="AA55" s="78">
        <v>34.3</v>
      </c>
      <c r="AB55" s="78">
        <v>34.42</v>
      </c>
      <c r="AC55" s="78">
        <v>20.7</v>
      </c>
      <c r="AD55" s="78">
        <v>49.32</v>
      </c>
      <c r="AE55" s="78">
        <v>28.91</v>
      </c>
      <c r="AF55" s="78">
        <v>22.31</v>
      </c>
      <c r="AG55" s="78">
        <v>24.23</v>
      </c>
      <c r="AH55" s="78">
        <v>14.3</v>
      </c>
      <c r="AI55" s="78">
        <v>16.56</v>
      </c>
      <c r="AJ55" s="78">
        <v>16.35</v>
      </c>
      <c r="AK55" s="78">
        <v>16.79</v>
      </c>
      <c r="AL55" s="78">
        <v>14.45</v>
      </c>
      <c r="AM55" s="78">
        <v>12.54</v>
      </c>
      <c r="AN55" s="78">
        <v>16.26</v>
      </c>
      <c r="AO55" s="78">
        <v>21.72</v>
      </c>
      <c r="AP55" s="78">
        <v>17.67</v>
      </c>
      <c r="AQ55" s="78">
        <v>3.25</v>
      </c>
      <c r="AR55" s="78">
        <v>37.89</v>
      </c>
      <c r="AS55" s="78">
        <v>386.32</v>
      </c>
      <c r="AT55" s="78">
        <v>242.01</v>
      </c>
      <c r="AU55" s="78">
        <v>372.33</v>
      </c>
      <c r="AV55" s="78">
        <v>591.48</v>
      </c>
      <c r="AW55" s="78">
        <v>59.61</v>
      </c>
      <c r="AX55" s="78">
        <v>4541.429999999999</v>
      </c>
      <c r="AY55" s="78">
        <v>3998.79</v>
      </c>
      <c r="AZ55" s="78">
        <v>3949.82</v>
      </c>
      <c r="BA55" s="78">
        <v>3935.51</v>
      </c>
      <c r="BB55" s="78">
        <v>3914.9100000000003</v>
      </c>
      <c r="BC55" s="78">
        <v>3939.73</v>
      </c>
      <c r="BD55" s="78">
        <v>3984.67</v>
      </c>
      <c r="BE55" s="78">
        <v>3741.94</v>
      </c>
      <c r="BF55" s="78">
        <v>4087.24</v>
      </c>
      <c r="BG55" s="78">
        <v>3986.15</v>
      </c>
      <c r="BH55" s="78">
        <v>3716.9700000000003</v>
      </c>
      <c r="BI55" s="78">
        <v>2974.0099999999998</v>
      </c>
      <c r="BJ55" s="78">
        <v>2371.3399999999997</v>
      </c>
      <c r="BK55" s="78">
        <v>475.90000000000003</v>
      </c>
      <c r="BL55" s="78">
        <v>452.19</v>
      </c>
      <c r="BM55" s="78">
        <v>319.52</v>
      </c>
      <c r="BN55" s="78">
        <v>177.01999999999998</v>
      </c>
      <c r="BO55" s="78">
        <v>145.70000000000002</v>
      </c>
      <c r="BP55" s="78">
        <v>107.75999999999999</v>
      </c>
      <c r="BQ55" s="78">
        <v>105.22999999999999</v>
      </c>
      <c r="BR55" s="78">
        <v>101.8</v>
      </c>
      <c r="BS55" s="78">
        <v>90.49000000000001</v>
      </c>
      <c r="BT55" s="78">
        <v>82.28</v>
      </c>
      <c r="BU55" s="78">
        <v>96.27</v>
      </c>
      <c r="BV55" s="78">
        <v>86.52000000000001</v>
      </c>
      <c r="BW55" s="78">
        <v>48.36</v>
      </c>
      <c r="BX55" s="79">
        <f t="shared" si="0"/>
        <v>66969.52000000002</v>
      </c>
    </row>
    <row r="56" spans="1:76" ht="15">
      <c r="A56" s="77">
        <v>52</v>
      </c>
      <c r="B56" s="77" t="s">
        <v>52</v>
      </c>
      <c r="C56" s="78">
        <v>666.39</v>
      </c>
      <c r="D56" s="78">
        <v>691.8299999999999</v>
      </c>
      <c r="E56" s="78">
        <v>1224.82</v>
      </c>
      <c r="F56" s="78">
        <v>1459.36</v>
      </c>
      <c r="G56" s="78">
        <v>1915.08</v>
      </c>
      <c r="H56" s="78">
        <v>1891.54</v>
      </c>
      <c r="I56" s="78">
        <v>2002.22</v>
      </c>
      <c r="J56" s="78">
        <v>1935.72</v>
      </c>
      <c r="K56" s="78">
        <v>1865.36</v>
      </c>
      <c r="L56" s="78">
        <v>1828.61</v>
      </c>
      <c r="M56" s="78">
        <v>1041.07</v>
      </c>
      <c r="N56" s="78">
        <v>875.81</v>
      </c>
      <c r="O56" s="78">
        <v>1031.27</v>
      </c>
      <c r="P56" s="78">
        <v>953.1</v>
      </c>
      <c r="Q56" s="78">
        <v>51.03</v>
      </c>
      <c r="R56" s="78">
        <v>25.96</v>
      </c>
      <c r="S56" s="78">
        <v>35.19</v>
      </c>
      <c r="T56" s="78">
        <v>43.25</v>
      </c>
      <c r="U56" s="78">
        <v>57.7</v>
      </c>
      <c r="V56" s="78">
        <v>47</v>
      </c>
      <c r="W56" s="78">
        <v>55.51</v>
      </c>
      <c r="X56" s="78">
        <v>68.03</v>
      </c>
      <c r="Y56" s="78">
        <v>67.68</v>
      </c>
      <c r="Z56" s="78">
        <v>78.85</v>
      </c>
      <c r="AA56" s="78">
        <v>62.16</v>
      </c>
      <c r="AB56" s="78">
        <v>67.1</v>
      </c>
      <c r="AC56" s="78">
        <v>68.12</v>
      </c>
      <c r="AD56" s="78">
        <v>177.45</v>
      </c>
      <c r="AE56" s="78">
        <v>32.35</v>
      </c>
      <c r="AF56" s="78">
        <v>9.67</v>
      </c>
      <c r="AG56" s="78">
        <v>5.49</v>
      </c>
      <c r="AH56" s="78">
        <v>13.08</v>
      </c>
      <c r="AI56" s="78">
        <v>17.61</v>
      </c>
      <c r="AJ56" s="78">
        <v>18.72</v>
      </c>
      <c r="AK56" s="78">
        <v>9.71</v>
      </c>
      <c r="AL56" s="78">
        <v>9.16</v>
      </c>
      <c r="AM56" s="78">
        <v>14.33</v>
      </c>
      <c r="AN56" s="78">
        <v>14.46</v>
      </c>
      <c r="AO56" s="78">
        <v>9.54</v>
      </c>
      <c r="AP56" s="78">
        <v>19.94</v>
      </c>
      <c r="AQ56" s="78">
        <v>13.91</v>
      </c>
      <c r="AR56" s="78">
        <v>41.2</v>
      </c>
      <c r="AS56" s="78">
        <v>883.6</v>
      </c>
      <c r="AT56" s="78">
        <v>538.1899999999999</v>
      </c>
      <c r="AU56" s="78">
        <v>768.58</v>
      </c>
      <c r="AV56" s="78">
        <v>1134.03</v>
      </c>
      <c r="AW56" s="78">
        <v>278.12</v>
      </c>
      <c r="AX56" s="78">
        <v>5952.66</v>
      </c>
      <c r="AY56" s="78">
        <v>5904.599999999999</v>
      </c>
      <c r="AZ56" s="78">
        <v>5421.5</v>
      </c>
      <c r="BA56" s="78">
        <v>5345.06</v>
      </c>
      <c r="BB56" s="78">
        <v>5447.610000000001</v>
      </c>
      <c r="BC56" s="78">
        <v>5521.38</v>
      </c>
      <c r="BD56" s="78">
        <v>5621.75</v>
      </c>
      <c r="BE56" s="78">
        <v>5822.849999999999</v>
      </c>
      <c r="BF56" s="78">
        <v>5867.5</v>
      </c>
      <c r="BG56" s="78">
        <v>6339.56</v>
      </c>
      <c r="BH56" s="78">
        <v>6678.39</v>
      </c>
      <c r="BI56" s="78">
        <v>6195.84</v>
      </c>
      <c r="BJ56" s="78">
        <v>5082.17</v>
      </c>
      <c r="BK56" s="78">
        <v>725.45</v>
      </c>
      <c r="BL56" s="78">
        <v>671.67</v>
      </c>
      <c r="BM56" s="78">
        <v>508.72</v>
      </c>
      <c r="BN56" s="78">
        <v>397.46</v>
      </c>
      <c r="BO56" s="78">
        <v>273.58</v>
      </c>
      <c r="BP56" s="78">
        <v>164.11</v>
      </c>
      <c r="BQ56" s="78">
        <v>101.62</v>
      </c>
      <c r="BR56" s="78">
        <v>78.42999999999999</v>
      </c>
      <c r="BS56" s="78">
        <v>96.53999999999999</v>
      </c>
      <c r="BT56" s="78">
        <v>76.09</v>
      </c>
      <c r="BU56" s="78">
        <v>108.56</v>
      </c>
      <c r="BV56" s="78">
        <v>112.97</v>
      </c>
      <c r="BW56" s="78">
        <v>61.1</v>
      </c>
      <c r="BX56" s="79">
        <f t="shared" si="0"/>
        <v>102696.06999999996</v>
      </c>
    </row>
    <row r="57" spans="1:76" ht="15">
      <c r="A57" s="77">
        <v>53</v>
      </c>
      <c r="B57" s="77" t="s">
        <v>53</v>
      </c>
      <c r="C57" s="78">
        <v>519.4</v>
      </c>
      <c r="D57" s="78">
        <v>481.11</v>
      </c>
      <c r="E57" s="78">
        <v>577.53</v>
      </c>
      <c r="F57" s="78">
        <v>764.51</v>
      </c>
      <c r="G57" s="78">
        <v>1091.26</v>
      </c>
      <c r="H57" s="78">
        <v>1249.9</v>
      </c>
      <c r="I57" s="78">
        <v>1268.85</v>
      </c>
      <c r="J57" s="78">
        <v>1207.58</v>
      </c>
      <c r="K57" s="78">
        <v>1229.41</v>
      </c>
      <c r="L57" s="78">
        <v>1266.2</v>
      </c>
      <c r="M57" s="78">
        <v>1367.17</v>
      </c>
      <c r="N57" s="78">
        <v>1359.3400000000001</v>
      </c>
      <c r="O57" s="78">
        <v>1108.99</v>
      </c>
      <c r="P57" s="78">
        <v>1128.45</v>
      </c>
      <c r="Q57" s="78">
        <v>63.29</v>
      </c>
      <c r="R57" s="78">
        <v>25.17</v>
      </c>
      <c r="S57" s="78">
        <v>14.33</v>
      </c>
      <c r="T57" s="78">
        <v>15.43</v>
      </c>
      <c r="U57" s="78">
        <v>23.09</v>
      </c>
      <c r="V57" s="78">
        <v>10.48</v>
      </c>
      <c r="W57" s="78">
        <v>13.62</v>
      </c>
      <c r="X57" s="78">
        <v>11.42</v>
      </c>
      <c r="Y57" s="78">
        <v>16.98</v>
      </c>
      <c r="Z57" s="78">
        <v>12.71</v>
      </c>
      <c r="AA57" s="78">
        <v>13.67</v>
      </c>
      <c r="AB57" s="78">
        <v>10.82</v>
      </c>
      <c r="AC57" s="78">
        <v>13.46</v>
      </c>
      <c r="AD57" s="78">
        <v>40.49</v>
      </c>
      <c r="AE57" s="78">
        <v>26.69</v>
      </c>
      <c r="AF57" s="78">
        <v>6.63</v>
      </c>
      <c r="AG57" s="78">
        <v>13.59</v>
      </c>
      <c r="AH57" s="78">
        <v>16.06</v>
      </c>
      <c r="AI57" s="78">
        <v>15.08</v>
      </c>
      <c r="AJ57" s="78">
        <v>18.53</v>
      </c>
      <c r="AK57" s="78">
        <v>6.65</v>
      </c>
      <c r="AL57" s="78">
        <v>13.29</v>
      </c>
      <c r="AM57" s="78">
        <v>14.61</v>
      </c>
      <c r="AN57" s="78">
        <v>14.38</v>
      </c>
      <c r="AO57" s="78">
        <v>11.92</v>
      </c>
      <c r="AP57" s="78">
        <v>9.5</v>
      </c>
      <c r="AQ57" s="78">
        <v>14.53</v>
      </c>
      <c r="AR57" s="78">
        <v>56.58</v>
      </c>
      <c r="AS57" s="78">
        <v>805.4</v>
      </c>
      <c r="AT57" s="78">
        <v>581.53</v>
      </c>
      <c r="AU57" s="78">
        <v>672.4</v>
      </c>
      <c r="AV57" s="78">
        <v>901.95</v>
      </c>
      <c r="AW57" s="78">
        <v>149.57</v>
      </c>
      <c r="AX57" s="78">
        <v>6114.03</v>
      </c>
      <c r="AY57" s="78">
        <v>5692.58</v>
      </c>
      <c r="AZ57" s="78">
        <v>5511.150000000001</v>
      </c>
      <c r="BA57" s="78">
        <v>5857.91</v>
      </c>
      <c r="BB57" s="78">
        <v>5531.38</v>
      </c>
      <c r="BC57" s="78">
        <v>5583.11</v>
      </c>
      <c r="BD57" s="78">
        <v>5867.95</v>
      </c>
      <c r="BE57" s="78">
        <v>5572.68</v>
      </c>
      <c r="BF57" s="78">
        <v>5348.9</v>
      </c>
      <c r="BG57" s="78">
        <v>4795.719999999999</v>
      </c>
      <c r="BH57" s="78">
        <v>4666.5</v>
      </c>
      <c r="BI57" s="78">
        <v>4086.42</v>
      </c>
      <c r="BJ57" s="78">
        <v>3395.1</v>
      </c>
      <c r="BK57" s="78">
        <v>1317.5700000000002</v>
      </c>
      <c r="BL57" s="78">
        <v>1146.16</v>
      </c>
      <c r="BM57" s="78">
        <v>986.87</v>
      </c>
      <c r="BN57" s="78">
        <v>886.49</v>
      </c>
      <c r="BO57" s="78">
        <v>700.25</v>
      </c>
      <c r="BP57" s="78">
        <v>579.3100000000001</v>
      </c>
      <c r="BQ57" s="78">
        <v>232.91</v>
      </c>
      <c r="BR57" s="78">
        <v>231.22</v>
      </c>
      <c r="BS57" s="78">
        <v>222.34</v>
      </c>
      <c r="BT57" s="78">
        <v>201.42000000000002</v>
      </c>
      <c r="BU57" s="78">
        <v>218.51</v>
      </c>
      <c r="BV57" s="78">
        <v>198.30999999999997</v>
      </c>
      <c r="BW57" s="78">
        <v>123.36</v>
      </c>
      <c r="BX57" s="79">
        <f t="shared" si="0"/>
        <v>93321.7</v>
      </c>
    </row>
    <row r="58" spans="1:76" ht="15">
      <c r="A58" s="77">
        <v>54</v>
      </c>
      <c r="B58" s="77" t="s">
        <v>54</v>
      </c>
      <c r="C58" s="78">
        <v>125.61</v>
      </c>
      <c r="D58" s="78">
        <v>150.07</v>
      </c>
      <c r="E58" s="78">
        <v>154.18</v>
      </c>
      <c r="F58" s="78">
        <v>147.42</v>
      </c>
      <c r="G58" s="78">
        <v>173.08</v>
      </c>
      <c r="H58" s="78">
        <v>193.21</v>
      </c>
      <c r="I58" s="78">
        <v>213.41</v>
      </c>
      <c r="J58" s="78">
        <v>197.71</v>
      </c>
      <c r="K58" s="78">
        <v>195.22</v>
      </c>
      <c r="L58" s="78">
        <v>187.47</v>
      </c>
      <c r="M58" s="78">
        <v>188.28</v>
      </c>
      <c r="N58" s="78">
        <v>169.55</v>
      </c>
      <c r="O58" s="78">
        <v>119.23</v>
      </c>
      <c r="P58" s="78">
        <v>127.96</v>
      </c>
      <c r="Q58" s="78">
        <v>2.24</v>
      </c>
      <c r="R58" s="78">
        <v>3.32</v>
      </c>
      <c r="S58" s="78">
        <v>3.88</v>
      </c>
      <c r="T58" s="78">
        <v>3.32</v>
      </c>
      <c r="U58" s="78">
        <v>3.09</v>
      </c>
      <c r="V58" s="78">
        <v>1.05</v>
      </c>
      <c r="W58" s="78">
        <v>2.09</v>
      </c>
      <c r="X58" s="78">
        <v>2.09</v>
      </c>
      <c r="Y58" s="78">
        <v>1.02</v>
      </c>
      <c r="Z58" s="78">
        <v>4.24</v>
      </c>
      <c r="AA58" s="78">
        <v>6.94</v>
      </c>
      <c r="AB58" s="78">
        <v>7.37</v>
      </c>
      <c r="AC58" s="78">
        <v>2.76</v>
      </c>
      <c r="AD58" s="78">
        <v>10.15</v>
      </c>
      <c r="AE58" s="78">
        <v>0</v>
      </c>
      <c r="AF58" s="78">
        <v>0</v>
      </c>
      <c r="AG58" s="78">
        <v>0.81</v>
      </c>
      <c r="AH58" s="78">
        <v>0.92</v>
      </c>
      <c r="AI58" s="78">
        <v>0</v>
      </c>
      <c r="AJ58" s="78">
        <v>0.87</v>
      </c>
      <c r="AK58" s="78">
        <v>0</v>
      </c>
      <c r="AL58" s="78">
        <v>0.87</v>
      </c>
      <c r="AM58" s="78">
        <v>0.1</v>
      </c>
      <c r="AN58" s="78">
        <v>0</v>
      </c>
      <c r="AO58" s="78">
        <v>0.82</v>
      </c>
      <c r="AP58" s="78">
        <v>0.87</v>
      </c>
      <c r="AQ58" s="78">
        <v>1.53</v>
      </c>
      <c r="AR58" s="78">
        <v>1.04</v>
      </c>
      <c r="AS58" s="78">
        <v>117.46</v>
      </c>
      <c r="AT58" s="78">
        <v>69.6</v>
      </c>
      <c r="AU58" s="78">
        <v>52.67</v>
      </c>
      <c r="AV58" s="78">
        <v>96.46</v>
      </c>
      <c r="AW58" s="78">
        <v>21.13</v>
      </c>
      <c r="AX58" s="78">
        <v>815.21</v>
      </c>
      <c r="AY58" s="78">
        <v>672.05</v>
      </c>
      <c r="AZ58" s="78">
        <v>719.71</v>
      </c>
      <c r="BA58" s="78">
        <v>635.27</v>
      </c>
      <c r="BB58" s="78">
        <v>646.53</v>
      </c>
      <c r="BC58" s="78">
        <v>634.97</v>
      </c>
      <c r="BD58" s="78">
        <v>651.67</v>
      </c>
      <c r="BE58" s="78">
        <v>633.65</v>
      </c>
      <c r="BF58" s="78">
        <v>640.68</v>
      </c>
      <c r="BG58" s="78">
        <v>521.62</v>
      </c>
      <c r="BH58" s="78">
        <v>481.18</v>
      </c>
      <c r="BI58" s="78">
        <v>386.19</v>
      </c>
      <c r="BJ58" s="78">
        <v>369.64</v>
      </c>
      <c r="BK58" s="78">
        <v>97.24</v>
      </c>
      <c r="BL58" s="78">
        <v>93.25999999999999</v>
      </c>
      <c r="BM58" s="78">
        <v>83.10000000000001</v>
      </c>
      <c r="BN58" s="78">
        <v>63.1</v>
      </c>
      <c r="BO58" s="78">
        <v>40.339999999999996</v>
      </c>
      <c r="BP58" s="78">
        <v>10.93</v>
      </c>
      <c r="BQ58" s="78">
        <v>7.9</v>
      </c>
      <c r="BR58" s="78">
        <v>3.53</v>
      </c>
      <c r="BS58" s="78">
        <v>9.719999999999999</v>
      </c>
      <c r="BT58" s="78">
        <v>3.67</v>
      </c>
      <c r="BU58" s="78">
        <v>9.129999999999999</v>
      </c>
      <c r="BV58" s="78">
        <v>2.1999999999999997</v>
      </c>
      <c r="BW58" s="78">
        <v>5.3</v>
      </c>
      <c r="BX58" s="79">
        <f t="shared" si="0"/>
        <v>10998.900000000001</v>
      </c>
    </row>
    <row r="59" spans="1:76" ht="15">
      <c r="A59" s="77">
        <v>55</v>
      </c>
      <c r="B59" s="77" t="s">
        <v>55</v>
      </c>
      <c r="C59" s="78">
        <v>121.72</v>
      </c>
      <c r="D59" s="78">
        <v>187.29999999999998</v>
      </c>
      <c r="E59" s="78">
        <v>278.65999999999997</v>
      </c>
      <c r="F59" s="78">
        <v>406.87</v>
      </c>
      <c r="G59" s="78">
        <v>575.15</v>
      </c>
      <c r="H59" s="78">
        <v>612.35</v>
      </c>
      <c r="I59" s="78">
        <v>576.9</v>
      </c>
      <c r="J59" s="78">
        <v>557.23</v>
      </c>
      <c r="K59" s="78">
        <v>487.51</v>
      </c>
      <c r="L59" s="78">
        <v>452.16999999999996</v>
      </c>
      <c r="M59" s="78">
        <v>389.27</v>
      </c>
      <c r="N59" s="78">
        <v>328.03</v>
      </c>
      <c r="O59" s="78">
        <v>249.37</v>
      </c>
      <c r="P59" s="78">
        <v>218.48</v>
      </c>
      <c r="Q59" s="78">
        <v>37.57</v>
      </c>
      <c r="R59" s="78">
        <v>18.83</v>
      </c>
      <c r="S59" s="78">
        <v>16.96</v>
      </c>
      <c r="T59" s="78">
        <v>15.85</v>
      </c>
      <c r="U59" s="78">
        <v>15.05</v>
      </c>
      <c r="V59" s="78">
        <v>9.95</v>
      </c>
      <c r="W59" s="78">
        <v>15.05</v>
      </c>
      <c r="X59" s="78">
        <v>19.73</v>
      </c>
      <c r="Y59" s="78">
        <v>11.64</v>
      </c>
      <c r="Z59" s="78">
        <v>14.72</v>
      </c>
      <c r="AA59" s="78">
        <v>7.66</v>
      </c>
      <c r="AB59" s="78">
        <v>7.28</v>
      </c>
      <c r="AC59" s="78">
        <v>7.75</v>
      </c>
      <c r="AD59" s="78">
        <v>19.19</v>
      </c>
      <c r="AE59" s="78">
        <v>7.73</v>
      </c>
      <c r="AF59" s="78">
        <v>1.02</v>
      </c>
      <c r="AG59" s="78">
        <v>2.92</v>
      </c>
      <c r="AH59" s="78">
        <v>3.88</v>
      </c>
      <c r="AI59" s="78">
        <v>7.36</v>
      </c>
      <c r="AJ59" s="78">
        <v>1.94</v>
      </c>
      <c r="AK59" s="78">
        <v>3.68</v>
      </c>
      <c r="AL59" s="78">
        <v>3.11</v>
      </c>
      <c r="AM59" s="78">
        <v>1.99</v>
      </c>
      <c r="AN59" s="78">
        <v>5.58</v>
      </c>
      <c r="AO59" s="78">
        <v>1.08</v>
      </c>
      <c r="AP59" s="78">
        <v>1.73</v>
      </c>
      <c r="AQ59" s="78">
        <v>0.72</v>
      </c>
      <c r="AR59" s="78">
        <v>3.26</v>
      </c>
      <c r="AS59" s="78">
        <v>179.57</v>
      </c>
      <c r="AT59" s="78">
        <v>162.73999999999998</v>
      </c>
      <c r="AU59" s="78">
        <v>113.44000000000001</v>
      </c>
      <c r="AV59" s="78">
        <v>137.17999999999998</v>
      </c>
      <c r="AW59" s="78">
        <v>5.69</v>
      </c>
      <c r="AX59" s="78">
        <v>2010.11</v>
      </c>
      <c r="AY59" s="78">
        <v>1836.79</v>
      </c>
      <c r="AZ59" s="78">
        <v>1807.6799999999998</v>
      </c>
      <c r="BA59" s="78">
        <v>1615.08</v>
      </c>
      <c r="BB59" s="78">
        <v>1708.85</v>
      </c>
      <c r="BC59" s="78">
        <v>1704.83</v>
      </c>
      <c r="BD59" s="78">
        <v>1837.12</v>
      </c>
      <c r="BE59" s="78">
        <v>1790.53</v>
      </c>
      <c r="BF59" s="78">
        <v>1876.1999999999998</v>
      </c>
      <c r="BG59" s="78">
        <v>2064.57</v>
      </c>
      <c r="BH59" s="78">
        <v>2088.2000000000003</v>
      </c>
      <c r="BI59" s="78">
        <v>1889.26</v>
      </c>
      <c r="BJ59" s="78">
        <v>1634.08</v>
      </c>
      <c r="BK59" s="78">
        <v>20.48</v>
      </c>
      <c r="BL59" s="78">
        <v>20.599999999999998</v>
      </c>
      <c r="BM59" s="78">
        <v>9.620000000000001</v>
      </c>
      <c r="BN59" s="78">
        <v>5.37</v>
      </c>
      <c r="BO59" s="78">
        <v>8.78</v>
      </c>
      <c r="BP59" s="78">
        <v>8.64</v>
      </c>
      <c r="BQ59" s="78">
        <v>11.3</v>
      </c>
      <c r="BR59" s="78">
        <v>11</v>
      </c>
      <c r="BS59" s="78">
        <v>8.35</v>
      </c>
      <c r="BT59" s="78">
        <v>2.72</v>
      </c>
      <c r="BU59" s="78">
        <v>4.640000000000001</v>
      </c>
      <c r="BV59" s="78">
        <v>4.2299999999999995</v>
      </c>
      <c r="BW59" s="78">
        <v>2.13</v>
      </c>
      <c r="BX59" s="79">
        <f t="shared" si="0"/>
        <v>30284.01999999999</v>
      </c>
    </row>
    <row r="60" spans="1:76" ht="15">
      <c r="A60" s="77">
        <v>56</v>
      </c>
      <c r="B60" s="77" t="s">
        <v>56</v>
      </c>
      <c r="C60" s="78">
        <v>126.79</v>
      </c>
      <c r="D60" s="78">
        <v>248.88</v>
      </c>
      <c r="E60" s="78">
        <v>321.99</v>
      </c>
      <c r="F60" s="78">
        <v>383.40999999999997</v>
      </c>
      <c r="G60" s="78">
        <v>525.0699999999999</v>
      </c>
      <c r="H60" s="78">
        <v>433.97</v>
      </c>
      <c r="I60" s="78">
        <v>504.85999999999996</v>
      </c>
      <c r="J60" s="78">
        <v>532.6800000000001</v>
      </c>
      <c r="K60" s="78">
        <v>474.45</v>
      </c>
      <c r="L60" s="78">
        <v>464.25</v>
      </c>
      <c r="M60" s="78">
        <v>408.54</v>
      </c>
      <c r="N60" s="78">
        <v>400.01</v>
      </c>
      <c r="O60" s="78">
        <v>364.15</v>
      </c>
      <c r="P60" s="78">
        <v>296.32</v>
      </c>
      <c r="Q60" s="78">
        <v>7.02</v>
      </c>
      <c r="R60" s="78">
        <v>5.5</v>
      </c>
      <c r="S60" s="78">
        <v>4.8</v>
      </c>
      <c r="T60" s="78">
        <v>7.97</v>
      </c>
      <c r="U60" s="78">
        <v>7.66</v>
      </c>
      <c r="V60" s="78">
        <v>10.09</v>
      </c>
      <c r="W60" s="78">
        <v>7.08</v>
      </c>
      <c r="X60" s="78">
        <v>8.83</v>
      </c>
      <c r="Y60" s="78">
        <v>3.1</v>
      </c>
      <c r="Z60" s="78">
        <v>4.1</v>
      </c>
      <c r="AA60" s="78">
        <v>8.5</v>
      </c>
      <c r="AB60" s="78">
        <v>4.03</v>
      </c>
      <c r="AC60" s="78">
        <v>5.88</v>
      </c>
      <c r="AD60" s="78">
        <v>17.26</v>
      </c>
      <c r="AE60" s="78">
        <v>0.29</v>
      </c>
      <c r="AF60" s="78">
        <v>1.27</v>
      </c>
      <c r="AG60" s="78">
        <v>0</v>
      </c>
      <c r="AH60" s="78">
        <v>0</v>
      </c>
      <c r="AI60" s="78">
        <v>1.03</v>
      </c>
      <c r="AJ60" s="78">
        <v>1.07</v>
      </c>
      <c r="AK60" s="78">
        <v>2.08</v>
      </c>
      <c r="AL60" s="78">
        <v>4.21</v>
      </c>
      <c r="AM60" s="78">
        <v>0</v>
      </c>
      <c r="AN60" s="78">
        <v>4.22</v>
      </c>
      <c r="AO60" s="78">
        <v>0.81</v>
      </c>
      <c r="AP60" s="78">
        <v>1.08</v>
      </c>
      <c r="AQ60" s="78">
        <v>0</v>
      </c>
      <c r="AR60" s="78">
        <v>2.53</v>
      </c>
      <c r="AS60" s="78">
        <v>286.62</v>
      </c>
      <c r="AT60" s="78">
        <v>267.72</v>
      </c>
      <c r="AU60" s="78">
        <v>328</v>
      </c>
      <c r="AV60" s="78">
        <v>281.01</v>
      </c>
      <c r="AW60" s="78">
        <v>40.7</v>
      </c>
      <c r="AX60" s="78">
        <v>2607.77</v>
      </c>
      <c r="AY60" s="78">
        <v>2295.45</v>
      </c>
      <c r="AZ60" s="78">
        <v>2268.83</v>
      </c>
      <c r="BA60" s="78">
        <v>2417.4500000000003</v>
      </c>
      <c r="BB60" s="78">
        <v>2348.06</v>
      </c>
      <c r="BC60" s="78">
        <v>2359.5499999999997</v>
      </c>
      <c r="BD60" s="78">
        <v>2422.98</v>
      </c>
      <c r="BE60" s="78">
        <v>2499.49</v>
      </c>
      <c r="BF60" s="78">
        <v>2372.5899999999997</v>
      </c>
      <c r="BG60" s="78">
        <v>2153.26</v>
      </c>
      <c r="BH60" s="78">
        <v>2387.62</v>
      </c>
      <c r="BI60" s="78">
        <v>2023.55</v>
      </c>
      <c r="BJ60" s="78">
        <v>1639.58</v>
      </c>
      <c r="BK60" s="78">
        <v>445.16999999999996</v>
      </c>
      <c r="BL60" s="78">
        <v>436.64</v>
      </c>
      <c r="BM60" s="78">
        <v>356.63</v>
      </c>
      <c r="BN60" s="78">
        <v>308.92</v>
      </c>
      <c r="BO60" s="78">
        <v>210.41</v>
      </c>
      <c r="BP60" s="78">
        <v>131.19</v>
      </c>
      <c r="BQ60" s="78">
        <v>83.05000000000001</v>
      </c>
      <c r="BR60" s="78">
        <v>88.04</v>
      </c>
      <c r="BS60" s="78">
        <v>78.84</v>
      </c>
      <c r="BT60" s="78">
        <v>74.91</v>
      </c>
      <c r="BU60" s="78">
        <v>96.53</v>
      </c>
      <c r="BV60" s="78">
        <v>89.47</v>
      </c>
      <c r="BW60" s="78">
        <v>58.290000000000006</v>
      </c>
      <c r="BX60" s="79">
        <f t="shared" si="0"/>
        <v>39064.10000000001</v>
      </c>
    </row>
    <row r="61" spans="1:76" ht="15">
      <c r="A61" s="77">
        <v>57</v>
      </c>
      <c r="B61" s="77" t="s">
        <v>57</v>
      </c>
      <c r="C61" s="78">
        <v>186.28</v>
      </c>
      <c r="D61" s="78">
        <v>186.02</v>
      </c>
      <c r="E61" s="78">
        <v>329.18</v>
      </c>
      <c r="F61" s="78">
        <v>375.57</v>
      </c>
      <c r="G61" s="78">
        <v>427.95</v>
      </c>
      <c r="H61" s="78">
        <v>401.87</v>
      </c>
      <c r="I61" s="78">
        <v>452.1</v>
      </c>
      <c r="J61" s="78">
        <v>394.94</v>
      </c>
      <c r="K61" s="78">
        <v>319.13</v>
      </c>
      <c r="L61" s="78">
        <v>344.96</v>
      </c>
      <c r="M61" s="78">
        <v>224.31</v>
      </c>
      <c r="N61" s="78">
        <v>200.86</v>
      </c>
      <c r="O61" s="78">
        <v>202.33</v>
      </c>
      <c r="P61" s="78">
        <v>220.5</v>
      </c>
      <c r="Q61" s="78">
        <v>19.81</v>
      </c>
      <c r="R61" s="78">
        <v>12.31</v>
      </c>
      <c r="S61" s="78">
        <v>9.4</v>
      </c>
      <c r="T61" s="78">
        <v>8.76</v>
      </c>
      <c r="U61" s="78">
        <v>7.84</v>
      </c>
      <c r="V61" s="78">
        <v>6.81</v>
      </c>
      <c r="W61" s="78">
        <v>6.08</v>
      </c>
      <c r="X61" s="78">
        <v>3.99</v>
      </c>
      <c r="Y61" s="78">
        <v>6.27</v>
      </c>
      <c r="Z61" s="78">
        <v>6.07</v>
      </c>
      <c r="AA61" s="78">
        <v>2.03</v>
      </c>
      <c r="AB61" s="78">
        <v>4.76</v>
      </c>
      <c r="AC61" s="78">
        <v>2.01</v>
      </c>
      <c r="AD61" s="78">
        <v>11.86</v>
      </c>
      <c r="AE61" s="78">
        <v>9.73</v>
      </c>
      <c r="AF61" s="78">
        <v>3.03</v>
      </c>
      <c r="AG61" s="78">
        <v>4.43</v>
      </c>
      <c r="AH61" s="78">
        <v>2.31</v>
      </c>
      <c r="AI61" s="78">
        <v>0</v>
      </c>
      <c r="AJ61" s="78">
        <v>2.94</v>
      </c>
      <c r="AK61" s="78">
        <v>1.02</v>
      </c>
      <c r="AL61" s="78">
        <v>0.12</v>
      </c>
      <c r="AM61" s="78">
        <v>3.76</v>
      </c>
      <c r="AN61" s="78">
        <v>3.79</v>
      </c>
      <c r="AO61" s="78">
        <v>1.76</v>
      </c>
      <c r="AP61" s="78">
        <v>5.04</v>
      </c>
      <c r="AQ61" s="78">
        <v>2.52</v>
      </c>
      <c r="AR61" s="78">
        <v>5.55</v>
      </c>
      <c r="AS61" s="78">
        <v>132.33</v>
      </c>
      <c r="AT61" s="78">
        <v>155.43</v>
      </c>
      <c r="AU61" s="78">
        <v>144.55</v>
      </c>
      <c r="AV61" s="78">
        <v>239.69</v>
      </c>
      <c r="AW61" s="78">
        <v>33.65</v>
      </c>
      <c r="AX61" s="78">
        <v>1473.02</v>
      </c>
      <c r="AY61" s="78">
        <v>1491.5</v>
      </c>
      <c r="AZ61" s="78">
        <v>1341.55</v>
      </c>
      <c r="BA61" s="78">
        <v>1367.06</v>
      </c>
      <c r="BB61" s="78">
        <v>1436.58</v>
      </c>
      <c r="BC61" s="78">
        <v>1485.3</v>
      </c>
      <c r="BD61" s="78">
        <v>1584.46</v>
      </c>
      <c r="BE61" s="78">
        <v>1680.13</v>
      </c>
      <c r="BF61" s="78">
        <v>1646.2</v>
      </c>
      <c r="BG61" s="78">
        <v>1735.63</v>
      </c>
      <c r="BH61" s="78">
        <v>1576.39</v>
      </c>
      <c r="BI61" s="78">
        <v>1654.81</v>
      </c>
      <c r="BJ61" s="78">
        <v>1357.46</v>
      </c>
      <c r="BK61" s="78">
        <v>21.24</v>
      </c>
      <c r="BL61" s="78">
        <v>14.66</v>
      </c>
      <c r="BM61" s="78">
        <v>19.53</v>
      </c>
      <c r="BN61" s="78">
        <v>12.07</v>
      </c>
      <c r="BO61" s="78">
        <v>6.88</v>
      </c>
      <c r="BP61" s="78">
        <v>3.59</v>
      </c>
      <c r="BQ61" s="78">
        <v>3.1</v>
      </c>
      <c r="BR61" s="78">
        <v>3.24</v>
      </c>
      <c r="BS61" s="78">
        <v>10.01</v>
      </c>
      <c r="BT61" s="78">
        <v>12.05</v>
      </c>
      <c r="BU61" s="78">
        <v>8.33</v>
      </c>
      <c r="BV61" s="78">
        <v>1.85</v>
      </c>
      <c r="BW61" s="78">
        <v>5.71</v>
      </c>
      <c r="BX61" s="79">
        <f t="shared" si="0"/>
        <v>25078</v>
      </c>
    </row>
    <row r="62" spans="1:76" ht="15">
      <c r="A62" s="77">
        <v>58</v>
      </c>
      <c r="B62" s="77" t="s">
        <v>58</v>
      </c>
      <c r="C62" s="78">
        <v>282.7</v>
      </c>
      <c r="D62" s="78">
        <v>232.32999999999998</v>
      </c>
      <c r="E62" s="78">
        <v>394.46999999999997</v>
      </c>
      <c r="F62" s="78">
        <v>636.35</v>
      </c>
      <c r="G62" s="78">
        <v>793.64</v>
      </c>
      <c r="H62" s="78">
        <v>823.17</v>
      </c>
      <c r="I62" s="78">
        <v>952.97</v>
      </c>
      <c r="J62" s="78">
        <v>995.67</v>
      </c>
      <c r="K62" s="78">
        <v>987.02</v>
      </c>
      <c r="L62" s="78">
        <v>1007.47</v>
      </c>
      <c r="M62" s="78">
        <v>807.48</v>
      </c>
      <c r="N62" s="78">
        <v>733.91</v>
      </c>
      <c r="O62" s="78">
        <v>594.7</v>
      </c>
      <c r="P62" s="78">
        <v>578.78</v>
      </c>
      <c r="Q62" s="78">
        <v>23.73</v>
      </c>
      <c r="R62" s="78">
        <v>16.03</v>
      </c>
      <c r="S62" s="78">
        <v>29.58</v>
      </c>
      <c r="T62" s="78">
        <v>27.46</v>
      </c>
      <c r="U62" s="78">
        <v>28.52</v>
      </c>
      <c r="V62" s="78">
        <v>26.08</v>
      </c>
      <c r="W62" s="78">
        <v>22.64</v>
      </c>
      <c r="X62" s="78">
        <v>26.19</v>
      </c>
      <c r="Y62" s="78">
        <v>21.91</v>
      </c>
      <c r="Z62" s="78">
        <v>33.33</v>
      </c>
      <c r="AA62" s="78">
        <v>32.16</v>
      </c>
      <c r="AB62" s="78">
        <v>33.18</v>
      </c>
      <c r="AC62" s="78">
        <v>40.35</v>
      </c>
      <c r="AD62" s="78">
        <v>67.32</v>
      </c>
      <c r="AE62" s="78">
        <v>1.16</v>
      </c>
      <c r="AF62" s="78">
        <v>3.02</v>
      </c>
      <c r="AG62" s="78">
        <v>3.37</v>
      </c>
      <c r="AH62" s="78">
        <v>3.31</v>
      </c>
      <c r="AI62" s="78">
        <v>4.01</v>
      </c>
      <c r="AJ62" s="78">
        <v>1.01</v>
      </c>
      <c r="AK62" s="78">
        <v>3.07</v>
      </c>
      <c r="AL62" s="78">
        <v>5.05</v>
      </c>
      <c r="AM62" s="78">
        <v>7.04</v>
      </c>
      <c r="AN62" s="78">
        <v>11.41</v>
      </c>
      <c r="AO62" s="78">
        <v>7.86</v>
      </c>
      <c r="AP62" s="78">
        <v>11.83</v>
      </c>
      <c r="AQ62" s="78">
        <v>7.04</v>
      </c>
      <c r="AR62" s="78">
        <v>22.48</v>
      </c>
      <c r="AS62" s="78">
        <v>239.43</v>
      </c>
      <c r="AT62" s="78">
        <v>244.54</v>
      </c>
      <c r="AU62" s="78">
        <v>336.3</v>
      </c>
      <c r="AV62" s="78">
        <v>285.94</v>
      </c>
      <c r="AW62" s="78">
        <v>89.17</v>
      </c>
      <c r="AX62" s="78">
        <v>2439.75</v>
      </c>
      <c r="AY62" s="78">
        <v>2333.84</v>
      </c>
      <c r="AZ62" s="78">
        <v>2173.8300000000004</v>
      </c>
      <c r="BA62" s="78">
        <v>2166.27</v>
      </c>
      <c r="BB62" s="78">
        <v>2179.29</v>
      </c>
      <c r="BC62" s="78">
        <v>2118.0099999999998</v>
      </c>
      <c r="BD62" s="78">
        <v>2145.46</v>
      </c>
      <c r="BE62" s="78">
        <v>2175.88</v>
      </c>
      <c r="BF62" s="78">
        <v>2189.5</v>
      </c>
      <c r="BG62" s="78">
        <v>2248.61</v>
      </c>
      <c r="BH62" s="78">
        <v>2310.1600000000003</v>
      </c>
      <c r="BI62" s="78">
        <v>1873.11</v>
      </c>
      <c r="BJ62" s="78">
        <v>1809.31</v>
      </c>
      <c r="BK62" s="78">
        <v>341.90999999999997</v>
      </c>
      <c r="BL62" s="78">
        <v>363.33</v>
      </c>
      <c r="BM62" s="78">
        <v>313.21</v>
      </c>
      <c r="BN62" s="78">
        <v>152.20999999999998</v>
      </c>
      <c r="BO62" s="78">
        <v>167.77</v>
      </c>
      <c r="BP62" s="78">
        <v>112.11999999999999</v>
      </c>
      <c r="BQ62" s="78">
        <v>58.660000000000004</v>
      </c>
      <c r="BR62" s="78">
        <v>66.72</v>
      </c>
      <c r="BS62" s="78">
        <v>62.730000000000004</v>
      </c>
      <c r="BT62" s="78">
        <v>71.39999999999999</v>
      </c>
      <c r="BU62" s="78">
        <v>66.80000000000001</v>
      </c>
      <c r="BV62" s="78">
        <v>53.160000000000004</v>
      </c>
      <c r="BW62" s="78">
        <v>33.6</v>
      </c>
      <c r="BX62" s="79">
        <f t="shared" si="0"/>
        <v>41562.82000000002</v>
      </c>
    </row>
    <row r="63" spans="1:76" ht="15">
      <c r="A63" s="77">
        <v>59</v>
      </c>
      <c r="B63" s="77" t="s">
        <v>59</v>
      </c>
      <c r="C63" s="78">
        <v>297.14</v>
      </c>
      <c r="D63" s="78">
        <v>370.82</v>
      </c>
      <c r="E63" s="78">
        <v>630.6</v>
      </c>
      <c r="F63" s="78">
        <v>823.07</v>
      </c>
      <c r="G63" s="78">
        <v>975.06</v>
      </c>
      <c r="H63" s="78">
        <v>1030.52</v>
      </c>
      <c r="I63" s="78">
        <v>1111.91</v>
      </c>
      <c r="J63" s="78">
        <v>1129.0700000000002</v>
      </c>
      <c r="K63" s="78">
        <v>1128.8000000000002</v>
      </c>
      <c r="L63" s="78">
        <v>1051.43</v>
      </c>
      <c r="M63" s="78">
        <v>1027.62</v>
      </c>
      <c r="N63" s="78">
        <v>918.69</v>
      </c>
      <c r="O63" s="78">
        <v>703.3100000000001</v>
      </c>
      <c r="P63" s="78">
        <v>745.36</v>
      </c>
      <c r="Q63" s="78">
        <v>17.83</v>
      </c>
      <c r="R63" s="78">
        <v>13.22</v>
      </c>
      <c r="S63" s="78">
        <v>22.9</v>
      </c>
      <c r="T63" s="78">
        <v>23.15</v>
      </c>
      <c r="U63" s="78">
        <v>23.47</v>
      </c>
      <c r="V63" s="78">
        <v>22.75</v>
      </c>
      <c r="W63" s="78">
        <v>21.96</v>
      </c>
      <c r="X63" s="78">
        <v>25.5</v>
      </c>
      <c r="Y63" s="78">
        <v>25.88</v>
      </c>
      <c r="Z63" s="78">
        <v>41.93</v>
      </c>
      <c r="AA63" s="78">
        <v>33.29</v>
      </c>
      <c r="AB63" s="78">
        <v>25.71</v>
      </c>
      <c r="AC63" s="78">
        <v>18.57</v>
      </c>
      <c r="AD63" s="78">
        <v>27.86</v>
      </c>
      <c r="AE63" s="78">
        <v>5.15</v>
      </c>
      <c r="AF63" s="78">
        <v>3.03</v>
      </c>
      <c r="AG63" s="78">
        <v>1.21</v>
      </c>
      <c r="AH63" s="78">
        <v>2.31</v>
      </c>
      <c r="AI63" s="78">
        <v>3.65</v>
      </c>
      <c r="AJ63" s="78">
        <v>3.42</v>
      </c>
      <c r="AK63" s="78">
        <v>2.9</v>
      </c>
      <c r="AL63" s="78">
        <v>4.92</v>
      </c>
      <c r="AM63" s="78">
        <v>2.72</v>
      </c>
      <c r="AN63" s="78">
        <v>7.17</v>
      </c>
      <c r="AO63" s="78">
        <v>0.88</v>
      </c>
      <c r="AP63" s="78">
        <v>4.41</v>
      </c>
      <c r="AQ63" s="78">
        <v>1.19</v>
      </c>
      <c r="AR63" s="78">
        <v>6.05</v>
      </c>
      <c r="AS63" s="78">
        <v>584.72</v>
      </c>
      <c r="AT63" s="78">
        <v>429.88</v>
      </c>
      <c r="AU63" s="78">
        <v>399.94</v>
      </c>
      <c r="AV63" s="78">
        <v>453.98</v>
      </c>
      <c r="AW63" s="78">
        <v>17.21</v>
      </c>
      <c r="AX63" s="78">
        <v>3885.42</v>
      </c>
      <c r="AY63" s="78">
        <v>3586.1400000000003</v>
      </c>
      <c r="AZ63" s="78">
        <v>3475.6200000000003</v>
      </c>
      <c r="BA63" s="78">
        <v>3368.73</v>
      </c>
      <c r="BB63" s="78">
        <v>3566.3399999999997</v>
      </c>
      <c r="BC63" s="78">
        <v>3506.8799999999997</v>
      </c>
      <c r="BD63" s="78">
        <v>3814.4700000000003</v>
      </c>
      <c r="BE63" s="78">
        <v>3870.53</v>
      </c>
      <c r="BF63" s="78">
        <v>3914.75</v>
      </c>
      <c r="BG63" s="78">
        <v>3839.25</v>
      </c>
      <c r="BH63" s="78">
        <v>4099.9</v>
      </c>
      <c r="BI63" s="78">
        <v>3545.95</v>
      </c>
      <c r="BJ63" s="78">
        <v>3179.42</v>
      </c>
      <c r="BK63" s="78">
        <v>311.7</v>
      </c>
      <c r="BL63" s="78">
        <v>270.64</v>
      </c>
      <c r="BM63" s="78">
        <v>227.3</v>
      </c>
      <c r="BN63" s="78">
        <v>135.82</v>
      </c>
      <c r="BO63" s="78">
        <v>150.32000000000002</v>
      </c>
      <c r="BP63" s="78">
        <v>107.36</v>
      </c>
      <c r="BQ63" s="78">
        <v>92.97</v>
      </c>
      <c r="BR63" s="78">
        <v>90.00999999999999</v>
      </c>
      <c r="BS63" s="78">
        <v>87.78999999999999</v>
      </c>
      <c r="BT63" s="78">
        <v>103.2</v>
      </c>
      <c r="BU63" s="78">
        <v>120.86</v>
      </c>
      <c r="BV63" s="78">
        <v>81.39</v>
      </c>
      <c r="BW63" s="78">
        <v>56.800000000000004</v>
      </c>
      <c r="BX63" s="79">
        <f t="shared" si="0"/>
        <v>63711.719999999994</v>
      </c>
    </row>
    <row r="64" spans="1:76" ht="15">
      <c r="A64" s="77">
        <v>60</v>
      </c>
      <c r="B64" s="77" t="s">
        <v>60</v>
      </c>
      <c r="C64" s="78">
        <v>27.08</v>
      </c>
      <c r="D64" s="78">
        <v>118.52</v>
      </c>
      <c r="E64" s="78">
        <v>91.85</v>
      </c>
      <c r="F64" s="78">
        <v>80.82</v>
      </c>
      <c r="G64" s="78">
        <v>105.25</v>
      </c>
      <c r="H64" s="78">
        <v>100.53</v>
      </c>
      <c r="I64" s="78">
        <v>108.62</v>
      </c>
      <c r="J64" s="78">
        <v>94.5</v>
      </c>
      <c r="K64" s="78">
        <v>84.67</v>
      </c>
      <c r="L64" s="78">
        <v>101.02</v>
      </c>
      <c r="M64" s="78">
        <v>108.23</v>
      </c>
      <c r="N64" s="78">
        <v>77.85</v>
      </c>
      <c r="O64" s="78">
        <v>90.09</v>
      </c>
      <c r="P64" s="78">
        <v>73.47</v>
      </c>
      <c r="Q64" s="78">
        <v>1.41</v>
      </c>
      <c r="R64" s="78">
        <v>0</v>
      </c>
      <c r="S64" s="78">
        <v>1.04</v>
      </c>
      <c r="T64" s="78">
        <v>0.91</v>
      </c>
      <c r="U64" s="78">
        <v>0</v>
      </c>
      <c r="V64" s="78">
        <v>0.85</v>
      </c>
      <c r="W64" s="78">
        <v>1.12</v>
      </c>
      <c r="X64" s="78">
        <v>0.94</v>
      </c>
      <c r="Y64" s="78">
        <v>3.62</v>
      </c>
      <c r="Z64" s="78">
        <v>4.71</v>
      </c>
      <c r="AA64" s="78">
        <v>3.7</v>
      </c>
      <c r="AB64" s="78">
        <v>3.03</v>
      </c>
      <c r="AC64" s="78">
        <v>0.88</v>
      </c>
      <c r="AD64" s="78">
        <v>4.06</v>
      </c>
      <c r="AE64" s="78">
        <v>0</v>
      </c>
      <c r="AF64" s="78">
        <v>0</v>
      </c>
      <c r="AG64" s="78">
        <v>1.13</v>
      </c>
      <c r="AH64" s="78">
        <v>1.96</v>
      </c>
      <c r="AI64" s="78">
        <v>0</v>
      </c>
      <c r="AJ64" s="78">
        <v>0</v>
      </c>
      <c r="AK64" s="78">
        <v>0.2</v>
      </c>
      <c r="AL64" s="78">
        <v>0.17</v>
      </c>
      <c r="AM64" s="78">
        <v>0.16</v>
      </c>
      <c r="AN64" s="78">
        <v>0.17</v>
      </c>
      <c r="AO64" s="78">
        <v>1.16</v>
      </c>
      <c r="AP64" s="78">
        <v>0</v>
      </c>
      <c r="AQ64" s="78">
        <v>0.95</v>
      </c>
      <c r="AR64" s="78">
        <v>1.1</v>
      </c>
      <c r="AS64" s="78">
        <v>80.74</v>
      </c>
      <c r="AT64" s="78">
        <v>59.9</v>
      </c>
      <c r="AU64" s="78">
        <v>79.85</v>
      </c>
      <c r="AV64" s="78">
        <v>119.62</v>
      </c>
      <c r="AW64" s="78">
        <v>4.35</v>
      </c>
      <c r="AX64" s="78">
        <v>499.15</v>
      </c>
      <c r="AY64" s="78">
        <v>485.19</v>
      </c>
      <c r="AZ64" s="78">
        <v>434.47</v>
      </c>
      <c r="BA64" s="78">
        <v>447.26</v>
      </c>
      <c r="BB64" s="78">
        <v>425.95</v>
      </c>
      <c r="BC64" s="78">
        <v>486.26</v>
      </c>
      <c r="BD64" s="78">
        <v>453.01</v>
      </c>
      <c r="BE64" s="78">
        <v>468.74</v>
      </c>
      <c r="BF64" s="78">
        <v>468.12</v>
      </c>
      <c r="BG64" s="78">
        <v>380.4</v>
      </c>
      <c r="BH64" s="78">
        <v>390.92</v>
      </c>
      <c r="BI64" s="78">
        <v>303.55</v>
      </c>
      <c r="BJ64" s="78">
        <v>274.92</v>
      </c>
      <c r="BK64" s="78">
        <v>48.38</v>
      </c>
      <c r="BL64" s="78">
        <v>46.33</v>
      </c>
      <c r="BM64" s="78">
        <v>42.73</v>
      </c>
      <c r="BN64" s="78">
        <v>21.27</v>
      </c>
      <c r="BO64" s="78">
        <v>5.02</v>
      </c>
      <c r="BP64" s="78">
        <v>4.92</v>
      </c>
      <c r="BQ64" s="78">
        <v>2.85</v>
      </c>
      <c r="BR64" s="78">
        <v>10.92</v>
      </c>
      <c r="BS64" s="78">
        <v>9.66</v>
      </c>
      <c r="BT64" s="78">
        <v>3.78</v>
      </c>
      <c r="BU64" s="78">
        <v>6.56</v>
      </c>
      <c r="BV64" s="78">
        <v>5.72</v>
      </c>
      <c r="BW64" s="78">
        <v>4.48</v>
      </c>
      <c r="BX64" s="79">
        <f t="shared" si="0"/>
        <v>7370.790000000001</v>
      </c>
    </row>
    <row r="65" spans="1:76" ht="15">
      <c r="A65" s="77">
        <v>61</v>
      </c>
      <c r="B65" s="77" t="s">
        <v>61</v>
      </c>
      <c r="C65" s="78">
        <v>60.24</v>
      </c>
      <c r="D65" s="78">
        <v>57.84</v>
      </c>
      <c r="E65" s="78">
        <v>57.98</v>
      </c>
      <c r="F65" s="78">
        <v>65.55</v>
      </c>
      <c r="G65" s="78">
        <v>58.39</v>
      </c>
      <c r="H65" s="78">
        <v>69.71</v>
      </c>
      <c r="I65" s="78">
        <v>47.47</v>
      </c>
      <c r="J65" s="78">
        <v>77.05</v>
      </c>
      <c r="K65" s="78">
        <v>58.36</v>
      </c>
      <c r="L65" s="78">
        <v>52.41</v>
      </c>
      <c r="M65" s="78">
        <v>69.84</v>
      </c>
      <c r="N65" s="78">
        <v>34.87</v>
      </c>
      <c r="O65" s="78">
        <v>48.19</v>
      </c>
      <c r="P65" s="78">
        <v>43</v>
      </c>
      <c r="Q65" s="78">
        <v>0</v>
      </c>
      <c r="R65" s="78">
        <v>0</v>
      </c>
      <c r="S65" s="78">
        <v>0</v>
      </c>
      <c r="T65" s="78">
        <v>0.81</v>
      </c>
      <c r="U65" s="78">
        <v>1.51</v>
      </c>
      <c r="V65" s="78">
        <v>0.82</v>
      </c>
      <c r="W65" s="78">
        <v>0</v>
      </c>
      <c r="X65" s="78">
        <v>0.8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2.06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0.5</v>
      </c>
      <c r="AK65" s="78">
        <v>0</v>
      </c>
      <c r="AL65" s="78">
        <v>0.5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56.39</v>
      </c>
      <c r="AT65" s="78">
        <v>79.26</v>
      </c>
      <c r="AU65" s="78">
        <v>63.07</v>
      </c>
      <c r="AV65" s="78">
        <v>43.98</v>
      </c>
      <c r="AW65" s="78">
        <v>2.14</v>
      </c>
      <c r="AX65" s="78">
        <v>394.94</v>
      </c>
      <c r="AY65" s="78">
        <v>372.94</v>
      </c>
      <c r="AZ65" s="78">
        <v>378.41</v>
      </c>
      <c r="BA65" s="78">
        <v>397.57</v>
      </c>
      <c r="BB65" s="78">
        <v>390.38</v>
      </c>
      <c r="BC65" s="78">
        <v>397.34</v>
      </c>
      <c r="BD65" s="78">
        <v>387.49</v>
      </c>
      <c r="BE65" s="78">
        <v>402.62</v>
      </c>
      <c r="BF65" s="78">
        <v>395.17</v>
      </c>
      <c r="BG65" s="78">
        <v>364.29</v>
      </c>
      <c r="BH65" s="78">
        <v>268.95</v>
      </c>
      <c r="BI65" s="78">
        <v>268.18</v>
      </c>
      <c r="BJ65" s="78">
        <v>277.96</v>
      </c>
      <c r="BK65" s="78">
        <v>37.21</v>
      </c>
      <c r="BL65" s="78">
        <v>32.55</v>
      </c>
      <c r="BM65" s="78">
        <v>31.92</v>
      </c>
      <c r="BN65" s="78">
        <v>8.76</v>
      </c>
      <c r="BO65" s="78">
        <v>14.67</v>
      </c>
      <c r="BP65" s="78">
        <v>7.28</v>
      </c>
      <c r="BQ65" s="78">
        <v>3.86</v>
      </c>
      <c r="BR65" s="78">
        <v>5.61</v>
      </c>
      <c r="BS65" s="78">
        <v>7.73</v>
      </c>
      <c r="BT65" s="78">
        <v>1.67</v>
      </c>
      <c r="BU65" s="78">
        <v>2.83</v>
      </c>
      <c r="BV65" s="78">
        <v>6.53</v>
      </c>
      <c r="BW65" s="78">
        <v>0.38</v>
      </c>
      <c r="BX65" s="79">
        <f t="shared" si="0"/>
        <v>5909.98</v>
      </c>
    </row>
    <row r="66" spans="1:76" ht="15">
      <c r="A66" s="77">
        <v>62</v>
      </c>
      <c r="B66" s="77" t="s">
        <v>62</v>
      </c>
      <c r="C66" s="78">
        <v>53.33</v>
      </c>
      <c r="D66" s="78">
        <v>34.02</v>
      </c>
      <c r="E66" s="78">
        <v>42.84</v>
      </c>
      <c r="F66" s="78">
        <v>45.09</v>
      </c>
      <c r="G66" s="78">
        <v>35.66</v>
      </c>
      <c r="H66" s="78">
        <v>43.92</v>
      </c>
      <c r="I66" s="78">
        <v>29.36</v>
      </c>
      <c r="J66" s="78">
        <v>33.01</v>
      </c>
      <c r="K66" s="78">
        <v>34.23</v>
      </c>
      <c r="L66" s="78">
        <v>48.34</v>
      </c>
      <c r="M66" s="78">
        <v>41.09</v>
      </c>
      <c r="N66" s="78">
        <v>20.85</v>
      </c>
      <c r="O66" s="78">
        <v>23.39</v>
      </c>
      <c r="P66" s="78">
        <v>29.8</v>
      </c>
      <c r="Q66" s="78">
        <v>0</v>
      </c>
      <c r="R66" s="78">
        <v>0</v>
      </c>
      <c r="S66" s="78">
        <v>2.12</v>
      </c>
      <c r="T66" s="78">
        <v>1.81</v>
      </c>
      <c r="U66" s="78">
        <v>0</v>
      </c>
      <c r="V66" s="78">
        <v>0</v>
      </c>
      <c r="W66" s="78">
        <v>4.22</v>
      </c>
      <c r="X66" s="78">
        <v>0</v>
      </c>
      <c r="Y66" s="78">
        <v>3.69</v>
      </c>
      <c r="Z66" s="78">
        <v>2.08</v>
      </c>
      <c r="AA66" s="78">
        <v>0.97</v>
      </c>
      <c r="AB66" s="78">
        <v>0</v>
      </c>
      <c r="AC66" s="78">
        <v>0.86</v>
      </c>
      <c r="AD66" s="78">
        <v>0</v>
      </c>
      <c r="AE66" s="78">
        <v>0</v>
      </c>
      <c r="AF66" s="78">
        <v>0</v>
      </c>
      <c r="AG66" s="78">
        <v>0</v>
      </c>
      <c r="AH66" s="78">
        <v>0.91</v>
      </c>
      <c r="AI66" s="78">
        <v>0</v>
      </c>
      <c r="AJ66" s="78">
        <v>0.85</v>
      </c>
      <c r="AK66" s="78">
        <v>0.13</v>
      </c>
      <c r="AL66" s="78">
        <v>0</v>
      </c>
      <c r="AM66" s="78">
        <v>0</v>
      </c>
      <c r="AN66" s="78">
        <v>0</v>
      </c>
      <c r="AO66" s="78">
        <v>0.15</v>
      </c>
      <c r="AP66" s="78">
        <v>0</v>
      </c>
      <c r="AQ66" s="78">
        <v>0</v>
      </c>
      <c r="AR66" s="78">
        <v>1.16</v>
      </c>
      <c r="AS66" s="78">
        <v>1.56</v>
      </c>
      <c r="AT66" s="78">
        <v>1.89</v>
      </c>
      <c r="AU66" s="78">
        <v>8.81</v>
      </c>
      <c r="AV66" s="78">
        <v>15.92</v>
      </c>
      <c r="AW66" s="78">
        <v>7.12</v>
      </c>
      <c r="AX66" s="78">
        <v>196.09</v>
      </c>
      <c r="AY66" s="78">
        <v>197.08</v>
      </c>
      <c r="AZ66" s="78">
        <v>164.85</v>
      </c>
      <c r="BA66" s="78">
        <v>200.27</v>
      </c>
      <c r="BB66" s="78">
        <v>183.7</v>
      </c>
      <c r="BC66" s="78">
        <v>198.91</v>
      </c>
      <c r="BD66" s="78">
        <v>179.61</v>
      </c>
      <c r="BE66" s="78">
        <v>188.14</v>
      </c>
      <c r="BF66" s="78">
        <v>172.74</v>
      </c>
      <c r="BG66" s="78">
        <v>159.2</v>
      </c>
      <c r="BH66" s="78">
        <v>171.99</v>
      </c>
      <c r="BI66" s="78">
        <v>123.55</v>
      </c>
      <c r="BJ66" s="78">
        <v>94.64</v>
      </c>
      <c r="BK66" s="78">
        <v>0</v>
      </c>
      <c r="BL66" s="78">
        <v>0</v>
      </c>
      <c r="BM66" s="78">
        <v>0</v>
      </c>
      <c r="BN66" s="78">
        <v>0</v>
      </c>
      <c r="BO66" s="78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0</v>
      </c>
      <c r="BU66" s="78">
        <v>0</v>
      </c>
      <c r="BV66" s="78">
        <v>0</v>
      </c>
      <c r="BW66" s="78">
        <v>0</v>
      </c>
      <c r="BX66" s="79">
        <f t="shared" si="0"/>
        <v>2799.9499999999994</v>
      </c>
    </row>
    <row r="67" spans="1:76" ht="15">
      <c r="A67" s="77">
        <v>63</v>
      </c>
      <c r="B67" s="77" t="s">
        <v>63</v>
      </c>
      <c r="C67" s="78">
        <v>9.71</v>
      </c>
      <c r="D67" s="78">
        <v>33.87</v>
      </c>
      <c r="E67" s="78">
        <v>24.67</v>
      </c>
      <c r="F67" s="78">
        <v>35.95</v>
      </c>
      <c r="G67" s="78">
        <v>36.43</v>
      </c>
      <c r="H67" s="78">
        <v>30.06</v>
      </c>
      <c r="I67" s="78">
        <v>53.46</v>
      </c>
      <c r="J67" s="78">
        <v>18.87</v>
      </c>
      <c r="K67" s="78">
        <v>41.8</v>
      </c>
      <c r="L67" s="78">
        <v>34.69</v>
      </c>
      <c r="M67" s="78">
        <v>35.31</v>
      </c>
      <c r="N67" s="78">
        <v>32.89</v>
      </c>
      <c r="O67" s="78">
        <v>24.68</v>
      </c>
      <c r="P67" s="78">
        <v>20.05</v>
      </c>
      <c r="Q67" s="78">
        <v>2.13</v>
      </c>
      <c r="R67" s="78">
        <v>1.05</v>
      </c>
      <c r="S67" s="78">
        <v>0.88</v>
      </c>
      <c r="T67" s="78">
        <v>0</v>
      </c>
      <c r="U67" s="78">
        <v>0</v>
      </c>
      <c r="V67" s="78">
        <v>0.81</v>
      </c>
      <c r="W67" s="78">
        <v>3.27</v>
      </c>
      <c r="X67" s="78">
        <v>0.58</v>
      </c>
      <c r="Y67" s="78">
        <v>1.77</v>
      </c>
      <c r="Z67" s="78">
        <v>1.05</v>
      </c>
      <c r="AA67" s="78">
        <v>0</v>
      </c>
      <c r="AB67" s="78">
        <v>2.06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0.21</v>
      </c>
      <c r="AL67" s="78">
        <v>0</v>
      </c>
      <c r="AM67" s="78">
        <v>0</v>
      </c>
      <c r="AN67" s="78">
        <v>0</v>
      </c>
      <c r="AO67" s="78">
        <v>0.14</v>
      </c>
      <c r="AP67" s="78">
        <v>0</v>
      </c>
      <c r="AQ67" s="78">
        <v>0</v>
      </c>
      <c r="AR67" s="78">
        <v>0.24</v>
      </c>
      <c r="AS67" s="78">
        <v>26.96</v>
      </c>
      <c r="AT67" s="78">
        <v>24.46</v>
      </c>
      <c r="AU67" s="78">
        <v>22.53</v>
      </c>
      <c r="AV67" s="78">
        <v>20.44</v>
      </c>
      <c r="AW67" s="78">
        <v>0</v>
      </c>
      <c r="AX67" s="78">
        <v>173.01</v>
      </c>
      <c r="AY67" s="78">
        <v>151.17</v>
      </c>
      <c r="AZ67" s="78">
        <v>140.45</v>
      </c>
      <c r="BA67" s="78">
        <v>141.16</v>
      </c>
      <c r="BB67" s="78">
        <v>145.41</v>
      </c>
      <c r="BC67" s="78">
        <v>144.29</v>
      </c>
      <c r="BD67" s="78">
        <v>98.42</v>
      </c>
      <c r="BE67" s="78">
        <v>145.76</v>
      </c>
      <c r="BF67" s="78">
        <v>165.41</v>
      </c>
      <c r="BG67" s="78">
        <v>128.86</v>
      </c>
      <c r="BH67" s="78">
        <v>75.23</v>
      </c>
      <c r="BI67" s="78">
        <v>98.92</v>
      </c>
      <c r="BJ67" s="78">
        <v>94.63</v>
      </c>
      <c r="BK67" s="78">
        <v>0</v>
      </c>
      <c r="BL67" s="78">
        <v>0</v>
      </c>
      <c r="BM67" s="78">
        <v>0</v>
      </c>
      <c r="BN67" s="78">
        <v>0</v>
      </c>
      <c r="BO67" s="78">
        <v>0</v>
      </c>
      <c r="BP67" s="78">
        <v>0</v>
      </c>
      <c r="BQ67" s="78">
        <v>0</v>
      </c>
      <c r="BR67" s="78">
        <v>0</v>
      </c>
      <c r="BS67" s="78">
        <v>0</v>
      </c>
      <c r="BT67" s="78">
        <v>0</v>
      </c>
      <c r="BU67" s="78">
        <v>0</v>
      </c>
      <c r="BV67" s="78">
        <v>0</v>
      </c>
      <c r="BW67" s="78">
        <v>0</v>
      </c>
      <c r="BX67" s="79">
        <f t="shared" si="0"/>
        <v>2243.7400000000002</v>
      </c>
    </row>
    <row r="68" spans="1:76" ht="15">
      <c r="A68" s="77">
        <v>64</v>
      </c>
      <c r="B68" s="77" t="s">
        <v>64</v>
      </c>
      <c r="C68" s="78">
        <v>247.59</v>
      </c>
      <c r="D68" s="78">
        <v>444.67</v>
      </c>
      <c r="E68" s="78">
        <v>657.59</v>
      </c>
      <c r="F68" s="78">
        <v>769.16</v>
      </c>
      <c r="G68" s="78">
        <v>1005.9599999999999</v>
      </c>
      <c r="H68" s="78">
        <v>963.5799999999999</v>
      </c>
      <c r="I68" s="78">
        <v>1012.36</v>
      </c>
      <c r="J68" s="78">
        <v>1024.56</v>
      </c>
      <c r="K68" s="78">
        <v>1079.5</v>
      </c>
      <c r="L68" s="78">
        <v>1181.53</v>
      </c>
      <c r="M68" s="78">
        <v>1303.78</v>
      </c>
      <c r="N68" s="78">
        <v>948.91</v>
      </c>
      <c r="O68" s="78">
        <v>689.81</v>
      </c>
      <c r="P68" s="78">
        <v>628.52</v>
      </c>
      <c r="Q68" s="78">
        <v>95.07</v>
      </c>
      <c r="R68" s="78">
        <v>20.21</v>
      </c>
      <c r="S68" s="78">
        <v>22.57</v>
      </c>
      <c r="T68" s="78">
        <v>30.57</v>
      </c>
      <c r="U68" s="78">
        <v>32.99</v>
      </c>
      <c r="V68" s="78">
        <v>36.39</v>
      </c>
      <c r="W68" s="78">
        <v>34.12</v>
      </c>
      <c r="X68" s="78">
        <v>33.6</v>
      </c>
      <c r="Y68" s="78">
        <v>35.35</v>
      </c>
      <c r="Z68" s="78">
        <v>45.87</v>
      </c>
      <c r="AA68" s="78">
        <v>38.92</v>
      </c>
      <c r="AB68" s="78">
        <v>34.01</v>
      </c>
      <c r="AC68" s="78">
        <v>23.7</v>
      </c>
      <c r="AD68" s="78">
        <v>59.14</v>
      </c>
      <c r="AE68" s="78">
        <v>7.99</v>
      </c>
      <c r="AF68" s="78">
        <v>6.7</v>
      </c>
      <c r="AG68" s="78">
        <v>8.13</v>
      </c>
      <c r="AH68" s="78">
        <v>5.07</v>
      </c>
      <c r="AI68" s="78">
        <v>12.95</v>
      </c>
      <c r="AJ68" s="78">
        <v>7.36</v>
      </c>
      <c r="AK68" s="78">
        <v>10.35</v>
      </c>
      <c r="AL68" s="78">
        <v>7.17</v>
      </c>
      <c r="AM68" s="78">
        <v>8.54</v>
      </c>
      <c r="AN68" s="78">
        <v>9.93</v>
      </c>
      <c r="AO68" s="78">
        <v>8.94</v>
      </c>
      <c r="AP68" s="78">
        <v>13.14</v>
      </c>
      <c r="AQ68" s="78">
        <v>7.4</v>
      </c>
      <c r="AR68" s="78">
        <v>21.41</v>
      </c>
      <c r="AS68" s="78">
        <v>508.03999999999996</v>
      </c>
      <c r="AT68" s="78">
        <v>465.63</v>
      </c>
      <c r="AU68" s="78">
        <v>498.15999999999997</v>
      </c>
      <c r="AV68" s="78">
        <v>436.89</v>
      </c>
      <c r="AW68" s="78">
        <v>117.94</v>
      </c>
      <c r="AX68" s="78">
        <v>3699.7000000000003</v>
      </c>
      <c r="AY68" s="78">
        <v>3516.71</v>
      </c>
      <c r="AZ68" s="78">
        <v>3370.39</v>
      </c>
      <c r="BA68" s="78">
        <v>3453.9100000000003</v>
      </c>
      <c r="BB68" s="78">
        <v>3596.05</v>
      </c>
      <c r="BC68" s="78">
        <v>3490.42</v>
      </c>
      <c r="BD68" s="78">
        <v>3623.94</v>
      </c>
      <c r="BE68" s="78">
        <v>3570.55</v>
      </c>
      <c r="BF68" s="78">
        <v>3606.8399999999997</v>
      </c>
      <c r="BG68" s="78">
        <v>3544.75</v>
      </c>
      <c r="BH68" s="78">
        <v>3485.1600000000003</v>
      </c>
      <c r="BI68" s="78">
        <v>2864.3199999999997</v>
      </c>
      <c r="BJ68" s="78">
        <v>2845.1099999999997</v>
      </c>
      <c r="BK68" s="78">
        <v>399.64</v>
      </c>
      <c r="BL68" s="78">
        <v>378.27</v>
      </c>
      <c r="BM68" s="78">
        <v>380.68</v>
      </c>
      <c r="BN68" s="78">
        <v>263.48999999999995</v>
      </c>
      <c r="BO68" s="78">
        <v>159.45999999999998</v>
      </c>
      <c r="BP68" s="78">
        <v>109.99</v>
      </c>
      <c r="BQ68" s="78">
        <v>91.48</v>
      </c>
      <c r="BR68" s="78">
        <v>65.03</v>
      </c>
      <c r="BS68" s="78">
        <v>84.81</v>
      </c>
      <c r="BT68" s="78">
        <v>48.44</v>
      </c>
      <c r="BU68" s="78">
        <v>54.32</v>
      </c>
      <c r="BV68" s="78">
        <v>28.89</v>
      </c>
      <c r="BW68" s="78">
        <v>23.85</v>
      </c>
      <c r="BX68" s="79">
        <f t="shared" si="0"/>
        <v>61417.969999999994</v>
      </c>
    </row>
    <row r="69" spans="1:76" ht="15">
      <c r="A69" s="77">
        <v>65</v>
      </c>
      <c r="B69" s="77" t="s">
        <v>65</v>
      </c>
      <c r="C69" s="78">
        <v>315.86</v>
      </c>
      <c r="D69" s="78">
        <v>79.91</v>
      </c>
      <c r="E69" s="78">
        <v>62.44</v>
      </c>
      <c r="F69" s="78">
        <v>51.89</v>
      </c>
      <c r="G69" s="78">
        <v>70.65</v>
      </c>
      <c r="H69" s="78">
        <v>78.24</v>
      </c>
      <c r="I69" s="78">
        <v>63.57</v>
      </c>
      <c r="J69" s="78">
        <v>67.87</v>
      </c>
      <c r="K69" s="78">
        <v>74.87</v>
      </c>
      <c r="L69" s="78">
        <v>72.73</v>
      </c>
      <c r="M69" s="78">
        <v>79.64</v>
      </c>
      <c r="N69" s="78">
        <v>63.35</v>
      </c>
      <c r="O69" s="78">
        <v>47.53</v>
      </c>
      <c r="P69" s="78">
        <v>42.04</v>
      </c>
      <c r="Q69" s="78">
        <v>0</v>
      </c>
      <c r="R69" s="78">
        <v>2.73</v>
      </c>
      <c r="S69" s="78">
        <v>2.07</v>
      </c>
      <c r="T69" s="78">
        <v>0.98</v>
      </c>
      <c r="U69" s="78">
        <v>0.83</v>
      </c>
      <c r="V69" s="78">
        <v>1.01</v>
      </c>
      <c r="W69" s="78">
        <v>1</v>
      </c>
      <c r="X69" s="78">
        <v>0.97</v>
      </c>
      <c r="Y69" s="78">
        <v>2.05</v>
      </c>
      <c r="Z69" s="78">
        <v>3.78</v>
      </c>
      <c r="AA69" s="78">
        <v>2.24</v>
      </c>
      <c r="AB69" s="78">
        <v>0.83</v>
      </c>
      <c r="AC69" s="78">
        <v>0.8</v>
      </c>
      <c r="AD69" s="78">
        <v>2.02</v>
      </c>
      <c r="AE69" s="78">
        <v>6.7</v>
      </c>
      <c r="AF69" s="78">
        <v>0</v>
      </c>
      <c r="AG69" s="78">
        <v>0</v>
      </c>
      <c r="AH69" s="78">
        <v>2.04</v>
      </c>
      <c r="AI69" s="78">
        <v>0</v>
      </c>
      <c r="AJ69" s="78">
        <v>2.1</v>
      </c>
      <c r="AK69" s="78">
        <v>2.07</v>
      </c>
      <c r="AL69" s="78">
        <v>0</v>
      </c>
      <c r="AM69" s="78">
        <v>0.09</v>
      </c>
      <c r="AN69" s="78">
        <v>0</v>
      </c>
      <c r="AO69" s="78">
        <v>1.15</v>
      </c>
      <c r="AP69" s="78">
        <v>0</v>
      </c>
      <c r="AQ69" s="78">
        <v>0</v>
      </c>
      <c r="AR69" s="78">
        <v>0.59</v>
      </c>
      <c r="AS69" s="78">
        <v>26.64</v>
      </c>
      <c r="AT69" s="78">
        <v>32.76</v>
      </c>
      <c r="AU69" s="78">
        <v>41.7</v>
      </c>
      <c r="AV69" s="78">
        <v>47.94</v>
      </c>
      <c r="AW69" s="78">
        <v>2.9</v>
      </c>
      <c r="AX69" s="78">
        <v>357.26</v>
      </c>
      <c r="AY69" s="78">
        <v>347.41</v>
      </c>
      <c r="AZ69" s="78">
        <v>324.6</v>
      </c>
      <c r="BA69" s="78">
        <v>296.53</v>
      </c>
      <c r="BB69" s="78">
        <v>339.81</v>
      </c>
      <c r="BC69" s="78">
        <v>343.27</v>
      </c>
      <c r="BD69" s="78">
        <v>338.66</v>
      </c>
      <c r="BE69" s="78">
        <v>320.12</v>
      </c>
      <c r="BF69" s="78">
        <v>294.3</v>
      </c>
      <c r="BG69" s="78">
        <v>306.82</v>
      </c>
      <c r="BH69" s="78">
        <v>191.95</v>
      </c>
      <c r="BI69" s="78">
        <v>185.52</v>
      </c>
      <c r="BJ69" s="78">
        <v>166.83</v>
      </c>
      <c r="BK69" s="78">
        <v>1.91</v>
      </c>
      <c r="BL69" s="78">
        <v>1.08</v>
      </c>
      <c r="BM69" s="78">
        <v>0</v>
      </c>
      <c r="BN69" s="78">
        <v>0</v>
      </c>
      <c r="BO69" s="78">
        <v>1.06</v>
      </c>
      <c r="BP69" s="78">
        <v>1.04</v>
      </c>
      <c r="BQ69" s="78">
        <v>0</v>
      </c>
      <c r="BR69" s="78">
        <v>0</v>
      </c>
      <c r="BS69" s="78">
        <v>0.82</v>
      </c>
      <c r="BT69" s="78">
        <v>0</v>
      </c>
      <c r="BU69" s="78">
        <v>0</v>
      </c>
      <c r="BV69" s="78">
        <v>0</v>
      </c>
      <c r="BW69" s="78">
        <v>0</v>
      </c>
      <c r="BX69" s="79">
        <f t="shared" si="0"/>
        <v>5177.569999999999</v>
      </c>
    </row>
    <row r="70" spans="1:76" ht="15">
      <c r="A70" s="77">
        <v>66</v>
      </c>
      <c r="B70" s="77" t="s">
        <v>66</v>
      </c>
      <c r="C70" s="78">
        <v>56.77</v>
      </c>
      <c r="D70" s="78">
        <v>44.49</v>
      </c>
      <c r="E70" s="78">
        <v>68.78</v>
      </c>
      <c r="F70" s="78">
        <v>55.44</v>
      </c>
      <c r="G70" s="78">
        <v>60.52</v>
      </c>
      <c r="H70" s="78">
        <v>94.14</v>
      </c>
      <c r="I70" s="78">
        <v>72.36</v>
      </c>
      <c r="J70" s="78">
        <v>71.61</v>
      </c>
      <c r="K70" s="78">
        <v>83.59</v>
      </c>
      <c r="L70" s="78">
        <v>88.3</v>
      </c>
      <c r="M70" s="78">
        <v>101.06</v>
      </c>
      <c r="N70" s="78">
        <v>83.17</v>
      </c>
      <c r="O70" s="78">
        <v>77.61</v>
      </c>
      <c r="P70" s="78">
        <v>62.75</v>
      </c>
      <c r="Q70" s="78">
        <v>0</v>
      </c>
      <c r="R70" s="78">
        <v>0</v>
      </c>
      <c r="S70" s="78">
        <v>1.19</v>
      </c>
      <c r="T70" s="78">
        <v>1.8</v>
      </c>
      <c r="U70" s="78">
        <v>1.97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0.99</v>
      </c>
      <c r="AB70" s="78">
        <v>0</v>
      </c>
      <c r="AC70" s="78">
        <v>0</v>
      </c>
      <c r="AD70" s="78">
        <v>0</v>
      </c>
      <c r="AE70" s="78">
        <v>0</v>
      </c>
      <c r="AF70" s="78">
        <v>0</v>
      </c>
      <c r="AG70" s="78">
        <v>0</v>
      </c>
      <c r="AH70" s="78">
        <v>0.15</v>
      </c>
      <c r="AI70" s="78">
        <v>1.01</v>
      </c>
      <c r="AJ70" s="78">
        <v>0.15</v>
      </c>
      <c r="AK70" s="78">
        <v>0.14</v>
      </c>
      <c r="AL70" s="78">
        <v>0.14</v>
      </c>
      <c r="AM70" s="78">
        <v>1.1</v>
      </c>
      <c r="AN70" s="78">
        <v>0</v>
      </c>
      <c r="AO70" s="78">
        <v>1.15</v>
      </c>
      <c r="AP70" s="78">
        <v>0.13</v>
      </c>
      <c r="AQ70" s="78">
        <v>0.19</v>
      </c>
      <c r="AR70" s="78">
        <v>0.12</v>
      </c>
      <c r="AS70" s="78">
        <v>72.84</v>
      </c>
      <c r="AT70" s="78">
        <v>42.43</v>
      </c>
      <c r="AU70" s="78">
        <v>48.25</v>
      </c>
      <c r="AV70" s="78">
        <v>60.38</v>
      </c>
      <c r="AW70" s="78">
        <v>5.61</v>
      </c>
      <c r="AX70" s="78">
        <v>560.33</v>
      </c>
      <c r="AY70" s="78">
        <v>553.1</v>
      </c>
      <c r="AZ70" s="78">
        <v>451.64</v>
      </c>
      <c r="BA70" s="78">
        <v>525.24</v>
      </c>
      <c r="BB70" s="78">
        <v>497.17</v>
      </c>
      <c r="BC70" s="78">
        <v>459.37</v>
      </c>
      <c r="BD70" s="78">
        <v>445.14</v>
      </c>
      <c r="BE70" s="78">
        <v>416.07</v>
      </c>
      <c r="BF70" s="78">
        <v>457.25</v>
      </c>
      <c r="BG70" s="78">
        <v>381.15</v>
      </c>
      <c r="BH70" s="78">
        <v>364.68</v>
      </c>
      <c r="BI70" s="78">
        <v>337.4</v>
      </c>
      <c r="BJ70" s="78">
        <v>292.45</v>
      </c>
      <c r="BK70" s="78">
        <v>23.11</v>
      </c>
      <c r="BL70" s="78">
        <v>30.5</v>
      </c>
      <c r="BM70" s="78">
        <v>14.39</v>
      </c>
      <c r="BN70" s="78">
        <v>15.2</v>
      </c>
      <c r="BO70" s="78">
        <v>5.31</v>
      </c>
      <c r="BP70" s="78">
        <v>5.89</v>
      </c>
      <c r="BQ70" s="78">
        <v>8.1</v>
      </c>
      <c r="BR70" s="78">
        <v>7.98</v>
      </c>
      <c r="BS70" s="78">
        <v>6.1</v>
      </c>
      <c r="BT70" s="78">
        <v>8.3</v>
      </c>
      <c r="BU70" s="78">
        <v>5.41</v>
      </c>
      <c r="BV70" s="78">
        <v>5.18</v>
      </c>
      <c r="BW70" s="78">
        <v>4.34</v>
      </c>
      <c r="BX70" s="79">
        <f aca="true" t="shared" si="1" ref="BX70:BX78">SUM(C70:BW70)</f>
        <v>7141.130000000001</v>
      </c>
    </row>
    <row r="71" spans="1:76" ht="15">
      <c r="A71" s="77">
        <v>67</v>
      </c>
      <c r="B71" s="77" t="s">
        <v>67</v>
      </c>
      <c r="C71" s="78">
        <v>25.55</v>
      </c>
      <c r="D71" s="78">
        <v>38.41</v>
      </c>
      <c r="E71" s="78">
        <v>45.25</v>
      </c>
      <c r="F71" s="78">
        <v>43.67</v>
      </c>
      <c r="G71" s="78">
        <v>50.04</v>
      </c>
      <c r="H71" s="78">
        <v>63.58</v>
      </c>
      <c r="I71" s="78">
        <v>73.54</v>
      </c>
      <c r="J71" s="78">
        <v>49.53</v>
      </c>
      <c r="K71" s="78">
        <v>45.33</v>
      </c>
      <c r="L71" s="78">
        <v>47.35</v>
      </c>
      <c r="M71" s="78">
        <v>54.28</v>
      </c>
      <c r="N71" s="78">
        <v>49.58</v>
      </c>
      <c r="O71" s="78">
        <v>27.73</v>
      </c>
      <c r="P71" s="78">
        <v>16.4</v>
      </c>
      <c r="Q71" s="78">
        <v>1.34</v>
      </c>
      <c r="R71" s="78">
        <v>0</v>
      </c>
      <c r="S71" s="78">
        <v>1</v>
      </c>
      <c r="T71" s="78">
        <v>0.99</v>
      </c>
      <c r="U71" s="78">
        <v>0.99</v>
      </c>
      <c r="V71" s="78">
        <v>1.97</v>
      </c>
      <c r="W71" s="78">
        <v>0</v>
      </c>
      <c r="X71" s="78">
        <v>1.92</v>
      </c>
      <c r="Y71" s="78">
        <v>0</v>
      </c>
      <c r="Z71" s="78">
        <v>4.16</v>
      </c>
      <c r="AA71" s="78">
        <v>0</v>
      </c>
      <c r="AB71" s="78">
        <v>1.88</v>
      </c>
      <c r="AC71" s="78">
        <v>0</v>
      </c>
      <c r="AD71" s="78">
        <v>0.9</v>
      </c>
      <c r="AE71" s="78">
        <v>0</v>
      </c>
      <c r="AF71" s="78">
        <v>0.21</v>
      </c>
      <c r="AG71" s="78">
        <v>2.34</v>
      </c>
      <c r="AH71" s="78">
        <v>1.03</v>
      </c>
      <c r="AI71" s="78">
        <v>1.03</v>
      </c>
      <c r="AJ71" s="78">
        <v>0.12</v>
      </c>
      <c r="AK71" s="78">
        <v>0</v>
      </c>
      <c r="AL71" s="78">
        <v>1.12</v>
      </c>
      <c r="AM71" s="78">
        <v>0</v>
      </c>
      <c r="AN71" s="78">
        <v>0.13</v>
      </c>
      <c r="AO71" s="78">
        <v>0.24</v>
      </c>
      <c r="AP71" s="78">
        <v>0</v>
      </c>
      <c r="AQ71" s="78">
        <v>0.87</v>
      </c>
      <c r="AR71" s="78">
        <v>0.43</v>
      </c>
      <c r="AS71" s="78">
        <v>32.98</v>
      </c>
      <c r="AT71" s="78">
        <v>15.93</v>
      </c>
      <c r="AU71" s="78">
        <v>12.51</v>
      </c>
      <c r="AV71" s="78">
        <v>14.47</v>
      </c>
      <c r="AW71" s="78">
        <v>8.1</v>
      </c>
      <c r="AX71" s="78">
        <v>311.68</v>
      </c>
      <c r="AY71" s="78">
        <v>230.48</v>
      </c>
      <c r="AZ71" s="78">
        <v>198.56</v>
      </c>
      <c r="BA71" s="78">
        <v>202.12</v>
      </c>
      <c r="BB71" s="78">
        <v>200.62</v>
      </c>
      <c r="BC71" s="78">
        <v>195.93</v>
      </c>
      <c r="BD71" s="78">
        <v>220.14</v>
      </c>
      <c r="BE71" s="78">
        <v>236.7</v>
      </c>
      <c r="BF71" s="78">
        <v>224.49</v>
      </c>
      <c r="BG71" s="78">
        <v>170.3</v>
      </c>
      <c r="BH71" s="78">
        <v>168.97</v>
      </c>
      <c r="BI71" s="78">
        <v>181.13</v>
      </c>
      <c r="BJ71" s="78">
        <v>176.16</v>
      </c>
      <c r="BK71" s="78">
        <v>4</v>
      </c>
      <c r="BL71" s="78">
        <v>5.69</v>
      </c>
      <c r="BM71" s="78">
        <v>4.29</v>
      </c>
      <c r="BN71" s="78">
        <v>3.67</v>
      </c>
      <c r="BO71" s="78">
        <v>0.93</v>
      </c>
      <c r="BP71" s="78">
        <v>0</v>
      </c>
      <c r="BQ71" s="78">
        <v>0.7</v>
      </c>
      <c r="BR71" s="78">
        <v>0.74</v>
      </c>
      <c r="BS71" s="78">
        <v>0</v>
      </c>
      <c r="BT71" s="78">
        <v>0</v>
      </c>
      <c r="BU71" s="78">
        <v>0</v>
      </c>
      <c r="BV71" s="78">
        <v>0</v>
      </c>
      <c r="BW71" s="78">
        <v>0</v>
      </c>
      <c r="BX71" s="79">
        <f t="shared" si="1"/>
        <v>3474.1999999999994</v>
      </c>
    </row>
    <row r="72" spans="1:76" ht="15">
      <c r="A72" s="77">
        <v>68</v>
      </c>
      <c r="B72" s="77" t="s">
        <v>223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2.15</v>
      </c>
      <c r="K72" s="78">
        <v>7.17</v>
      </c>
      <c r="L72" s="78">
        <v>18.8</v>
      </c>
      <c r="M72" s="78">
        <v>68.6</v>
      </c>
      <c r="N72" s="78">
        <v>45.86</v>
      </c>
      <c r="O72" s="78">
        <v>9.11</v>
      </c>
      <c r="P72" s="78">
        <v>7.9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78">
        <v>0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0</v>
      </c>
      <c r="AS72" s="78">
        <v>20.52</v>
      </c>
      <c r="AT72" s="78">
        <v>15.29</v>
      </c>
      <c r="AU72" s="78">
        <v>10.43</v>
      </c>
      <c r="AV72" s="78">
        <v>2.27</v>
      </c>
      <c r="AW72" s="78">
        <v>0</v>
      </c>
      <c r="AX72" s="78">
        <v>0</v>
      </c>
      <c r="AY72" s="78">
        <v>0</v>
      </c>
      <c r="AZ72" s="78">
        <v>0</v>
      </c>
      <c r="BA72" s="78">
        <v>0</v>
      </c>
      <c r="BB72" s="78">
        <v>0</v>
      </c>
      <c r="BC72" s="78">
        <v>0</v>
      </c>
      <c r="BD72" s="78">
        <v>6.59</v>
      </c>
      <c r="BE72" s="78">
        <v>19.11</v>
      </c>
      <c r="BF72" s="78">
        <v>23.3</v>
      </c>
      <c r="BG72" s="78">
        <v>83.74</v>
      </c>
      <c r="BH72" s="78">
        <v>52.92</v>
      </c>
      <c r="BI72" s="78">
        <v>18.9</v>
      </c>
      <c r="BJ72" s="78">
        <v>6.7</v>
      </c>
      <c r="BK72" s="78">
        <v>0</v>
      </c>
      <c r="BL72" s="78">
        <v>0</v>
      </c>
      <c r="BM72" s="78">
        <v>0</v>
      </c>
      <c r="BN72" s="78">
        <v>0</v>
      </c>
      <c r="BO72" s="78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0</v>
      </c>
      <c r="BU72" s="78">
        <v>0</v>
      </c>
      <c r="BV72" s="78">
        <v>0</v>
      </c>
      <c r="BW72" s="78">
        <v>0</v>
      </c>
      <c r="BX72" s="79">
        <f t="shared" si="1"/>
        <v>419.36</v>
      </c>
    </row>
    <row r="73" spans="1:76" ht="15">
      <c r="A73" s="77">
        <v>69</v>
      </c>
      <c r="B73" s="77" t="s">
        <v>104</v>
      </c>
      <c r="C73" s="78">
        <v>0</v>
      </c>
      <c r="D73" s="78">
        <v>0</v>
      </c>
      <c r="E73" s="78">
        <v>0</v>
      </c>
      <c r="F73" s="78">
        <v>0</v>
      </c>
      <c r="G73" s="78">
        <v>2</v>
      </c>
      <c r="H73" s="78">
        <v>5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78">
        <v>0</v>
      </c>
      <c r="AE73" s="78">
        <v>0</v>
      </c>
      <c r="AF73" s="78">
        <v>0</v>
      </c>
      <c r="AG73" s="78">
        <v>0</v>
      </c>
      <c r="AH73" s="78">
        <v>0</v>
      </c>
      <c r="AI73" s="78">
        <v>0</v>
      </c>
      <c r="AJ73" s="78">
        <v>0</v>
      </c>
      <c r="AK73" s="78">
        <v>0</v>
      </c>
      <c r="AL73" s="78">
        <v>0</v>
      </c>
      <c r="AM73" s="78">
        <v>0</v>
      </c>
      <c r="AN73" s="78">
        <v>0</v>
      </c>
      <c r="AO73" s="78">
        <v>0</v>
      </c>
      <c r="AP73" s="78">
        <v>0</v>
      </c>
      <c r="AQ73" s="78">
        <v>0</v>
      </c>
      <c r="AR73" s="78">
        <v>0</v>
      </c>
      <c r="AS73" s="78">
        <v>0</v>
      </c>
      <c r="AT73" s="78">
        <v>0</v>
      </c>
      <c r="AU73" s="78">
        <v>3</v>
      </c>
      <c r="AV73" s="78">
        <v>0</v>
      </c>
      <c r="AW73" s="78">
        <v>0</v>
      </c>
      <c r="AX73" s="78">
        <v>36</v>
      </c>
      <c r="AY73" s="78">
        <v>40</v>
      </c>
      <c r="AZ73" s="78">
        <v>60</v>
      </c>
      <c r="BA73" s="78">
        <v>44</v>
      </c>
      <c r="BB73" s="78">
        <v>38</v>
      </c>
      <c r="BC73" s="78">
        <v>34</v>
      </c>
      <c r="BD73" s="78">
        <v>38</v>
      </c>
      <c r="BE73" s="78">
        <v>57</v>
      </c>
      <c r="BF73" s="78">
        <v>40</v>
      </c>
      <c r="BG73" s="78">
        <v>28</v>
      </c>
      <c r="BH73" s="78">
        <v>50</v>
      </c>
      <c r="BI73" s="78">
        <v>30</v>
      </c>
      <c r="BJ73" s="78">
        <v>45</v>
      </c>
      <c r="BK73" s="78">
        <v>0</v>
      </c>
      <c r="BL73" s="78">
        <v>0</v>
      </c>
      <c r="BM73" s="78">
        <v>0</v>
      </c>
      <c r="BN73" s="78">
        <v>0</v>
      </c>
      <c r="BO73" s="78">
        <v>0</v>
      </c>
      <c r="BP73" s="78">
        <v>0</v>
      </c>
      <c r="BQ73" s="78">
        <v>0</v>
      </c>
      <c r="BR73" s="78">
        <v>0</v>
      </c>
      <c r="BS73" s="78">
        <v>0</v>
      </c>
      <c r="BT73" s="78">
        <v>0</v>
      </c>
      <c r="BU73" s="78">
        <v>0</v>
      </c>
      <c r="BV73" s="78">
        <v>0</v>
      </c>
      <c r="BW73" s="78">
        <v>0</v>
      </c>
      <c r="BX73" s="79">
        <f t="shared" si="1"/>
        <v>550</v>
      </c>
    </row>
    <row r="74" spans="1:76" ht="15">
      <c r="A74" s="77">
        <v>70</v>
      </c>
      <c r="B74" s="77" t="s">
        <v>227</v>
      </c>
      <c r="C74" s="78">
        <v>0</v>
      </c>
      <c r="D74" s="78">
        <v>5</v>
      </c>
      <c r="E74" s="78">
        <v>5</v>
      </c>
      <c r="F74" s="78">
        <v>3</v>
      </c>
      <c r="G74" s="78">
        <v>12.5</v>
      </c>
      <c r="H74" s="78">
        <v>11.56</v>
      </c>
      <c r="I74" s="78">
        <v>9</v>
      </c>
      <c r="J74" s="78">
        <v>8</v>
      </c>
      <c r="K74" s="78">
        <v>5</v>
      </c>
      <c r="L74" s="78">
        <v>3</v>
      </c>
      <c r="M74" s="78">
        <v>0.5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8">
        <v>0</v>
      </c>
      <c r="AG74" s="78">
        <v>0</v>
      </c>
      <c r="AH74" s="78">
        <v>0</v>
      </c>
      <c r="AI74" s="78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0</v>
      </c>
      <c r="AS74" s="78">
        <v>0</v>
      </c>
      <c r="AT74" s="78">
        <v>0</v>
      </c>
      <c r="AU74" s="78">
        <v>0</v>
      </c>
      <c r="AV74" s="78">
        <v>0</v>
      </c>
      <c r="AW74" s="78">
        <v>0</v>
      </c>
      <c r="AX74" s="78">
        <v>49</v>
      </c>
      <c r="AY74" s="78">
        <v>49</v>
      </c>
      <c r="AZ74" s="78">
        <v>51</v>
      </c>
      <c r="BA74" s="78">
        <v>44.5</v>
      </c>
      <c r="BB74" s="78">
        <v>55</v>
      </c>
      <c r="BC74" s="78">
        <v>57</v>
      </c>
      <c r="BD74" s="78">
        <v>56</v>
      </c>
      <c r="BE74" s="78">
        <v>60</v>
      </c>
      <c r="BF74" s="78">
        <v>63</v>
      </c>
      <c r="BG74" s="78">
        <v>39.5</v>
      </c>
      <c r="BH74" s="78">
        <v>30</v>
      </c>
      <c r="BI74" s="78">
        <v>20</v>
      </c>
      <c r="BJ74" s="78">
        <v>25</v>
      </c>
      <c r="BK74" s="78">
        <v>0</v>
      </c>
      <c r="BL74" s="78">
        <v>0</v>
      </c>
      <c r="BM74" s="78">
        <v>0</v>
      </c>
      <c r="BN74" s="78">
        <v>0</v>
      </c>
      <c r="BO74" s="78">
        <v>0</v>
      </c>
      <c r="BP74" s="78">
        <v>0</v>
      </c>
      <c r="BQ74" s="78">
        <v>2</v>
      </c>
      <c r="BR74" s="78">
        <v>1</v>
      </c>
      <c r="BS74" s="78">
        <v>0</v>
      </c>
      <c r="BT74" s="78">
        <v>0</v>
      </c>
      <c r="BU74" s="78">
        <v>0</v>
      </c>
      <c r="BV74" s="78">
        <v>0</v>
      </c>
      <c r="BW74" s="78">
        <v>0</v>
      </c>
      <c r="BX74" s="79">
        <f t="shared" si="1"/>
        <v>664.56</v>
      </c>
    </row>
    <row r="75" spans="1:76" ht="15">
      <c r="A75" s="77">
        <v>71</v>
      </c>
      <c r="B75" s="77" t="s">
        <v>228</v>
      </c>
      <c r="C75" s="78">
        <v>0</v>
      </c>
      <c r="D75" s="78">
        <v>13.41</v>
      </c>
      <c r="E75" s="78">
        <v>13.41</v>
      </c>
      <c r="F75" s="78">
        <v>13.5</v>
      </c>
      <c r="G75" s="78">
        <v>13.51</v>
      </c>
      <c r="H75" s="78">
        <v>13.35</v>
      </c>
      <c r="I75" s="78">
        <v>13.47</v>
      </c>
      <c r="J75" s="78">
        <v>16.17</v>
      </c>
      <c r="K75" s="78">
        <v>16.34</v>
      </c>
      <c r="L75" s="78">
        <v>16.94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1.79</v>
      </c>
      <c r="S75" s="78">
        <v>1.79</v>
      </c>
      <c r="T75" s="78">
        <v>1.8</v>
      </c>
      <c r="U75" s="78">
        <v>1.8</v>
      </c>
      <c r="V75" s="78">
        <v>1.91</v>
      </c>
      <c r="W75" s="78">
        <v>1.91</v>
      </c>
      <c r="X75" s="78">
        <v>2.31</v>
      </c>
      <c r="Y75" s="78">
        <v>2.33</v>
      </c>
      <c r="Z75" s="78">
        <v>2.42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78">
        <v>0.3</v>
      </c>
      <c r="AG75" s="78">
        <v>0.3</v>
      </c>
      <c r="AH75" s="78">
        <v>0.3</v>
      </c>
      <c r="AI75" s="78">
        <v>0.3</v>
      </c>
      <c r="AJ75" s="78">
        <v>0.32</v>
      </c>
      <c r="AK75" s="78">
        <v>0.32</v>
      </c>
      <c r="AL75" s="78">
        <v>0.39</v>
      </c>
      <c r="AM75" s="78">
        <v>0.39</v>
      </c>
      <c r="AN75" s="78">
        <v>0.41</v>
      </c>
      <c r="AO75" s="78">
        <v>0</v>
      </c>
      <c r="AP75" s="78">
        <v>0</v>
      </c>
      <c r="AQ75" s="78">
        <v>0</v>
      </c>
      <c r="AR75" s="78">
        <v>0</v>
      </c>
      <c r="AS75" s="78">
        <v>0</v>
      </c>
      <c r="AT75" s="78">
        <v>0</v>
      </c>
      <c r="AU75" s="78">
        <v>0</v>
      </c>
      <c r="AV75" s="78">
        <v>0</v>
      </c>
      <c r="AW75" s="78">
        <v>0</v>
      </c>
      <c r="AX75" s="78">
        <v>123.75</v>
      </c>
      <c r="AY75" s="78">
        <v>123.75</v>
      </c>
      <c r="AZ75" s="78">
        <v>124.61</v>
      </c>
      <c r="BA75" s="78">
        <v>124.62</v>
      </c>
      <c r="BB75" s="78">
        <v>136.25</v>
      </c>
      <c r="BC75" s="78">
        <v>137.53</v>
      </c>
      <c r="BD75" s="78">
        <v>165.04</v>
      </c>
      <c r="BE75" s="78">
        <v>166.81</v>
      </c>
      <c r="BF75" s="78">
        <v>173.03</v>
      </c>
      <c r="BG75" s="78">
        <v>0</v>
      </c>
      <c r="BH75" s="78">
        <v>0</v>
      </c>
      <c r="BI75" s="78">
        <v>0</v>
      </c>
      <c r="BJ75" s="78">
        <v>0</v>
      </c>
      <c r="BK75" s="78">
        <v>2.87</v>
      </c>
      <c r="BL75" s="78">
        <v>2.87</v>
      </c>
      <c r="BM75" s="78">
        <v>2.89</v>
      </c>
      <c r="BN75" s="78">
        <v>2.88</v>
      </c>
      <c r="BO75" s="78">
        <v>3.06</v>
      </c>
      <c r="BP75" s="78">
        <v>3.09</v>
      </c>
      <c r="BQ75" s="78">
        <v>3.7</v>
      </c>
      <c r="BR75" s="78">
        <v>3.74</v>
      </c>
      <c r="BS75" s="78">
        <v>3.88</v>
      </c>
      <c r="BT75" s="78">
        <v>0</v>
      </c>
      <c r="BU75" s="78">
        <v>0</v>
      </c>
      <c r="BV75" s="78">
        <v>0</v>
      </c>
      <c r="BW75" s="78">
        <v>0</v>
      </c>
      <c r="BX75" s="79">
        <f t="shared" si="1"/>
        <v>1455.56</v>
      </c>
    </row>
    <row r="76" spans="1:76" ht="15">
      <c r="A76" s="77">
        <v>72</v>
      </c>
      <c r="B76" s="77" t="s">
        <v>224</v>
      </c>
      <c r="C76" s="78">
        <v>0</v>
      </c>
      <c r="D76" s="78">
        <v>4</v>
      </c>
      <c r="E76" s="78">
        <v>5</v>
      </c>
      <c r="F76" s="78">
        <v>18</v>
      </c>
      <c r="G76" s="78">
        <v>16</v>
      </c>
      <c r="H76" s="78">
        <v>24</v>
      </c>
      <c r="I76" s="78">
        <v>17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2</v>
      </c>
      <c r="S76" s="78">
        <v>1</v>
      </c>
      <c r="T76" s="78">
        <v>3</v>
      </c>
      <c r="U76" s="78">
        <v>0</v>
      </c>
      <c r="V76" s="78">
        <v>3</v>
      </c>
      <c r="W76" s="78">
        <v>2</v>
      </c>
      <c r="X76" s="78">
        <v>1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78">
        <v>0</v>
      </c>
      <c r="AW76" s="78">
        <v>0</v>
      </c>
      <c r="AX76" s="78">
        <v>90</v>
      </c>
      <c r="AY76" s="78">
        <v>86</v>
      </c>
      <c r="AZ76" s="78">
        <v>69</v>
      </c>
      <c r="BA76" s="78">
        <v>95</v>
      </c>
      <c r="BB76" s="78">
        <v>95</v>
      </c>
      <c r="BC76" s="78">
        <v>103</v>
      </c>
      <c r="BD76" s="78">
        <v>0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0</v>
      </c>
      <c r="BK76" s="78">
        <v>4</v>
      </c>
      <c r="BL76" s="78">
        <v>2</v>
      </c>
      <c r="BM76" s="78">
        <v>9</v>
      </c>
      <c r="BN76" s="78">
        <v>0</v>
      </c>
      <c r="BO76" s="78">
        <v>0</v>
      </c>
      <c r="BP76" s="78">
        <v>0</v>
      </c>
      <c r="BQ76" s="78">
        <v>0</v>
      </c>
      <c r="BR76" s="78">
        <v>0</v>
      </c>
      <c r="BS76" s="78">
        <v>0</v>
      </c>
      <c r="BT76" s="78">
        <v>0</v>
      </c>
      <c r="BU76" s="78">
        <v>0</v>
      </c>
      <c r="BV76" s="78">
        <v>0</v>
      </c>
      <c r="BW76" s="78">
        <v>0</v>
      </c>
      <c r="BX76" s="79">
        <f t="shared" si="1"/>
        <v>649</v>
      </c>
    </row>
    <row r="77" spans="1:76" ht="15">
      <c r="A77" s="77">
        <v>73</v>
      </c>
      <c r="B77" s="77" t="s">
        <v>225</v>
      </c>
      <c r="C77" s="78">
        <v>0</v>
      </c>
      <c r="D77" s="78">
        <v>2</v>
      </c>
      <c r="E77" s="78">
        <v>3</v>
      </c>
      <c r="F77" s="78">
        <v>11</v>
      </c>
      <c r="G77" s="78">
        <v>15</v>
      </c>
      <c r="H77" s="78">
        <v>11</v>
      </c>
      <c r="I77" s="78">
        <v>15</v>
      </c>
      <c r="J77" s="78">
        <v>17</v>
      </c>
      <c r="K77" s="78">
        <v>21</v>
      </c>
      <c r="L77" s="78">
        <v>23</v>
      </c>
      <c r="M77" s="78">
        <v>24</v>
      </c>
      <c r="N77" s="78">
        <v>20</v>
      </c>
      <c r="O77" s="78">
        <v>22</v>
      </c>
      <c r="P77" s="78">
        <v>18</v>
      </c>
      <c r="Q77" s="78">
        <v>0</v>
      </c>
      <c r="R77" s="7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0</v>
      </c>
      <c r="AE77" s="78">
        <v>0</v>
      </c>
      <c r="AF77" s="78">
        <v>0</v>
      </c>
      <c r="AG77" s="78">
        <v>0</v>
      </c>
      <c r="AH77" s="78">
        <v>0</v>
      </c>
      <c r="AI77" s="78">
        <v>0</v>
      </c>
      <c r="AJ77" s="78">
        <v>0</v>
      </c>
      <c r="AK77" s="78">
        <v>0</v>
      </c>
      <c r="AL77" s="78">
        <v>0</v>
      </c>
      <c r="AM77" s="78">
        <v>0</v>
      </c>
      <c r="AN77" s="78">
        <v>0</v>
      </c>
      <c r="AO77" s="78">
        <v>0</v>
      </c>
      <c r="AP77" s="78">
        <v>0</v>
      </c>
      <c r="AQ77" s="78">
        <v>0</v>
      </c>
      <c r="AR77" s="78">
        <v>0</v>
      </c>
      <c r="AS77" s="78">
        <v>15</v>
      </c>
      <c r="AT77" s="78">
        <v>22</v>
      </c>
      <c r="AU77" s="78">
        <v>14</v>
      </c>
      <c r="AV77" s="78">
        <v>14</v>
      </c>
      <c r="AW77" s="78">
        <v>0</v>
      </c>
      <c r="AX77" s="78">
        <v>88</v>
      </c>
      <c r="AY77" s="78">
        <v>96</v>
      </c>
      <c r="AZ77" s="78">
        <v>88</v>
      </c>
      <c r="BA77" s="78">
        <v>85</v>
      </c>
      <c r="BB77" s="78">
        <v>88</v>
      </c>
      <c r="BC77" s="78">
        <v>84</v>
      </c>
      <c r="BD77" s="78">
        <v>118</v>
      </c>
      <c r="BE77" s="78">
        <v>140</v>
      </c>
      <c r="BF77" s="78">
        <v>131</v>
      </c>
      <c r="BG77" s="78">
        <v>176</v>
      </c>
      <c r="BH77" s="78">
        <v>125</v>
      </c>
      <c r="BI77" s="78">
        <v>105</v>
      </c>
      <c r="BJ77" s="78">
        <v>104.5</v>
      </c>
      <c r="BK77" s="78">
        <v>0</v>
      </c>
      <c r="BL77" s="78">
        <v>1</v>
      </c>
      <c r="BM77" s="78">
        <v>1</v>
      </c>
      <c r="BN77" s="78">
        <v>0</v>
      </c>
      <c r="BO77" s="78">
        <v>1</v>
      </c>
      <c r="BP77" s="78">
        <v>1</v>
      </c>
      <c r="BQ77" s="78">
        <v>0</v>
      </c>
      <c r="BR77" s="78">
        <v>0</v>
      </c>
      <c r="BS77" s="78">
        <v>0</v>
      </c>
      <c r="BT77" s="78">
        <v>1</v>
      </c>
      <c r="BU77" s="78">
        <v>0</v>
      </c>
      <c r="BV77" s="78">
        <v>0</v>
      </c>
      <c r="BW77" s="78">
        <v>0.5</v>
      </c>
      <c r="BX77" s="79">
        <f t="shared" si="1"/>
        <v>1701</v>
      </c>
    </row>
    <row r="78" spans="1:76" ht="15">
      <c r="A78" s="77">
        <v>74</v>
      </c>
      <c r="B78" s="77" t="s">
        <v>105</v>
      </c>
      <c r="C78" s="78">
        <v>0</v>
      </c>
      <c r="D78" s="78">
        <v>2</v>
      </c>
      <c r="E78" s="78">
        <v>1.02</v>
      </c>
      <c r="F78" s="78">
        <v>0</v>
      </c>
      <c r="G78" s="78">
        <v>6</v>
      </c>
      <c r="H78" s="78">
        <v>11</v>
      </c>
      <c r="I78" s="78">
        <v>17</v>
      </c>
      <c r="J78" s="78">
        <v>25</v>
      </c>
      <c r="K78" s="78">
        <v>28</v>
      </c>
      <c r="L78" s="78">
        <v>38</v>
      </c>
      <c r="M78" s="78">
        <v>11</v>
      </c>
      <c r="N78" s="78">
        <v>12</v>
      </c>
      <c r="O78" s="78">
        <v>10</v>
      </c>
      <c r="P78" s="78">
        <v>7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0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0</v>
      </c>
      <c r="AQ78" s="78">
        <v>0</v>
      </c>
      <c r="AR78" s="78">
        <v>0</v>
      </c>
      <c r="AS78" s="78">
        <v>0</v>
      </c>
      <c r="AT78" s="78">
        <v>0</v>
      </c>
      <c r="AU78" s="78">
        <v>0</v>
      </c>
      <c r="AV78" s="78">
        <v>0</v>
      </c>
      <c r="AW78" s="78">
        <v>0</v>
      </c>
      <c r="AX78" s="78">
        <v>52</v>
      </c>
      <c r="AY78" s="78">
        <v>53.58</v>
      </c>
      <c r="AZ78" s="78">
        <v>54</v>
      </c>
      <c r="BA78" s="78">
        <v>48</v>
      </c>
      <c r="BB78" s="78">
        <v>55</v>
      </c>
      <c r="BC78" s="78">
        <v>49</v>
      </c>
      <c r="BD78" s="78">
        <v>85</v>
      </c>
      <c r="BE78" s="78">
        <v>82</v>
      </c>
      <c r="BF78" s="78">
        <v>72</v>
      </c>
      <c r="BG78" s="78">
        <v>109</v>
      </c>
      <c r="BH78" s="78">
        <v>104</v>
      </c>
      <c r="BI78" s="78">
        <v>103</v>
      </c>
      <c r="BJ78" s="78">
        <v>103</v>
      </c>
      <c r="BK78" s="78">
        <v>0</v>
      </c>
      <c r="BL78" s="78">
        <v>0</v>
      </c>
      <c r="BM78" s="78">
        <v>0</v>
      </c>
      <c r="BN78" s="78">
        <v>0</v>
      </c>
      <c r="BO78" s="78">
        <v>0</v>
      </c>
      <c r="BP78" s="78">
        <v>0</v>
      </c>
      <c r="BQ78" s="78">
        <v>0</v>
      </c>
      <c r="BR78" s="78">
        <v>0</v>
      </c>
      <c r="BS78" s="78">
        <v>0</v>
      </c>
      <c r="BT78" s="78">
        <v>0</v>
      </c>
      <c r="BU78" s="78">
        <v>0</v>
      </c>
      <c r="BV78" s="78">
        <v>0</v>
      </c>
      <c r="BW78" s="78">
        <v>0</v>
      </c>
      <c r="BX78" s="79">
        <f t="shared" si="1"/>
        <v>1137.6</v>
      </c>
    </row>
    <row r="79" spans="1:76" ht="15">
      <c r="A79" s="77">
        <v>75</v>
      </c>
      <c r="B79" s="77" t="s">
        <v>192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78">
        <v>0</v>
      </c>
      <c r="AB79" s="78">
        <v>0</v>
      </c>
      <c r="AC79" s="78">
        <v>0</v>
      </c>
      <c r="AD79" s="78">
        <v>0</v>
      </c>
      <c r="AE79" s="78">
        <v>0</v>
      </c>
      <c r="AF79" s="78">
        <v>0</v>
      </c>
      <c r="AG79" s="78">
        <v>0</v>
      </c>
      <c r="AH79" s="78">
        <v>0</v>
      </c>
      <c r="AI79" s="78">
        <v>0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0</v>
      </c>
      <c r="AS79" s="78">
        <v>0</v>
      </c>
      <c r="AT79" s="78">
        <v>0</v>
      </c>
      <c r="AU79" s="78">
        <v>0</v>
      </c>
      <c r="AV79" s="78">
        <v>0</v>
      </c>
      <c r="AW79" s="78">
        <v>0</v>
      </c>
      <c r="AX79" s="78">
        <v>0</v>
      </c>
      <c r="AY79" s="78">
        <v>0</v>
      </c>
      <c r="AZ79" s="78">
        <v>0</v>
      </c>
      <c r="BA79" s="78">
        <v>0</v>
      </c>
      <c r="BB79" s="78">
        <v>0</v>
      </c>
      <c r="BC79" s="78">
        <v>0</v>
      </c>
      <c r="BD79" s="78">
        <v>633.83</v>
      </c>
      <c r="BE79" s="78">
        <v>1187.03</v>
      </c>
      <c r="BF79" s="78">
        <v>1877.58</v>
      </c>
      <c r="BG79" s="78">
        <v>2080.66</v>
      </c>
      <c r="BH79" s="78">
        <v>4684.47</v>
      </c>
      <c r="BI79" s="78">
        <v>5743.84</v>
      </c>
      <c r="BJ79" s="78">
        <v>6309.04</v>
      </c>
      <c r="BK79" s="78">
        <v>0</v>
      </c>
      <c r="BL79" s="78">
        <v>0</v>
      </c>
      <c r="BM79" s="78">
        <v>0</v>
      </c>
      <c r="BN79" s="78">
        <v>0</v>
      </c>
      <c r="BO79" s="78">
        <v>0</v>
      </c>
      <c r="BP79" s="78">
        <v>0</v>
      </c>
      <c r="BQ79" s="78">
        <v>0</v>
      </c>
      <c r="BR79" s="78">
        <v>0</v>
      </c>
      <c r="BS79" s="78">
        <v>0</v>
      </c>
      <c r="BT79" s="78">
        <v>0</v>
      </c>
      <c r="BU79" s="78">
        <v>0</v>
      </c>
      <c r="BV79" s="78">
        <v>0</v>
      </c>
      <c r="BW79" s="78">
        <v>0</v>
      </c>
      <c r="BX79" s="79">
        <f>SUM(C79:BW79)</f>
        <v>22516.45</v>
      </c>
    </row>
    <row r="80" spans="1:76" ht="15">
      <c r="A80" s="77"/>
      <c r="B80" s="80" t="s">
        <v>2</v>
      </c>
      <c r="C80" s="81">
        <f>SUM(C5:C79)</f>
        <v>15534.550000000001</v>
      </c>
      <c r="D80" s="82">
        <f aca="true" t="shared" si="2" ref="D80:BO80">SUM(D5:D79)</f>
        <v>19070.669999999995</v>
      </c>
      <c r="E80" s="82">
        <f t="shared" si="2"/>
        <v>28048.319999999996</v>
      </c>
      <c r="F80" s="82">
        <f t="shared" si="2"/>
        <v>34738.689999999995</v>
      </c>
      <c r="G80" s="82">
        <f t="shared" si="2"/>
        <v>43138.62</v>
      </c>
      <c r="H80" s="82">
        <f t="shared" si="2"/>
        <v>44181.00999999999</v>
      </c>
      <c r="I80" s="82">
        <f t="shared" si="2"/>
        <v>45308.370000000024</v>
      </c>
      <c r="J80" s="82">
        <f t="shared" si="2"/>
        <v>44575.73000000001</v>
      </c>
      <c r="K80" s="82">
        <f t="shared" si="2"/>
        <v>43459.91000000001</v>
      </c>
      <c r="L80" s="82">
        <f t="shared" si="2"/>
        <v>41947.94000000001</v>
      </c>
      <c r="M80" s="82">
        <f t="shared" si="2"/>
        <v>39130.29999999999</v>
      </c>
      <c r="N80" s="82">
        <f t="shared" si="2"/>
        <v>33856.16999999999</v>
      </c>
      <c r="O80" s="82">
        <f t="shared" si="2"/>
        <v>29456.420000000002</v>
      </c>
      <c r="P80" s="82">
        <f t="shared" si="2"/>
        <v>29942.14000000001</v>
      </c>
      <c r="Q80" s="82">
        <f t="shared" si="2"/>
        <v>2603.41</v>
      </c>
      <c r="R80" s="82">
        <f t="shared" si="2"/>
        <v>1212.3999999999999</v>
      </c>
      <c r="S80" s="82">
        <f t="shared" si="2"/>
        <v>1313.5400000000002</v>
      </c>
      <c r="T80" s="82">
        <f t="shared" si="2"/>
        <v>1236.53</v>
      </c>
      <c r="U80" s="82">
        <f t="shared" si="2"/>
        <v>1380.2699999999998</v>
      </c>
      <c r="V80" s="82">
        <f t="shared" si="2"/>
        <v>1206.8799999999999</v>
      </c>
      <c r="W80" s="82">
        <f t="shared" si="2"/>
        <v>1109.83</v>
      </c>
      <c r="X80" s="82">
        <f t="shared" si="2"/>
        <v>1130.96</v>
      </c>
      <c r="Y80" s="82">
        <f t="shared" si="2"/>
        <v>1175.0599999999997</v>
      </c>
      <c r="Z80" s="82">
        <f t="shared" si="2"/>
        <v>1301.5</v>
      </c>
      <c r="AA80" s="82">
        <f t="shared" si="2"/>
        <v>1151.76</v>
      </c>
      <c r="AB80" s="82">
        <f t="shared" si="2"/>
        <v>1049.0300000000002</v>
      </c>
      <c r="AC80" s="82">
        <f t="shared" si="2"/>
        <v>964.9799999999999</v>
      </c>
      <c r="AD80" s="82">
        <f t="shared" si="2"/>
        <v>2278.6900000000005</v>
      </c>
      <c r="AE80" s="82">
        <f t="shared" si="2"/>
        <v>440.2100000000001</v>
      </c>
      <c r="AF80" s="82">
        <f t="shared" si="2"/>
        <v>249.33000000000007</v>
      </c>
      <c r="AG80" s="82">
        <f t="shared" si="2"/>
        <v>310.54999999999995</v>
      </c>
      <c r="AH80" s="82">
        <f t="shared" si="2"/>
        <v>320.46</v>
      </c>
      <c r="AI80" s="82">
        <f t="shared" si="2"/>
        <v>363.8599999999999</v>
      </c>
      <c r="AJ80" s="82">
        <f t="shared" si="2"/>
        <v>374.3</v>
      </c>
      <c r="AK80" s="82">
        <f t="shared" si="2"/>
        <v>370.5099999999999</v>
      </c>
      <c r="AL80" s="82">
        <f t="shared" si="2"/>
        <v>398.0000000000001</v>
      </c>
      <c r="AM80" s="82">
        <f t="shared" si="2"/>
        <v>344.51000000000005</v>
      </c>
      <c r="AN80" s="82">
        <f t="shared" si="2"/>
        <v>429.97000000000014</v>
      </c>
      <c r="AO80" s="82">
        <f t="shared" si="2"/>
        <v>425.8199999999999</v>
      </c>
      <c r="AP80" s="82">
        <f t="shared" si="2"/>
        <v>389.33</v>
      </c>
      <c r="AQ80" s="82">
        <f t="shared" si="2"/>
        <v>375.2499999999999</v>
      </c>
      <c r="AR80" s="82">
        <f t="shared" si="2"/>
        <v>978.73</v>
      </c>
      <c r="AS80" s="82">
        <f t="shared" si="2"/>
        <v>17703.55</v>
      </c>
      <c r="AT80" s="82">
        <f t="shared" si="2"/>
        <v>15722.789999999999</v>
      </c>
      <c r="AU80" s="82">
        <f t="shared" si="2"/>
        <v>17083.2</v>
      </c>
      <c r="AV80" s="82">
        <f t="shared" si="2"/>
        <v>22782.609999999986</v>
      </c>
      <c r="AW80" s="82">
        <f t="shared" si="2"/>
        <v>3226.800000000001</v>
      </c>
      <c r="AX80" s="82">
        <f t="shared" si="2"/>
        <v>152355.22</v>
      </c>
      <c r="AY80" s="82">
        <f t="shared" si="2"/>
        <v>142499.71000000002</v>
      </c>
      <c r="AZ80" s="82">
        <f t="shared" si="2"/>
        <v>138466.16000000006</v>
      </c>
      <c r="BA80" s="82">
        <f t="shared" si="2"/>
        <v>145289.78999999998</v>
      </c>
      <c r="BB80" s="82">
        <f t="shared" si="2"/>
        <v>143735.93000000002</v>
      </c>
      <c r="BC80" s="82">
        <f t="shared" si="2"/>
        <v>144941.97999999998</v>
      </c>
      <c r="BD80" s="82">
        <f t="shared" si="2"/>
        <v>150196.36000000002</v>
      </c>
      <c r="BE80" s="82">
        <f t="shared" si="2"/>
        <v>150536.55</v>
      </c>
      <c r="BF80" s="82">
        <f t="shared" si="2"/>
        <v>155821.05999999997</v>
      </c>
      <c r="BG80" s="82">
        <f t="shared" si="2"/>
        <v>148056.65999999997</v>
      </c>
      <c r="BH80" s="82">
        <f t="shared" si="2"/>
        <v>149229.20000000007</v>
      </c>
      <c r="BI80" s="82">
        <f t="shared" si="2"/>
        <v>134151.43999999997</v>
      </c>
      <c r="BJ80" s="82">
        <f t="shared" si="2"/>
        <v>121823.03</v>
      </c>
      <c r="BK80" s="82">
        <f t="shared" si="2"/>
        <v>31458.00000000001</v>
      </c>
      <c r="BL80" s="82">
        <f t="shared" si="2"/>
        <v>30073.88999999999</v>
      </c>
      <c r="BM80" s="82">
        <f t="shared" si="2"/>
        <v>23258.049999999992</v>
      </c>
      <c r="BN80" s="82">
        <f t="shared" si="2"/>
        <v>17041.510000000002</v>
      </c>
      <c r="BO80" s="82">
        <f t="shared" si="2"/>
        <v>13649.429999999997</v>
      </c>
      <c r="BP80" s="82">
        <f aca="true" t="shared" si="3" ref="BP80:BW80">SUM(BP5:BP79)</f>
        <v>9813.45</v>
      </c>
      <c r="BQ80" s="82">
        <f t="shared" si="3"/>
        <v>7046.949999999999</v>
      </c>
      <c r="BR80" s="82">
        <f t="shared" si="3"/>
        <v>7060.789999999997</v>
      </c>
      <c r="BS80" s="82">
        <f t="shared" si="3"/>
        <v>7461.340000000001</v>
      </c>
      <c r="BT80" s="82">
        <f t="shared" si="3"/>
        <v>7407.069999999997</v>
      </c>
      <c r="BU80" s="82">
        <f t="shared" si="3"/>
        <v>8023.710000000002</v>
      </c>
      <c r="BV80" s="82">
        <f t="shared" si="3"/>
        <v>6881.37</v>
      </c>
      <c r="BW80" s="82">
        <f t="shared" si="3"/>
        <v>5007.3</v>
      </c>
      <c r="BX80" s="83">
        <f>SUM(BX5:BX79)</f>
        <v>2645079.4100000006</v>
      </c>
    </row>
  </sheetData>
  <sheetProtection/>
  <conditionalFormatting sqref="C5:BW79">
    <cfRule type="expression" priority="1" dxfId="1">
      <formula>C5&lt;&gt;ROUND(C5,2)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4"/>
  <sheetViews>
    <sheetView zoomScalePageLayoutView="0" workbookViewId="0" topLeftCell="A1">
      <selection activeCell="Q5" sqref="Q5:Q79"/>
    </sheetView>
  </sheetViews>
  <sheetFormatPr defaultColWidth="8.88671875" defaultRowHeight="15"/>
  <cols>
    <col min="1" max="1" width="2.3359375" style="6" customWidth="1"/>
    <col min="2" max="2" width="10.3359375" style="6" bestFit="1" customWidth="1"/>
    <col min="3" max="3" width="8.21484375" style="6" bestFit="1" customWidth="1"/>
    <col min="4" max="16" width="8.99609375" style="6" bestFit="1" customWidth="1"/>
    <col min="17" max="17" width="10.21484375" style="6" bestFit="1" customWidth="1"/>
    <col min="18" max="18" width="9.99609375" style="6" bestFit="1" customWidth="1"/>
    <col min="19" max="16384" width="8.88671875" style="6" customWidth="1"/>
  </cols>
  <sheetData>
    <row r="1" ht="12.75">
      <c r="A1" s="46" t="s">
        <v>232</v>
      </c>
    </row>
    <row r="2" ht="12.75">
      <c r="A2" s="62" t="s">
        <v>348</v>
      </c>
    </row>
    <row r="3" ht="12.75">
      <c r="A3" s="46" t="s">
        <v>241</v>
      </c>
    </row>
    <row r="4" spans="1:19" ht="12.75">
      <c r="A4" s="84" t="s">
        <v>326</v>
      </c>
      <c r="B4" s="84" t="s">
        <v>1</v>
      </c>
      <c r="C4" s="85" t="s">
        <v>196</v>
      </c>
      <c r="D4" s="85" t="s">
        <v>197</v>
      </c>
      <c r="E4" s="85" t="s">
        <v>198</v>
      </c>
      <c r="F4" s="85" t="s">
        <v>199</v>
      </c>
      <c r="G4" s="85" t="s">
        <v>200</v>
      </c>
      <c r="H4" s="85" t="s">
        <v>201</v>
      </c>
      <c r="I4" s="85" t="s">
        <v>202</v>
      </c>
      <c r="J4" s="85" t="s">
        <v>203</v>
      </c>
      <c r="K4" s="85" t="s">
        <v>204</v>
      </c>
      <c r="L4" s="85" t="s">
        <v>205</v>
      </c>
      <c r="M4" s="85" t="s">
        <v>206</v>
      </c>
      <c r="N4" s="85" t="s">
        <v>207</v>
      </c>
      <c r="O4" s="85" t="s">
        <v>208</v>
      </c>
      <c r="P4" s="85" t="s">
        <v>209</v>
      </c>
      <c r="Q4" s="85" t="s">
        <v>2</v>
      </c>
      <c r="R4" s="6" t="s">
        <v>343</v>
      </c>
      <c r="S4" s="134" t="s">
        <v>90</v>
      </c>
    </row>
    <row r="5" spans="1:19" ht="15">
      <c r="A5" s="77">
        <v>1</v>
      </c>
      <c r="B5" s="77" t="s">
        <v>3</v>
      </c>
      <c r="C5" s="86">
        <v>133.18</v>
      </c>
      <c r="D5" s="86">
        <v>2206.16</v>
      </c>
      <c r="E5" s="86">
        <v>2194.5</v>
      </c>
      <c r="F5" s="86">
        <v>1957.43</v>
      </c>
      <c r="G5" s="86">
        <v>2213.95</v>
      </c>
      <c r="H5" s="86">
        <v>2013.3899999999999</v>
      </c>
      <c r="I5" s="86">
        <v>2033.69</v>
      </c>
      <c r="J5" s="86">
        <v>2031.33</v>
      </c>
      <c r="K5" s="86">
        <v>2142.22</v>
      </c>
      <c r="L5" s="86">
        <v>2065.7000000000003</v>
      </c>
      <c r="M5" s="86">
        <v>2006.22</v>
      </c>
      <c r="N5" s="86">
        <v>1915.86</v>
      </c>
      <c r="O5" s="86">
        <v>1951.2499999999998</v>
      </c>
      <c r="P5" s="86">
        <v>2169.3599999999997</v>
      </c>
      <c r="Q5" s="87">
        <f>SUM(C5:P5)</f>
        <v>27034.240000000005</v>
      </c>
      <c r="R5" s="47">
        <v>27031.239999999998</v>
      </c>
      <c r="S5" s="132">
        <f>Q5-R5</f>
        <v>3.000000000007276</v>
      </c>
    </row>
    <row r="6" spans="1:19" ht="15">
      <c r="A6" s="77">
        <v>2</v>
      </c>
      <c r="B6" s="77" t="s">
        <v>4</v>
      </c>
      <c r="C6" s="86">
        <v>36.19</v>
      </c>
      <c r="D6" s="86">
        <v>383.86</v>
      </c>
      <c r="E6" s="86">
        <v>515.95</v>
      </c>
      <c r="F6" s="86">
        <v>410.33000000000004</v>
      </c>
      <c r="G6" s="86">
        <v>402.92</v>
      </c>
      <c r="H6" s="86">
        <v>423.3</v>
      </c>
      <c r="I6" s="86">
        <v>385.96999999999997</v>
      </c>
      <c r="J6" s="86">
        <v>388.16</v>
      </c>
      <c r="K6" s="86">
        <v>320.02000000000004</v>
      </c>
      <c r="L6" s="86">
        <v>343.88</v>
      </c>
      <c r="M6" s="86">
        <v>456.05</v>
      </c>
      <c r="N6" s="86">
        <v>344.13</v>
      </c>
      <c r="O6" s="86">
        <v>291.13</v>
      </c>
      <c r="P6" s="86">
        <v>282.33000000000004</v>
      </c>
      <c r="Q6" s="87">
        <f aca="true" t="shared" si="0" ref="Q6:Q69">SUM(C6:P6)</f>
        <v>4984.22</v>
      </c>
      <c r="R6" s="47">
        <v>5059.22</v>
      </c>
      <c r="S6" s="132">
        <f aca="true" t="shared" si="1" ref="S6:S69">Q6-R6</f>
        <v>-75</v>
      </c>
    </row>
    <row r="7" spans="1:19" ht="15">
      <c r="A7" s="77">
        <v>3</v>
      </c>
      <c r="B7" s="77" t="s">
        <v>5</v>
      </c>
      <c r="C7" s="86">
        <v>219.02999999999997</v>
      </c>
      <c r="D7" s="86">
        <v>2254.0399999999995</v>
      </c>
      <c r="E7" s="86">
        <v>2061.34</v>
      </c>
      <c r="F7" s="86">
        <v>1866.1599999999999</v>
      </c>
      <c r="G7" s="86">
        <v>1937.5700000000002</v>
      </c>
      <c r="H7" s="86">
        <v>1956.8000000000002</v>
      </c>
      <c r="I7" s="86">
        <v>1911.99</v>
      </c>
      <c r="J7" s="86">
        <v>1962.7000000000003</v>
      </c>
      <c r="K7" s="86">
        <v>1918.15</v>
      </c>
      <c r="L7" s="86">
        <v>1907.43</v>
      </c>
      <c r="M7" s="86">
        <v>2008.09</v>
      </c>
      <c r="N7" s="86">
        <v>1703.3300000000002</v>
      </c>
      <c r="O7" s="86">
        <v>1676.0500000000002</v>
      </c>
      <c r="P7" s="86">
        <v>1559.1799999999998</v>
      </c>
      <c r="Q7" s="87">
        <f t="shared" si="0"/>
        <v>24941.86</v>
      </c>
      <c r="R7" s="47">
        <v>25129.859999999997</v>
      </c>
      <c r="S7" s="132">
        <f t="shared" si="1"/>
        <v>-187.99999999999636</v>
      </c>
    </row>
    <row r="8" spans="1:19" ht="15">
      <c r="A8" s="77">
        <v>4</v>
      </c>
      <c r="B8" s="77" t="s">
        <v>6</v>
      </c>
      <c r="C8" s="86">
        <v>20.7</v>
      </c>
      <c r="D8" s="86">
        <v>289.58</v>
      </c>
      <c r="E8" s="86">
        <v>243.64000000000001</v>
      </c>
      <c r="F8" s="86">
        <v>227.10000000000002</v>
      </c>
      <c r="G8" s="86">
        <v>247.99</v>
      </c>
      <c r="H8" s="86">
        <v>269.39</v>
      </c>
      <c r="I8" s="86">
        <v>237.01</v>
      </c>
      <c r="J8" s="86">
        <v>249.81</v>
      </c>
      <c r="K8" s="86">
        <v>216.91</v>
      </c>
      <c r="L8" s="86">
        <v>213.78</v>
      </c>
      <c r="M8" s="86">
        <v>238.12</v>
      </c>
      <c r="N8" s="86">
        <v>214.90999999999997</v>
      </c>
      <c r="O8" s="86">
        <v>174.51</v>
      </c>
      <c r="P8" s="86">
        <v>176.77</v>
      </c>
      <c r="Q8" s="87">
        <f t="shared" si="0"/>
        <v>3020.22</v>
      </c>
      <c r="R8" s="47">
        <v>3020.2199999999993</v>
      </c>
      <c r="S8" s="132">
        <f t="shared" si="1"/>
        <v>0</v>
      </c>
    </row>
    <row r="9" spans="1:19" ht="15">
      <c r="A9" s="77">
        <v>5</v>
      </c>
      <c r="B9" s="77" t="s">
        <v>7</v>
      </c>
      <c r="C9" s="86">
        <v>556.3100000000001</v>
      </c>
      <c r="D9" s="86">
        <v>5624.68</v>
      </c>
      <c r="E9" s="86">
        <v>5478.580000000001</v>
      </c>
      <c r="F9" s="86">
        <v>5152.03</v>
      </c>
      <c r="G9" s="86">
        <v>5284.86</v>
      </c>
      <c r="H9" s="86">
        <v>5365.9800000000005</v>
      </c>
      <c r="I9" s="86">
        <v>5542.72</v>
      </c>
      <c r="J9" s="86">
        <v>5427</v>
      </c>
      <c r="K9" s="86">
        <v>5238.49</v>
      </c>
      <c r="L9" s="86">
        <v>5570.7300000000005</v>
      </c>
      <c r="M9" s="86">
        <v>6423.320000000001</v>
      </c>
      <c r="N9" s="86">
        <v>5815.7699999999995</v>
      </c>
      <c r="O9" s="86">
        <v>4997.25</v>
      </c>
      <c r="P9" s="86">
        <v>4579.18</v>
      </c>
      <c r="Q9" s="87">
        <f t="shared" si="0"/>
        <v>71056.9</v>
      </c>
      <c r="R9" s="47">
        <v>71056.90000000001</v>
      </c>
      <c r="S9" s="132">
        <f t="shared" si="1"/>
        <v>0</v>
      </c>
    </row>
    <row r="10" spans="1:19" ht="15">
      <c r="A10" s="77">
        <v>6</v>
      </c>
      <c r="B10" s="77" t="s">
        <v>8</v>
      </c>
      <c r="C10" s="86">
        <v>2586.63</v>
      </c>
      <c r="D10" s="86">
        <v>18622.57</v>
      </c>
      <c r="E10" s="86">
        <v>18865.81</v>
      </c>
      <c r="F10" s="86">
        <v>18722.48</v>
      </c>
      <c r="G10" s="86">
        <v>19883.39</v>
      </c>
      <c r="H10" s="86">
        <v>20065.82</v>
      </c>
      <c r="I10" s="86">
        <v>19355.75</v>
      </c>
      <c r="J10" s="86">
        <v>18884.2</v>
      </c>
      <c r="K10" s="86">
        <v>19666.440000000002</v>
      </c>
      <c r="L10" s="86">
        <v>20936.79</v>
      </c>
      <c r="M10" s="86">
        <v>19296.27</v>
      </c>
      <c r="N10" s="86">
        <v>20087.019999999997</v>
      </c>
      <c r="O10" s="86">
        <v>19706.91</v>
      </c>
      <c r="P10" s="86">
        <v>20644.359999999997</v>
      </c>
      <c r="Q10" s="87">
        <f t="shared" si="0"/>
        <v>257324.44</v>
      </c>
      <c r="R10" s="47">
        <v>257624.43999999997</v>
      </c>
      <c r="S10" s="132">
        <f t="shared" si="1"/>
        <v>-299.9999999999709</v>
      </c>
    </row>
    <row r="11" spans="1:19" ht="15">
      <c r="A11" s="77">
        <v>7</v>
      </c>
      <c r="B11" s="77" t="s">
        <v>9</v>
      </c>
      <c r="C11" s="86">
        <v>90.06</v>
      </c>
      <c r="D11" s="86">
        <v>185.8</v>
      </c>
      <c r="E11" s="86">
        <v>167.8</v>
      </c>
      <c r="F11" s="86">
        <v>165.89</v>
      </c>
      <c r="G11" s="86">
        <v>159.44</v>
      </c>
      <c r="H11" s="86">
        <v>167.26</v>
      </c>
      <c r="I11" s="86">
        <v>186.79</v>
      </c>
      <c r="J11" s="86">
        <v>172.38</v>
      </c>
      <c r="K11" s="86">
        <v>162.72</v>
      </c>
      <c r="L11" s="86">
        <v>172.56</v>
      </c>
      <c r="M11" s="86">
        <v>144.16</v>
      </c>
      <c r="N11" s="86">
        <v>152.10999999999999</v>
      </c>
      <c r="O11" s="86">
        <v>117.45</v>
      </c>
      <c r="P11" s="86">
        <v>144.48000000000002</v>
      </c>
      <c r="Q11" s="87">
        <f t="shared" si="0"/>
        <v>2188.9</v>
      </c>
      <c r="R11" s="47">
        <v>2188.9</v>
      </c>
      <c r="S11" s="132">
        <f t="shared" si="1"/>
        <v>0</v>
      </c>
    </row>
    <row r="12" spans="1:19" ht="15">
      <c r="A12" s="77">
        <v>8</v>
      </c>
      <c r="B12" s="77" t="s">
        <v>10</v>
      </c>
      <c r="C12" s="86">
        <v>159.77</v>
      </c>
      <c r="D12" s="86">
        <v>1025.5</v>
      </c>
      <c r="E12" s="86">
        <v>1041.42</v>
      </c>
      <c r="F12" s="86">
        <v>1028.01</v>
      </c>
      <c r="G12" s="86">
        <v>1111.78</v>
      </c>
      <c r="H12" s="86">
        <v>1144.3599999999997</v>
      </c>
      <c r="I12" s="86">
        <v>1165.19</v>
      </c>
      <c r="J12" s="86">
        <v>1229.57</v>
      </c>
      <c r="K12" s="86">
        <v>1270.5099999999998</v>
      </c>
      <c r="L12" s="86">
        <v>1271.6000000000001</v>
      </c>
      <c r="M12" s="86">
        <v>1572.57</v>
      </c>
      <c r="N12" s="86">
        <v>1385.57</v>
      </c>
      <c r="O12" s="86">
        <v>1347.81</v>
      </c>
      <c r="P12" s="86">
        <v>1516.7</v>
      </c>
      <c r="Q12" s="87">
        <f t="shared" si="0"/>
        <v>16270.359999999999</v>
      </c>
      <c r="R12" s="47">
        <v>16270.359999999999</v>
      </c>
      <c r="S12" s="132">
        <f t="shared" si="1"/>
        <v>0</v>
      </c>
    </row>
    <row r="13" spans="1:19" ht="15">
      <c r="A13" s="77">
        <v>9</v>
      </c>
      <c r="B13" s="77" t="s">
        <v>11</v>
      </c>
      <c r="C13" s="86">
        <v>117.48</v>
      </c>
      <c r="D13" s="86">
        <v>1152.2</v>
      </c>
      <c r="E13" s="86">
        <v>1144.72</v>
      </c>
      <c r="F13" s="86">
        <v>1192.18</v>
      </c>
      <c r="G13" s="86">
        <v>1107.21</v>
      </c>
      <c r="H13" s="86">
        <v>1122.8500000000001</v>
      </c>
      <c r="I13" s="86">
        <v>1206.8899999999999</v>
      </c>
      <c r="J13" s="86">
        <v>1223.22</v>
      </c>
      <c r="K13" s="86">
        <v>1258.65</v>
      </c>
      <c r="L13" s="86">
        <v>1294.72</v>
      </c>
      <c r="M13" s="86">
        <v>1450.2</v>
      </c>
      <c r="N13" s="86">
        <v>1289.4499999999998</v>
      </c>
      <c r="O13" s="86">
        <v>1103.73</v>
      </c>
      <c r="P13" s="86">
        <v>1085.02</v>
      </c>
      <c r="Q13" s="87">
        <f t="shared" si="0"/>
        <v>15748.52</v>
      </c>
      <c r="R13" s="47">
        <v>15748.519999999997</v>
      </c>
      <c r="S13" s="132">
        <f t="shared" si="1"/>
        <v>0</v>
      </c>
    </row>
    <row r="14" spans="1:19" ht="15">
      <c r="A14" s="77">
        <v>10</v>
      </c>
      <c r="B14" s="77" t="s">
        <v>12</v>
      </c>
      <c r="C14" s="86">
        <v>345.13</v>
      </c>
      <c r="D14" s="86">
        <v>2511.41</v>
      </c>
      <c r="E14" s="86">
        <v>2609.73</v>
      </c>
      <c r="F14" s="86">
        <v>2489.5099999999998</v>
      </c>
      <c r="G14" s="86">
        <v>2570.31</v>
      </c>
      <c r="H14" s="86">
        <v>2634.49</v>
      </c>
      <c r="I14" s="86">
        <v>2604.64</v>
      </c>
      <c r="J14" s="86">
        <v>2856.7999999999997</v>
      </c>
      <c r="K14" s="86">
        <v>2941.4500000000003</v>
      </c>
      <c r="L14" s="86">
        <v>2921.77</v>
      </c>
      <c r="M14" s="86">
        <v>2957.73</v>
      </c>
      <c r="N14" s="86">
        <v>2901.87</v>
      </c>
      <c r="O14" s="86">
        <v>2915.04</v>
      </c>
      <c r="P14" s="86">
        <v>2723.08</v>
      </c>
      <c r="Q14" s="87">
        <f t="shared" si="0"/>
        <v>35982.96</v>
      </c>
      <c r="R14" s="47">
        <v>36001.96</v>
      </c>
      <c r="S14" s="132">
        <f t="shared" si="1"/>
        <v>-19</v>
      </c>
    </row>
    <row r="15" spans="1:19" ht="15">
      <c r="A15" s="77">
        <v>11</v>
      </c>
      <c r="B15" s="77" t="s">
        <v>13</v>
      </c>
      <c r="C15" s="86">
        <v>400.56</v>
      </c>
      <c r="D15" s="86">
        <v>3571.74</v>
      </c>
      <c r="E15" s="86">
        <v>3276.86</v>
      </c>
      <c r="F15" s="86">
        <v>3298.4900000000002</v>
      </c>
      <c r="G15" s="86">
        <v>3454.21</v>
      </c>
      <c r="H15" s="86">
        <v>3238.75</v>
      </c>
      <c r="I15" s="86">
        <v>3160.58</v>
      </c>
      <c r="J15" s="86">
        <v>3137.9300000000003</v>
      </c>
      <c r="K15" s="86">
        <v>3160.7200000000003</v>
      </c>
      <c r="L15" s="86">
        <v>3223.99</v>
      </c>
      <c r="M15" s="86">
        <v>3232.36</v>
      </c>
      <c r="N15" s="86">
        <v>2828.56</v>
      </c>
      <c r="O15" s="86">
        <v>3223.75</v>
      </c>
      <c r="P15" s="86">
        <v>3340.0600000000004</v>
      </c>
      <c r="Q15" s="87">
        <f t="shared" si="0"/>
        <v>42548.56</v>
      </c>
      <c r="R15" s="47">
        <v>42448.560000000005</v>
      </c>
      <c r="S15" s="132">
        <f t="shared" si="1"/>
        <v>99.99999999999272</v>
      </c>
    </row>
    <row r="16" spans="1:19" ht="15">
      <c r="A16" s="77">
        <v>12</v>
      </c>
      <c r="B16" s="77" t="s">
        <v>14</v>
      </c>
      <c r="C16" s="86">
        <v>127.98</v>
      </c>
      <c r="D16" s="86">
        <v>886.4499999999999</v>
      </c>
      <c r="E16" s="86">
        <v>862.5</v>
      </c>
      <c r="F16" s="86">
        <v>855.4000000000001</v>
      </c>
      <c r="G16" s="86">
        <v>857.72</v>
      </c>
      <c r="H16" s="86">
        <v>798.9899999999999</v>
      </c>
      <c r="I16" s="86">
        <v>827.3900000000001</v>
      </c>
      <c r="J16" s="86">
        <v>808.4100000000001</v>
      </c>
      <c r="K16" s="86">
        <v>798.75</v>
      </c>
      <c r="L16" s="86">
        <v>816.59</v>
      </c>
      <c r="M16" s="86">
        <v>759.81</v>
      </c>
      <c r="N16" s="86">
        <v>511.82</v>
      </c>
      <c r="O16" s="86">
        <v>674.48</v>
      </c>
      <c r="P16" s="86">
        <v>531.5600000000001</v>
      </c>
      <c r="Q16" s="87">
        <f t="shared" si="0"/>
        <v>10117.849999999999</v>
      </c>
      <c r="R16" s="47">
        <v>10117.85</v>
      </c>
      <c r="S16" s="132">
        <f t="shared" si="1"/>
        <v>0</v>
      </c>
    </row>
    <row r="17" spans="1:19" ht="15">
      <c r="A17" s="77">
        <v>13</v>
      </c>
      <c r="B17" s="77" t="s">
        <v>70</v>
      </c>
      <c r="C17" s="86">
        <v>2154.06</v>
      </c>
      <c r="D17" s="86">
        <v>25197.089999999997</v>
      </c>
      <c r="E17" s="86">
        <v>26175.079999999998</v>
      </c>
      <c r="F17" s="86">
        <v>26677.43</v>
      </c>
      <c r="G17" s="86">
        <v>28367.11</v>
      </c>
      <c r="H17" s="86">
        <v>26607.69</v>
      </c>
      <c r="I17" s="86">
        <v>27010.78</v>
      </c>
      <c r="J17" s="86">
        <v>27686.699999999997</v>
      </c>
      <c r="K17" s="86">
        <v>27496.94</v>
      </c>
      <c r="L17" s="86">
        <v>27785.5</v>
      </c>
      <c r="M17" s="86">
        <v>28585.239999999998</v>
      </c>
      <c r="N17" s="86">
        <v>27356.77</v>
      </c>
      <c r="O17" s="86">
        <v>21922.41</v>
      </c>
      <c r="P17" s="86">
        <v>24870.920000000002</v>
      </c>
      <c r="Q17" s="87">
        <f t="shared" si="0"/>
        <v>347893.72</v>
      </c>
      <c r="R17" s="47">
        <v>347893.72</v>
      </c>
      <c r="S17" s="132">
        <f t="shared" si="1"/>
        <v>0</v>
      </c>
    </row>
    <row r="18" spans="1:19" ht="15">
      <c r="A18" s="77">
        <v>14</v>
      </c>
      <c r="B18" s="77" t="s">
        <v>71</v>
      </c>
      <c r="C18" s="86">
        <v>51.53</v>
      </c>
      <c r="D18" s="86">
        <v>442.25</v>
      </c>
      <c r="E18" s="86">
        <v>431.40000000000003</v>
      </c>
      <c r="F18" s="86">
        <v>382.98</v>
      </c>
      <c r="G18" s="86">
        <v>439.61</v>
      </c>
      <c r="H18" s="86">
        <v>382.31</v>
      </c>
      <c r="I18" s="86">
        <v>372.04</v>
      </c>
      <c r="J18" s="86">
        <v>344.95000000000005</v>
      </c>
      <c r="K18" s="86">
        <v>352.72</v>
      </c>
      <c r="L18" s="86">
        <v>357.58</v>
      </c>
      <c r="M18" s="86">
        <v>622.25</v>
      </c>
      <c r="N18" s="86">
        <v>438.58</v>
      </c>
      <c r="O18" s="86">
        <v>220.62</v>
      </c>
      <c r="P18" s="86">
        <v>230.48000000000002</v>
      </c>
      <c r="Q18" s="87">
        <f t="shared" si="0"/>
        <v>5069.299999999999</v>
      </c>
      <c r="R18" s="47">
        <v>5069.300000000001</v>
      </c>
      <c r="S18" s="132">
        <f t="shared" si="1"/>
        <v>0</v>
      </c>
    </row>
    <row r="19" spans="1:19" ht="15">
      <c r="A19" s="77">
        <v>15</v>
      </c>
      <c r="B19" s="77" t="s">
        <v>15</v>
      </c>
      <c r="C19" s="86">
        <v>72.14999999999999</v>
      </c>
      <c r="D19" s="86">
        <v>177.98</v>
      </c>
      <c r="E19" s="86">
        <v>206.14999999999998</v>
      </c>
      <c r="F19" s="86">
        <v>142.56</v>
      </c>
      <c r="G19" s="86">
        <v>174.41</v>
      </c>
      <c r="H19" s="86">
        <v>192.7</v>
      </c>
      <c r="I19" s="86">
        <v>168.09</v>
      </c>
      <c r="J19" s="86">
        <v>139.92</v>
      </c>
      <c r="K19" s="86">
        <v>152.51999999999998</v>
      </c>
      <c r="L19" s="86">
        <v>137.01</v>
      </c>
      <c r="M19" s="86">
        <v>150.82</v>
      </c>
      <c r="N19" s="86">
        <v>178.35</v>
      </c>
      <c r="O19" s="86">
        <v>91.25</v>
      </c>
      <c r="P19" s="86">
        <v>123.28999999999999</v>
      </c>
      <c r="Q19" s="87">
        <f t="shared" si="0"/>
        <v>2107.2</v>
      </c>
      <c r="R19" s="47">
        <v>2107.2000000000003</v>
      </c>
      <c r="S19" s="132">
        <f t="shared" si="1"/>
        <v>0</v>
      </c>
    </row>
    <row r="20" spans="1:19" ht="15">
      <c r="A20" s="77">
        <v>16</v>
      </c>
      <c r="B20" s="77" t="s">
        <v>16</v>
      </c>
      <c r="C20" s="86">
        <v>981.3799999999999</v>
      </c>
      <c r="D20" s="86">
        <v>10533.32</v>
      </c>
      <c r="E20" s="86">
        <v>10603.03</v>
      </c>
      <c r="F20" s="86">
        <v>9995.08</v>
      </c>
      <c r="G20" s="86">
        <v>10211.65</v>
      </c>
      <c r="H20" s="86">
        <v>9764.5</v>
      </c>
      <c r="I20" s="86">
        <v>9722.36</v>
      </c>
      <c r="J20" s="86">
        <v>9549.92</v>
      </c>
      <c r="K20" s="86">
        <v>9193.42</v>
      </c>
      <c r="L20" s="86">
        <v>9002.28</v>
      </c>
      <c r="M20" s="86">
        <v>9404.769999999999</v>
      </c>
      <c r="N20" s="86">
        <v>9089.59</v>
      </c>
      <c r="O20" s="86">
        <v>8365.050000000001</v>
      </c>
      <c r="P20" s="86">
        <v>6663.200000000001</v>
      </c>
      <c r="Q20" s="87">
        <f t="shared" si="0"/>
        <v>123079.55</v>
      </c>
      <c r="R20" s="47">
        <v>122431.04999999999</v>
      </c>
      <c r="S20" s="132">
        <f t="shared" si="1"/>
        <v>648.5000000000146</v>
      </c>
    </row>
    <row r="21" spans="1:19" ht="15">
      <c r="A21" s="77">
        <v>17</v>
      </c>
      <c r="B21" s="77" t="s">
        <v>17</v>
      </c>
      <c r="C21" s="86">
        <v>413.48999999999995</v>
      </c>
      <c r="D21" s="86">
        <v>3230.37</v>
      </c>
      <c r="E21" s="86">
        <v>3178.28</v>
      </c>
      <c r="F21" s="86">
        <v>3135.4500000000003</v>
      </c>
      <c r="G21" s="86">
        <v>3229.41</v>
      </c>
      <c r="H21" s="86">
        <v>3187.73</v>
      </c>
      <c r="I21" s="86">
        <v>3042.0000000000005</v>
      </c>
      <c r="J21" s="86">
        <v>3103.04</v>
      </c>
      <c r="K21" s="86">
        <v>2933.7799999999997</v>
      </c>
      <c r="L21" s="86">
        <v>3032.43</v>
      </c>
      <c r="M21" s="86">
        <v>3661.07</v>
      </c>
      <c r="N21" s="86">
        <v>3007.52</v>
      </c>
      <c r="O21" s="86">
        <v>2460.01</v>
      </c>
      <c r="P21" s="86">
        <v>2346.88</v>
      </c>
      <c r="Q21" s="87">
        <f t="shared" si="0"/>
        <v>39961.46</v>
      </c>
      <c r="R21" s="47">
        <v>39545.46</v>
      </c>
      <c r="S21" s="132">
        <f t="shared" si="1"/>
        <v>416</v>
      </c>
    </row>
    <row r="22" spans="1:19" ht="15">
      <c r="A22" s="77">
        <v>18</v>
      </c>
      <c r="B22" s="77" t="s">
        <v>18</v>
      </c>
      <c r="C22" s="86">
        <v>117.84</v>
      </c>
      <c r="D22" s="86">
        <v>1097.1</v>
      </c>
      <c r="E22" s="86">
        <v>916.5799999999999</v>
      </c>
      <c r="F22" s="86">
        <v>1034.87</v>
      </c>
      <c r="G22" s="86">
        <v>1051.38</v>
      </c>
      <c r="H22" s="86">
        <v>955.75</v>
      </c>
      <c r="I22" s="86">
        <v>1010.8400000000001</v>
      </c>
      <c r="J22" s="86">
        <v>1072.01</v>
      </c>
      <c r="K22" s="86">
        <v>1033.8700000000001</v>
      </c>
      <c r="L22" s="86">
        <v>1083.1100000000001</v>
      </c>
      <c r="M22" s="86">
        <v>1085.72</v>
      </c>
      <c r="N22" s="86">
        <v>977.3199999999999</v>
      </c>
      <c r="O22" s="86">
        <v>958.52</v>
      </c>
      <c r="P22" s="86">
        <v>874.09</v>
      </c>
      <c r="Q22" s="87">
        <f t="shared" si="0"/>
        <v>13269</v>
      </c>
      <c r="R22" s="47">
        <v>13239.000000000002</v>
      </c>
      <c r="S22" s="132">
        <f t="shared" si="1"/>
        <v>29.99999999999818</v>
      </c>
    </row>
    <row r="23" spans="1:19" ht="15">
      <c r="A23" s="77">
        <v>19</v>
      </c>
      <c r="B23" s="77" t="s">
        <v>19</v>
      </c>
      <c r="C23" s="86">
        <v>18</v>
      </c>
      <c r="D23" s="86">
        <v>112.18</v>
      </c>
      <c r="E23" s="86">
        <v>108.82999999999998</v>
      </c>
      <c r="F23" s="86">
        <v>105.63</v>
      </c>
      <c r="G23" s="86">
        <v>115.33999999999999</v>
      </c>
      <c r="H23" s="86">
        <v>78.33999999999999</v>
      </c>
      <c r="I23" s="86">
        <v>108.21</v>
      </c>
      <c r="J23" s="86">
        <v>102.59</v>
      </c>
      <c r="K23" s="86">
        <v>99.72</v>
      </c>
      <c r="L23" s="86">
        <v>91.76</v>
      </c>
      <c r="M23" s="86">
        <v>89.02</v>
      </c>
      <c r="N23" s="86">
        <v>61.41</v>
      </c>
      <c r="O23" s="86">
        <v>64.6</v>
      </c>
      <c r="P23" s="86">
        <v>66.73</v>
      </c>
      <c r="Q23" s="87">
        <f t="shared" si="0"/>
        <v>1222.3600000000001</v>
      </c>
      <c r="R23" s="47">
        <v>1222.36</v>
      </c>
      <c r="S23" s="132">
        <f t="shared" si="1"/>
        <v>0</v>
      </c>
    </row>
    <row r="24" spans="1:19" ht="15">
      <c r="A24" s="77">
        <v>20</v>
      </c>
      <c r="B24" s="77" t="s">
        <v>20</v>
      </c>
      <c r="C24" s="86">
        <v>94.55000000000001</v>
      </c>
      <c r="D24" s="86">
        <v>576.92</v>
      </c>
      <c r="E24" s="86">
        <v>512.58</v>
      </c>
      <c r="F24" s="86">
        <v>542.5699999999999</v>
      </c>
      <c r="G24" s="86">
        <v>488.39000000000004</v>
      </c>
      <c r="H24" s="86">
        <v>547.32</v>
      </c>
      <c r="I24" s="86">
        <v>439.38</v>
      </c>
      <c r="J24" s="86">
        <v>434.41999999999996</v>
      </c>
      <c r="K24" s="86">
        <v>417.2</v>
      </c>
      <c r="L24" s="86">
        <v>384.77000000000004</v>
      </c>
      <c r="M24" s="86">
        <v>451.04999999999995</v>
      </c>
      <c r="N24" s="86">
        <v>304.59</v>
      </c>
      <c r="O24" s="86">
        <v>311.44</v>
      </c>
      <c r="P24" s="86">
        <v>277.53000000000003</v>
      </c>
      <c r="Q24" s="87">
        <f t="shared" si="0"/>
        <v>5782.71</v>
      </c>
      <c r="R24" s="47">
        <v>5782.71</v>
      </c>
      <c r="S24" s="132">
        <f t="shared" si="1"/>
        <v>0</v>
      </c>
    </row>
    <row r="25" spans="1:19" ht="15">
      <c r="A25" s="77">
        <v>21</v>
      </c>
      <c r="B25" s="77" t="s">
        <v>21</v>
      </c>
      <c r="C25" s="86">
        <v>54.64999999999999</v>
      </c>
      <c r="D25" s="86">
        <v>210.39000000000001</v>
      </c>
      <c r="E25" s="86">
        <v>205.78000000000003</v>
      </c>
      <c r="F25" s="86">
        <v>179.46</v>
      </c>
      <c r="G25" s="86">
        <v>197.97</v>
      </c>
      <c r="H25" s="86">
        <v>205.48</v>
      </c>
      <c r="I25" s="86">
        <v>218.28</v>
      </c>
      <c r="J25" s="86">
        <v>183.6</v>
      </c>
      <c r="K25" s="86">
        <v>189.5</v>
      </c>
      <c r="L25" s="86">
        <v>203.45999999999998</v>
      </c>
      <c r="M25" s="86">
        <v>231.28</v>
      </c>
      <c r="N25" s="86">
        <v>177.05999999999997</v>
      </c>
      <c r="O25" s="86">
        <v>177.67</v>
      </c>
      <c r="P25" s="86">
        <v>154.11</v>
      </c>
      <c r="Q25" s="87">
        <f t="shared" si="0"/>
        <v>2588.69</v>
      </c>
      <c r="R25" s="47">
        <v>2588.690000000001</v>
      </c>
      <c r="S25" s="132">
        <f t="shared" si="1"/>
        <v>0</v>
      </c>
    </row>
    <row r="26" spans="1:19" ht="15">
      <c r="A26" s="77">
        <v>22</v>
      </c>
      <c r="B26" s="77" t="s">
        <v>22</v>
      </c>
      <c r="C26" s="86">
        <v>20.99</v>
      </c>
      <c r="D26" s="86">
        <v>138.81</v>
      </c>
      <c r="E26" s="86">
        <v>156.12</v>
      </c>
      <c r="F26" s="86">
        <v>129.54</v>
      </c>
      <c r="G26" s="86">
        <v>148.49</v>
      </c>
      <c r="H26" s="86">
        <v>116.45</v>
      </c>
      <c r="I26" s="86">
        <v>132.99</v>
      </c>
      <c r="J26" s="86">
        <v>113.28999999999999</v>
      </c>
      <c r="K26" s="86">
        <v>135.38</v>
      </c>
      <c r="L26" s="86">
        <v>93.86</v>
      </c>
      <c r="M26" s="86">
        <v>70.48</v>
      </c>
      <c r="N26" s="86">
        <v>68.17</v>
      </c>
      <c r="O26" s="86">
        <v>59.72</v>
      </c>
      <c r="P26" s="86">
        <v>51.78</v>
      </c>
      <c r="Q26" s="87">
        <f t="shared" si="0"/>
        <v>1436.07</v>
      </c>
      <c r="R26" s="47">
        <v>1411.0700000000002</v>
      </c>
      <c r="S26" s="132">
        <f t="shared" si="1"/>
        <v>24.999999999999773</v>
      </c>
    </row>
    <row r="27" spans="1:19" ht="15">
      <c r="A27" s="77">
        <v>23</v>
      </c>
      <c r="B27" s="77" t="s">
        <v>23</v>
      </c>
      <c r="C27" s="86">
        <v>13.15</v>
      </c>
      <c r="D27" s="86">
        <v>115.34</v>
      </c>
      <c r="E27" s="86">
        <v>137.19</v>
      </c>
      <c r="F27" s="86">
        <v>114.63</v>
      </c>
      <c r="G27" s="86">
        <v>129.44</v>
      </c>
      <c r="H27" s="86">
        <v>146.66</v>
      </c>
      <c r="I27" s="86">
        <v>151.51</v>
      </c>
      <c r="J27" s="86">
        <v>155.70000000000002</v>
      </c>
      <c r="K27" s="86">
        <v>165.42000000000002</v>
      </c>
      <c r="L27" s="86">
        <v>169.78</v>
      </c>
      <c r="M27" s="86">
        <v>144.71</v>
      </c>
      <c r="N27" s="86">
        <v>154.84</v>
      </c>
      <c r="O27" s="86">
        <v>161.11</v>
      </c>
      <c r="P27" s="86">
        <v>143.5</v>
      </c>
      <c r="Q27" s="87">
        <f t="shared" si="0"/>
        <v>1902.98</v>
      </c>
      <c r="R27" s="47">
        <v>1902.98</v>
      </c>
      <c r="S27" s="132">
        <f t="shared" si="1"/>
        <v>0</v>
      </c>
    </row>
    <row r="28" spans="1:19" ht="15">
      <c r="A28" s="77">
        <v>24</v>
      </c>
      <c r="B28" s="77" t="s">
        <v>24</v>
      </c>
      <c r="C28" s="86">
        <v>21.69</v>
      </c>
      <c r="D28" s="86">
        <v>186.07</v>
      </c>
      <c r="E28" s="86">
        <v>164.26</v>
      </c>
      <c r="F28" s="86">
        <v>133.97</v>
      </c>
      <c r="G28" s="86">
        <v>172.70000000000002</v>
      </c>
      <c r="H28" s="86">
        <v>160.28</v>
      </c>
      <c r="I28" s="86">
        <v>109.66000000000001</v>
      </c>
      <c r="J28" s="86">
        <v>112.64</v>
      </c>
      <c r="K28" s="86">
        <v>130.52</v>
      </c>
      <c r="L28" s="86">
        <v>109.61</v>
      </c>
      <c r="M28" s="86">
        <v>113.61000000000001</v>
      </c>
      <c r="N28" s="86">
        <v>81.93</v>
      </c>
      <c r="O28" s="86">
        <v>61.99</v>
      </c>
      <c r="P28" s="86">
        <v>77.75</v>
      </c>
      <c r="Q28" s="87">
        <f t="shared" si="0"/>
        <v>1636.6799999999998</v>
      </c>
      <c r="R28" s="47">
        <v>1636.68</v>
      </c>
      <c r="S28" s="132">
        <f t="shared" si="1"/>
        <v>0</v>
      </c>
    </row>
    <row r="29" spans="1:19" ht="15">
      <c r="A29" s="77">
        <v>25</v>
      </c>
      <c r="B29" s="77" t="s">
        <v>25</v>
      </c>
      <c r="C29" s="86">
        <v>38.739999999999995</v>
      </c>
      <c r="D29" s="86">
        <v>470.67</v>
      </c>
      <c r="E29" s="86">
        <v>454.38000000000005</v>
      </c>
      <c r="F29" s="86">
        <v>459.84</v>
      </c>
      <c r="G29" s="86">
        <v>422.17999999999995</v>
      </c>
      <c r="H29" s="86">
        <v>443.34000000000003</v>
      </c>
      <c r="I29" s="86">
        <v>406.45</v>
      </c>
      <c r="J29" s="86">
        <v>391.23</v>
      </c>
      <c r="K29" s="86">
        <v>395.4</v>
      </c>
      <c r="L29" s="86">
        <v>378.12</v>
      </c>
      <c r="M29" s="86">
        <v>393.11</v>
      </c>
      <c r="N29" s="86">
        <v>399.25</v>
      </c>
      <c r="O29" s="86">
        <v>260.39</v>
      </c>
      <c r="P29" s="86">
        <v>200.78</v>
      </c>
      <c r="Q29" s="87">
        <f t="shared" si="0"/>
        <v>5113.88</v>
      </c>
      <c r="R29" s="47">
        <v>5163.879999999998</v>
      </c>
      <c r="S29" s="132">
        <f t="shared" si="1"/>
        <v>-49.99999999999818</v>
      </c>
    </row>
    <row r="30" spans="1:19" ht="15">
      <c r="A30" s="77">
        <v>26</v>
      </c>
      <c r="B30" s="77" t="s">
        <v>26</v>
      </c>
      <c r="C30" s="86">
        <v>42.34</v>
      </c>
      <c r="D30" s="86">
        <v>647.45</v>
      </c>
      <c r="E30" s="86">
        <v>545.47</v>
      </c>
      <c r="F30" s="86">
        <v>485.23</v>
      </c>
      <c r="G30" s="86">
        <v>540.3399999999999</v>
      </c>
      <c r="H30" s="86">
        <v>550.58</v>
      </c>
      <c r="I30" s="86">
        <v>469.83</v>
      </c>
      <c r="J30" s="86">
        <v>490.45</v>
      </c>
      <c r="K30" s="86">
        <v>484.45</v>
      </c>
      <c r="L30" s="86">
        <v>502.75999999999993</v>
      </c>
      <c r="M30" s="86">
        <v>481.03</v>
      </c>
      <c r="N30" s="86">
        <v>558.1999999999999</v>
      </c>
      <c r="O30" s="86">
        <v>449.13</v>
      </c>
      <c r="P30" s="86">
        <v>426.05</v>
      </c>
      <c r="Q30" s="87">
        <f t="shared" si="0"/>
        <v>6673.3099999999995</v>
      </c>
      <c r="R30" s="47">
        <v>6673.310000000001</v>
      </c>
      <c r="S30" s="132">
        <f t="shared" si="1"/>
        <v>0</v>
      </c>
    </row>
    <row r="31" spans="1:19" ht="15">
      <c r="A31" s="77">
        <v>27</v>
      </c>
      <c r="B31" s="77" t="s">
        <v>27</v>
      </c>
      <c r="C31" s="86">
        <v>207.03999999999996</v>
      </c>
      <c r="D31" s="86">
        <v>1697.47</v>
      </c>
      <c r="E31" s="86">
        <v>1758.37</v>
      </c>
      <c r="F31" s="86">
        <v>1657.5599999999997</v>
      </c>
      <c r="G31" s="86">
        <v>1810.15</v>
      </c>
      <c r="H31" s="86">
        <v>1840.28</v>
      </c>
      <c r="I31" s="86">
        <v>1892.14</v>
      </c>
      <c r="J31" s="86">
        <v>1796.17</v>
      </c>
      <c r="K31" s="86">
        <v>1787.7099999999998</v>
      </c>
      <c r="L31" s="86">
        <v>1871.62</v>
      </c>
      <c r="M31" s="86">
        <v>1689.6200000000001</v>
      </c>
      <c r="N31" s="86">
        <v>1610.72</v>
      </c>
      <c r="O31" s="86">
        <v>1575.54</v>
      </c>
      <c r="P31" s="86">
        <v>1733.8000000000002</v>
      </c>
      <c r="Q31" s="87">
        <f t="shared" si="0"/>
        <v>22928.19</v>
      </c>
      <c r="R31" s="47">
        <v>22928.19</v>
      </c>
      <c r="S31" s="132">
        <f t="shared" si="1"/>
        <v>0</v>
      </c>
    </row>
    <row r="32" spans="1:19" ht="15">
      <c r="A32" s="77">
        <v>28</v>
      </c>
      <c r="B32" s="77" t="s">
        <v>28</v>
      </c>
      <c r="C32" s="86">
        <v>96.61999999999999</v>
      </c>
      <c r="D32" s="86">
        <v>996.5799999999999</v>
      </c>
      <c r="E32" s="86">
        <v>1043.9499999999998</v>
      </c>
      <c r="F32" s="86">
        <v>917.76</v>
      </c>
      <c r="G32" s="86">
        <v>943.03</v>
      </c>
      <c r="H32" s="86">
        <v>963.55</v>
      </c>
      <c r="I32" s="86">
        <v>902.9499999999999</v>
      </c>
      <c r="J32" s="86">
        <v>955.25</v>
      </c>
      <c r="K32" s="86">
        <v>951.52</v>
      </c>
      <c r="L32" s="86">
        <v>937.5199999999999</v>
      </c>
      <c r="M32" s="86">
        <v>1128.58</v>
      </c>
      <c r="N32" s="86">
        <v>984.8599999999999</v>
      </c>
      <c r="O32" s="86">
        <v>648.94</v>
      </c>
      <c r="P32" s="86">
        <v>668.6800000000001</v>
      </c>
      <c r="Q32" s="87">
        <f t="shared" si="0"/>
        <v>12139.79</v>
      </c>
      <c r="R32" s="47">
        <v>12143.789999999999</v>
      </c>
      <c r="S32" s="132">
        <f t="shared" si="1"/>
        <v>-3.999999999998181</v>
      </c>
    </row>
    <row r="33" spans="1:19" ht="15">
      <c r="A33" s="77">
        <v>29</v>
      </c>
      <c r="B33" s="77" t="s">
        <v>29</v>
      </c>
      <c r="C33" s="86">
        <v>1497.6200000000001</v>
      </c>
      <c r="D33" s="86">
        <v>15348.33</v>
      </c>
      <c r="E33" s="86">
        <v>15869.140000000001</v>
      </c>
      <c r="F33" s="86">
        <v>14688.64</v>
      </c>
      <c r="G33" s="86">
        <v>14930.490000000002</v>
      </c>
      <c r="H33" s="86">
        <v>15171.169999999998</v>
      </c>
      <c r="I33" s="86">
        <v>15129.04</v>
      </c>
      <c r="J33" s="86">
        <v>15211.140000000001</v>
      </c>
      <c r="K33" s="86">
        <v>15233.980000000001</v>
      </c>
      <c r="L33" s="86">
        <v>15000.55</v>
      </c>
      <c r="M33" s="86">
        <v>14772.97</v>
      </c>
      <c r="N33" s="86">
        <v>14005.380000000001</v>
      </c>
      <c r="O33" s="86">
        <v>13288.130000000001</v>
      </c>
      <c r="P33" s="86">
        <v>11900.24</v>
      </c>
      <c r="Q33" s="87">
        <f t="shared" si="0"/>
        <v>192046.81999999998</v>
      </c>
      <c r="R33" s="47">
        <v>191568.27999999997</v>
      </c>
      <c r="S33" s="132">
        <f t="shared" si="1"/>
        <v>478.54000000000815</v>
      </c>
    </row>
    <row r="34" spans="1:19" ht="15">
      <c r="A34" s="77">
        <v>30</v>
      </c>
      <c r="B34" s="77" t="s">
        <v>30</v>
      </c>
      <c r="C34" s="86">
        <v>13.97</v>
      </c>
      <c r="D34" s="86">
        <v>292.14</v>
      </c>
      <c r="E34" s="86">
        <v>269.97</v>
      </c>
      <c r="F34" s="86">
        <v>243.42</v>
      </c>
      <c r="G34" s="86">
        <v>281.2</v>
      </c>
      <c r="H34" s="86">
        <v>248.58999999999997</v>
      </c>
      <c r="I34" s="86">
        <v>250.74</v>
      </c>
      <c r="J34" s="86">
        <v>238.42</v>
      </c>
      <c r="K34" s="86">
        <v>231.28</v>
      </c>
      <c r="L34" s="86">
        <v>287.03</v>
      </c>
      <c r="M34" s="86">
        <v>248.16</v>
      </c>
      <c r="N34" s="86">
        <v>264.46</v>
      </c>
      <c r="O34" s="86">
        <v>229.20000000000002</v>
      </c>
      <c r="P34" s="86">
        <v>192.95</v>
      </c>
      <c r="Q34" s="87">
        <f t="shared" si="0"/>
        <v>3291.5299999999997</v>
      </c>
      <c r="R34" s="47">
        <v>3291.53</v>
      </c>
      <c r="S34" s="132">
        <f t="shared" si="1"/>
        <v>0</v>
      </c>
    </row>
    <row r="35" spans="1:19" ht="15">
      <c r="A35" s="77">
        <v>31</v>
      </c>
      <c r="B35" s="77" t="s">
        <v>31</v>
      </c>
      <c r="C35" s="86">
        <v>110.83999999999999</v>
      </c>
      <c r="D35" s="86">
        <v>1371.33</v>
      </c>
      <c r="E35" s="86">
        <v>1346.27</v>
      </c>
      <c r="F35" s="86">
        <v>1349.55</v>
      </c>
      <c r="G35" s="86">
        <v>1310.4899999999998</v>
      </c>
      <c r="H35" s="86">
        <v>1330.86</v>
      </c>
      <c r="I35" s="86">
        <v>1360.84</v>
      </c>
      <c r="J35" s="86">
        <v>1342.3799999999999</v>
      </c>
      <c r="K35" s="86">
        <v>1387.68</v>
      </c>
      <c r="L35" s="86">
        <v>1397.8999999999999</v>
      </c>
      <c r="M35" s="86">
        <v>1495.5699999999997</v>
      </c>
      <c r="N35" s="86">
        <v>1427.4</v>
      </c>
      <c r="O35" s="86">
        <v>1256.6299999999999</v>
      </c>
      <c r="P35" s="86">
        <v>1167.9199999999998</v>
      </c>
      <c r="Q35" s="87">
        <f t="shared" si="0"/>
        <v>17655.659999999996</v>
      </c>
      <c r="R35" s="47">
        <v>17661.66</v>
      </c>
      <c r="S35" s="132">
        <f t="shared" si="1"/>
        <v>-6.000000000003638</v>
      </c>
    </row>
    <row r="36" spans="1:19" ht="15">
      <c r="A36" s="77">
        <v>32</v>
      </c>
      <c r="B36" s="77" t="s">
        <v>32</v>
      </c>
      <c r="C36" s="86">
        <v>63.809999999999995</v>
      </c>
      <c r="D36" s="86">
        <v>668.44</v>
      </c>
      <c r="E36" s="86">
        <v>582.46</v>
      </c>
      <c r="F36" s="86">
        <v>576.6</v>
      </c>
      <c r="G36" s="86">
        <v>527</v>
      </c>
      <c r="H36" s="86">
        <v>553.8</v>
      </c>
      <c r="I36" s="86">
        <v>537.84</v>
      </c>
      <c r="J36" s="86">
        <v>535.1400000000001</v>
      </c>
      <c r="K36" s="86">
        <v>534.87</v>
      </c>
      <c r="L36" s="86">
        <v>526.0100000000001</v>
      </c>
      <c r="M36" s="86">
        <v>610.3</v>
      </c>
      <c r="N36" s="86">
        <v>485.63000000000005</v>
      </c>
      <c r="O36" s="86">
        <v>422.76</v>
      </c>
      <c r="P36" s="86">
        <v>411.03</v>
      </c>
      <c r="Q36" s="87">
        <f t="shared" si="0"/>
        <v>7035.6900000000005</v>
      </c>
      <c r="R36" s="47">
        <v>7035.69</v>
      </c>
      <c r="S36" s="132">
        <f t="shared" si="1"/>
        <v>0</v>
      </c>
    </row>
    <row r="37" spans="1:19" ht="15">
      <c r="A37" s="77">
        <v>33</v>
      </c>
      <c r="B37" s="77" t="s">
        <v>33</v>
      </c>
      <c r="C37" s="86">
        <v>63.73</v>
      </c>
      <c r="D37" s="86">
        <v>99.2</v>
      </c>
      <c r="E37" s="86">
        <v>97.24</v>
      </c>
      <c r="F37" s="86">
        <v>74.49</v>
      </c>
      <c r="G37" s="86">
        <v>86.47</v>
      </c>
      <c r="H37" s="86">
        <v>83.23000000000002</v>
      </c>
      <c r="I37" s="86">
        <v>114.86</v>
      </c>
      <c r="J37" s="86">
        <v>84.13000000000001</v>
      </c>
      <c r="K37" s="86">
        <v>76.60999999999999</v>
      </c>
      <c r="L37" s="86">
        <v>70.38</v>
      </c>
      <c r="M37" s="86">
        <v>93.10999999999999</v>
      </c>
      <c r="N37" s="86">
        <v>94.54</v>
      </c>
      <c r="O37" s="86">
        <v>65.32</v>
      </c>
      <c r="P37" s="86">
        <v>68.13000000000001</v>
      </c>
      <c r="Q37" s="87">
        <f t="shared" si="0"/>
        <v>1171.44</v>
      </c>
      <c r="R37" s="47">
        <v>1171.44</v>
      </c>
      <c r="S37" s="132">
        <f t="shared" si="1"/>
        <v>0</v>
      </c>
    </row>
    <row r="38" spans="1:19" ht="15">
      <c r="A38" s="77">
        <v>34</v>
      </c>
      <c r="B38" s="77" t="s">
        <v>34</v>
      </c>
      <c r="C38" s="86">
        <v>12.620000000000001</v>
      </c>
      <c r="D38" s="86">
        <v>104.86</v>
      </c>
      <c r="E38" s="86">
        <v>95.64999999999999</v>
      </c>
      <c r="F38" s="86">
        <v>88.67</v>
      </c>
      <c r="G38" s="86">
        <v>103.75000000000001</v>
      </c>
      <c r="H38" s="86">
        <v>95.56</v>
      </c>
      <c r="I38" s="86">
        <v>92.88</v>
      </c>
      <c r="J38" s="86">
        <v>73.83</v>
      </c>
      <c r="K38" s="86">
        <v>93.46000000000001</v>
      </c>
      <c r="L38" s="86">
        <v>92.17</v>
      </c>
      <c r="M38" s="86">
        <v>81.22000000000001</v>
      </c>
      <c r="N38" s="86">
        <v>66.92999999999999</v>
      </c>
      <c r="O38" s="86">
        <v>65.84</v>
      </c>
      <c r="P38" s="86">
        <v>64.45</v>
      </c>
      <c r="Q38" s="87">
        <f t="shared" si="0"/>
        <v>1131.89</v>
      </c>
      <c r="R38" s="47">
        <v>1131.89</v>
      </c>
      <c r="S38" s="132">
        <f t="shared" si="1"/>
        <v>0</v>
      </c>
    </row>
    <row r="39" spans="1:19" ht="15">
      <c r="A39" s="77">
        <v>35</v>
      </c>
      <c r="B39" s="77" t="s">
        <v>35</v>
      </c>
      <c r="C39" s="86">
        <v>302.78</v>
      </c>
      <c r="D39" s="86">
        <v>3377.3499999999995</v>
      </c>
      <c r="E39" s="86">
        <v>3196.44</v>
      </c>
      <c r="F39" s="86">
        <v>3112.48</v>
      </c>
      <c r="G39" s="86">
        <v>3439.06</v>
      </c>
      <c r="H39" s="86">
        <v>3290.46</v>
      </c>
      <c r="I39" s="86">
        <v>3156.4699999999993</v>
      </c>
      <c r="J39" s="86">
        <v>3216.11</v>
      </c>
      <c r="K39" s="86">
        <v>3176.15</v>
      </c>
      <c r="L39" s="86">
        <v>3197.56</v>
      </c>
      <c r="M39" s="86">
        <v>3172.8599999999997</v>
      </c>
      <c r="N39" s="86">
        <v>3091.67</v>
      </c>
      <c r="O39" s="86">
        <v>2733.08</v>
      </c>
      <c r="P39" s="86">
        <v>2526.32</v>
      </c>
      <c r="Q39" s="87">
        <f t="shared" si="0"/>
        <v>40988.79000000001</v>
      </c>
      <c r="R39" s="47">
        <v>41001.79</v>
      </c>
      <c r="S39" s="132">
        <f t="shared" si="1"/>
        <v>-12.999999999992724</v>
      </c>
    </row>
    <row r="40" spans="1:19" ht="15">
      <c r="A40" s="77">
        <v>36</v>
      </c>
      <c r="B40" s="77" t="s">
        <v>36</v>
      </c>
      <c r="C40" s="86">
        <v>809.85</v>
      </c>
      <c r="D40" s="86">
        <v>6589.04</v>
      </c>
      <c r="E40" s="86">
        <v>6254.389999999999</v>
      </c>
      <c r="F40" s="86">
        <v>6362.219999999999</v>
      </c>
      <c r="G40" s="86">
        <v>6568.51</v>
      </c>
      <c r="H40" s="86">
        <v>6440.610000000001</v>
      </c>
      <c r="I40" s="86">
        <v>6262.08</v>
      </c>
      <c r="J40" s="86">
        <v>6177.2</v>
      </c>
      <c r="K40" s="86">
        <v>5930.450000000001</v>
      </c>
      <c r="L40" s="86">
        <v>6108.42</v>
      </c>
      <c r="M40" s="86">
        <v>5811.799999999999</v>
      </c>
      <c r="N40" s="86">
        <v>5868.57</v>
      </c>
      <c r="O40" s="86">
        <v>5710.09</v>
      </c>
      <c r="P40" s="86">
        <v>5861.77</v>
      </c>
      <c r="Q40" s="87">
        <f t="shared" si="0"/>
        <v>80755.00000000001</v>
      </c>
      <c r="R40" s="47">
        <v>80767</v>
      </c>
      <c r="S40" s="132">
        <f t="shared" si="1"/>
        <v>-11.999999999985448</v>
      </c>
    </row>
    <row r="41" spans="1:19" ht="15">
      <c r="A41" s="77">
        <v>37</v>
      </c>
      <c r="B41" s="77" t="s">
        <v>37</v>
      </c>
      <c r="C41" s="86">
        <v>707.7</v>
      </c>
      <c r="D41" s="86">
        <v>2505.3900000000003</v>
      </c>
      <c r="E41" s="86">
        <v>2595.69</v>
      </c>
      <c r="F41" s="86">
        <v>2580</v>
      </c>
      <c r="G41" s="86">
        <v>2671.3199999999997</v>
      </c>
      <c r="H41" s="86">
        <v>2636.39</v>
      </c>
      <c r="I41" s="86">
        <v>2600.6699999999996</v>
      </c>
      <c r="J41" s="86">
        <v>2577.6099999999997</v>
      </c>
      <c r="K41" s="86">
        <v>2463.48</v>
      </c>
      <c r="L41" s="86">
        <v>2376.58</v>
      </c>
      <c r="M41" s="86">
        <v>2629.11</v>
      </c>
      <c r="N41" s="86">
        <v>2308.0800000000004</v>
      </c>
      <c r="O41" s="86">
        <v>2266.9900000000002</v>
      </c>
      <c r="P41" s="86">
        <v>2007.15</v>
      </c>
      <c r="Q41" s="87">
        <f t="shared" si="0"/>
        <v>32926.16</v>
      </c>
      <c r="R41" s="47">
        <v>32784.119999999995</v>
      </c>
      <c r="S41" s="132">
        <f t="shared" si="1"/>
        <v>142.04000000000815</v>
      </c>
    </row>
    <row r="42" spans="1:19" ht="15">
      <c r="A42" s="77">
        <v>38</v>
      </c>
      <c r="B42" s="77" t="s">
        <v>38</v>
      </c>
      <c r="C42" s="86">
        <v>48.01</v>
      </c>
      <c r="D42" s="86">
        <v>491.47</v>
      </c>
      <c r="E42" s="86">
        <v>450.19</v>
      </c>
      <c r="F42" s="86">
        <v>443.73</v>
      </c>
      <c r="G42" s="86">
        <v>470.12</v>
      </c>
      <c r="H42" s="86">
        <v>431.1</v>
      </c>
      <c r="I42" s="86">
        <v>439.62</v>
      </c>
      <c r="J42" s="86">
        <v>483.65</v>
      </c>
      <c r="K42" s="86">
        <v>466.83000000000004</v>
      </c>
      <c r="L42" s="86">
        <v>438.66</v>
      </c>
      <c r="M42" s="86">
        <v>452.2</v>
      </c>
      <c r="N42" s="86">
        <v>460.17</v>
      </c>
      <c r="O42" s="86">
        <v>383.55</v>
      </c>
      <c r="P42" s="86">
        <v>327.53000000000003</v>
      </c>
      <c r="Q42" s="87">
        <f t="shared" si="0"/>
        <v>5786.83</v>
      </c>
      <c r="R42" s="47">
        <v>5786.830000000001</v>
      </c>
      <c r="S42" s="132">
        <f t="shared" si="1"/>
        <v>0</v>
      </c>
    </row>
    <row r="43" spans="1:19" ht="15">
      <c r="A43" s="77">
        <v>39</v>
      </c>
      <c r="B43" s="77" t="s">
        <v>39</v>
      </c>
      <c r="C43" s="86">
        <v>7.53</v>
      </c>
      <c r="D43" s="86">
        <v>149.07</v>
      </c>
      <c r="E43" s="86">
        <v>116.53</v>
      </c>
      <c r="F43" s="86">
        <v>101.97999999999999</v>
      </c>
      <c r="G43" s="86">
        <v>107.75</v>
      </c>
      <c r="H43" s="86">
        <v>103.92999999999999</v>
      </c>
      <c r="I43" s="86">
        <v>93.91</v>
      </c>
      <c r="J43" s="86">
        <v>97.4</v>
      </c>
      <c r="K43" s="86">
        <v>116.84</v>
      </c>
      <c r="L43" s="86">
        <v>128.28</v>
      </c>
      <c r="M43" s="86">
        <v>146.3</v>
      </c>
      <c r="N43" s="86">
        <v>126.55000000000001</v>
      </c>
      <c r="O43" s="86">
        <v>71.57</v>
      </c>
      <c r="P43" s="86">
        <v>88.55</v>
      </c>
      <c r="Q43" s="87">
        <f t="shared" si="0"/>
        <v>1456.1899999999998</v>
      </c>
      <c r="R43" s="47">
        <v>1456.1900000000003</v>
      </c>
      <c r="S43" s="132">
        <f t="shared" si="1"/>
        <v>0</v>
      </c>
    </row>
    <row r="44" spans="1:19" ht="15">
      <c r="A44" s="77">
        <v>40</v>
      </c>
      <c r="B44" s="77" t="s">
        <v>40</v>
      </c>
      <c r="C44" s="86">
        <v>97.01</v>
      </c>
      <c r="D44" s="86">
        <v>204.95</v>
      </c>
      <c r="E44" s="86">
        <v>165.88</v>
      </c>
      <c r="F44" s="86">
        <v>167.47</v>
      </c>
      <c r="G44" s="86">
        <v>213.51</v>
      </c>
      <c r="H44" s="86">
        <v>207.14999999999998</v>
      </c>
      <c r="I44" s="86">
        <v>175.12</v>
      </c>
      <c r="J44" s="86">
        <v>187.39</v>
      </c>
      <c r="K44" s="86">
        <v>207.29999999999998</v>
      </c>
      <c r="L44" s="86">
        <v>213.67000000000002</v>
      </c>
      <c r="M44" s="86">
        <v>275.63</v>
      </c>
      <c r="N44" s="86">
        <v>232.7</v>
      </c>
      <c r="O44" s="86">
        <v>188.29000000000002</v>
      </c>
      <c r="P44" s="86">
        <v>143.56</v>
      </c>
      <c r="Q44" s="87">
        <f t="shared" si="0"/>
        <v>2679.629999999999</v>
      </c>
      <c r="R44" s="47">
        <v>2679.63</v>
      </c>
      <c r="S44" s="132">
        <f t="shared" si="1"/>
        <v>0</v>
      </c>
    </row>
    <row r="45" spans="1:19" ht="15">
      <c r="A45" s="77">
        <v>41</v>
      </c>
      <c r="B45" s="77" t="s">
        <v>41</v>
      </c>
      <c r="C45" s="86">
        <v>512.57</v>
      </c>
      <c r="D45" s="86">
        <v>3551.63</v>
      </c>
      <c r="E45" s="86">
        <v>3361.75</v>
      </c>
      <c r="F45" s="86">
        <v>3419.3599999999997</v>
      </c>
      <c r="G45" s="86">
        <v>3577.1000000000004</v>
      </c>
      <c r="H45" s="86">
        <v>3506.83</v>
      </c>
      <c r="I45" s="86">
        <v>3390.0099999999998</v>
      </c>
      <c r="J45" s="86">
        <v>3308.149999999999</v>
      </c>
      <c r="K45" s="86">
        <v>3162.18</v>
      </c>
      <c r="L45" s="86">
        <v>3227.41</v>
      </c>
      <c r="M45" s="86">
        <v>3397.2599999999998</v>
      </c>
      <c r="N45" s="86">
        <v>2969.4100000000003</v>
      </c>
      <c r="O45" s="86">
        <v>2671.22</v>
      </c>
      <c r="P45" s="86">
        <v>2688.7</v>
      </c>
      <c r="Q45" s="87">
        <f t="shared" si="0"/>
        <v>42743.58</v>
      </c>
      <c r="R45" s="47">
        <v>42747.58</v>
      </c>
      <c r="S45" s="132">
        <f t="shared" si="1"/>
        <v>-4</v>
      </c>
    </row>
    <row r="46" spans="1:19" ht="15">
      <c r="A46" s="77">
        <v>42</v>
      </c>
      <c r="B46" s="77" t="s">
        <v>42</v>
      </c>
      <c r="C46" s="86">
        <v>195.26999999999998</v>
      </c>
      <c r="D46" s="86">
        <v>3396.0699999999997</v>
      </c>
      <c r="E46" s="86">
        <v>3129.19</v>
      </c>
      <c r="F46" s="86">
        <v>3029.37</v>
      </c>
      <c r="G46" s="86">
        <v>3158.48</v>
      </c>
      <c r="H46" s="86">
        <v>3408.29</v>
      </c>
      <c r="I46" s="86">
        <v>3197.6900000000005</v>
      </c>
      <c r="J46" s="86">
        <v>3291.9399999999996</v>
      </c>
      <c r="K46" s="86">
        <v>3176.9200000000005</v>
      </c>
      <c r="L46" s="86">
        <v>3254.2</v>
      </c>
      <c r="M46" s="86">
        <v>3330.48</v>
      </c>
      <c r="N46" s="86">
        <v>3332.15</v>
      </c>
      <c r="O46" s="86">
        <v>2970.97</v>
      </c>
      <c r="P46" s="86">
        <v>2905.8399999999997</v>
      </c>
      <c r="Q46" s="87">
        <f t="shared" si="0"/>
        <v>41776.86</v>
      </c>
      <c r="R46" s="47">
        <v>41245.49999999999</v>
      </c>
      <c r="S46" s="132">
        <f t="shared" si="1"/>
        <v>531.3600000000079</v>
      </c>
    </row>
    <row r="47" spans="1:19" ht="15">
      <c r="A47" s="77">
        <v>43</v>
      </c>
      <c r="B47" s="77" t="s">
        <v>43</v>
      </c>
      <c r="C47" s="86">
        <v>126.31</v>
      </c>
      <c r="D47" s="86">
        <v>1391.6499999999999</v>
      </c>
      <c r="E47" s="86">
        <v>1262.83</v>
      </c>
      <c r="F47" s="86">
        <v>1206.67</v>
      </c>
      <c r="G47" s="86">
        <v>1309.8400000000001</v>
      </c>
      <c r="H47" s="86">
        <v>1225.92</v>
      </c>
      <c r="I47" s="86">
        <v>1336.52</v>
      </c>
      <c r="J47" s="86">
        <v>1334.4300000000003</v>
      </c>
      <c r="K47" s="86">
        <v>1291.42</v>
      </c>
      <c r="L47" s="86">
        <v>1394.0599999999997</v>
      </c>
      <c r="M47" s="86">
        <v>1583.8</v>
      </c>
      <c r="N47" s="86">
        <v>1463.3999999999999</v>
      </c>
      <c r="O47" s="86">
        <v>1376.1799999999998</v>
      </c>
      <c r="P47" s="86">
        <v>1308.21</v>
      </c>
      <c r="Q47" s="87">
        <f t="shared" si="0"/>
        <v>17611.239999999998</v>
      </c>
      <c r="R47" s="47">
        <v>17570.239999999998</v>
      </c>
      <c r="S47" s="132">
        <f t="shared" si="1"/>
        <v>41</v>
      </c>
    </row>
    <row r="48" spans="1:19" ht="15">
      <c r="A48" s="77">
        <v>44</v>
      </c>
      <c r="B48" s="77" t="s">
        <v>44</v>
      </c>
      <c r="C48" s="86">
        <v>61.35</v>
      </c>
      <c r="D48" s="86">
        <v>609.63</v>
      </c>
      <c r="E48" s="86">
        <v>567.9499999999999</v>
      </c>
      <c r="F48" s="86">
        <v>596.36</v>
      </c>
      <c r="G48" s="86">
        <v>593.5799999999999</v>
      </c>
      <c r="H48" s="86">
        <v>592.91</v>
      </c>
      <c r="I48" s="86">
        <v>629.1199999999999</v>
      </c>
      <c r="J48" s="86">
        <v>556.0600000000001</v>
      </c>
      <c r="K48" s="86">
        <v>670.98</v>
      </c>
      <c r="L48" s="86">
        <v>572.9200000000001</v>
      </c>
      <c r="M48" s="86">
        <v>715.26</v>
      </c>
      <c r="N48" s="86">
        <v>698.61</v>
      </c>
      <c r="O48" s="86">
        <v>624.45</v>
      </c>
      <c r="P48" s="86">
        <v>530.4</v>
      </c>
      <c r="Q48" s="87">
        <f t="shared" si="0"/>
        <v>8019.58</v>
      </c>
      <c r="R48" s="47">
        <v>8027.58</v>
      </c>
      <c r="S48" s="132">
        <f t="shared" si="1"/>
        <v>-8</v>
      </c>
    </row>
    <row r="49" spans="1:19" ht="15">
      <c r="A49" s="77">
        <v>45</v>
      </c>
      <c r="B49" s="77" t="s">
        <v>45</v>
      </c>
      <c r="C49" s="86">
        <v>80.38999999999999</v>
      </c>
      <c r="D49" s="86">
        <v>901.7700000000001</v>
      </c>
      <c r="E49" s="86">
        <v>859.94</v>
      </c>
      <c r="F49" s="86">
        <v>809.12</v>
      </c>
      <c r="G49" s="86">
        <v>812.53</v>
      </c>
      <c r="H49" s="86">
        <v>902.59</v>
      </c>
      <c r="I49" s="86">
        <v>837.15</v>
      </c>
      <c r="J49" s="86">
        <v>922.9000000000001</v>
      </c>
      <c r="K49" s="86">
        <v>914.42</v>
      </c>
      <c r="L49" s="86">
        <v>933.09</v>
      </c>
      <c r="M49" s="86">
        <v>942.8000000000001</v>
      </c>
      <c r="N49" s="86">
        <v>837.6999999999999</v>
      </c>
      <c r="O49" s="86">
        <v>753.9300000000001</v>
      </c>
      <c r="P49" s="86">
        <v>813.68</v>
      </c>
      <c r="Q49" s="87">
        <f t="shared" si="0"/>
        <v>11322.01</v>
      </c>
      <c r="R49" s="47">
        <v>11322.009999999997</v>
      </c>
      <c r="S49" s="132">
        <f t="shared" si="1"/>
        <v>0</v>
      </c>
    </row>
    <row r="50" spans="1:19" ht="15">
      <c r="A50" s="77">
        <v>46</v>
      </c>
      <c r="B50" s="77" t="s">
        <v>46</v>
      </c>
      <c r="C50" s="86">
        <v>220.44</v>
      </c>
      <c r="D50" s="86">
        <v>2349.24</v>
      </c>
      <c r="E50" s="86">
        <v>2172.39</v>
      </c>
      <c r="F50" s="86">
        <v>2132.5200000000004</v>
      </c>
      <c r="G50" s="86">
        <v>2128.9100000000003</v>
      </c>
      <c r="H50" s="86">
        <v>2095.2799999999997</v>
      </c>
      <c r="I50" s="86">
        <v>2040.28</v>
      </c>
      <c r="J50" s="86">
        <v>2040.81</v>
      </c>
      <c r="K50" s="86">
        <v>2138.24</v>
      </c>
      <c r="L50" s="86">
        <v>2306.53</v>
      </c>
      <c r="M50" s="86">
        <v>2589.21</v>
      </c>
      <c r="N50" s="86">
        <v>2352.57</v>
      </c>
      <c r="O50" s="86">
        <v>2022.14</v>
      </c>
      <c r="P50" s="86">
        <v>1933.54</v>
      </c>
      <c r="Q50" s="87">
        <f t="shared" si="0"/>
        <v>28522.1</v>
      </c>
      <c r="R50" s="47">
        <v>28522.1</v>
      </c>
      <c r="S50" s="132">
        <f t="shared" si="1"/>
        <v>0</v>
      </c>
    </row>
    <row r="51" spans="1:19" ht="15">
      <c r="A51" s="77">
        <v>47</v>
      </c>
      <c r="B51" s="77" t="s">
        <v>47</v>
      </c>
      <c r="C51" s="86">
        <v>63.95</v>
      </c>
      <c r="D51" s="86">
        <v>579.1800000000001</v>
      </c>
      <c r="E51" s="86">
        <v>564.43</v>
      </c>
      <c r="F51" s="86">
        <v>460.77</v>
      </c>
      <c r="G51" s="86">
        <v>557.95</v>
      </c>
      <c r="H51" s="86">
        <v>510.34999999999997</v>
      </c>
      <c r="I51" s="86">
        <v>509.79</v>
      </c>
      <c r="J51" s="86">
        <v>501.48</v>
      </c>
      <c r="K51" s="86">
        <v>533.19</v>
      </c>
      <c r="L51" s="86">
        <v>578.3100000000001</v>
      </c>
      <c r="M51" s="86">
        <v>605.4200000000001</v>
      </c>
      <c r="N51" s="86">
        <v>598.65</v>
      </c>
      <c r="O51" s="86">
        <v>408.22</v>
      </c>
      <c r="P51" s="86">
        <v>413.91999999999996</v>
      </c>
      <c r="Q51" s="87">
        <f t="shared" si="0"/>
        <v>6885.610000000001</v>
      </c>
      <c r="R51" s="47">
        <v>6885.609999999999</v>
      </c>
      <c r="S51" s="132">
        <f t="shared" si="1"/>
        <v>0</v>
      </c>
    </row>
    <row r="52" spans="1:19" ht="15">
      <c r="A52" s="77">
        <v>48</v>
      </c>
      <c r="B52" s="77" t="s">
        <v>48</v>
      </c>
      <c r="C52" s="86">
        <v>1004.2</v>
      </c>
      <c r="D52" s="86">
        <v>13969.57</v>
      </c>
      <c r="E52" s="86">
        <v>13319.150000000001</v>
      </c>
      <c r="F52" s="86">
        <v>13372.78</v>
      </c>
      <c r="G52" s="86">
        <v>14258.300000000001</v>
      </c>
      <c r="H52" s="86">
        <v>13149.880000000001</v>
      </c>
      <c r="I52" s="86">
        <v>13255.26</v>
      </c>
      <c r="J52" s="86">
        <v>13250.630000000001</v>
      </c>
      <c r="K52" s="86">
        <v>13013.98</v>
      </c>
      <c r="L52" s="86">
        <v>13654.859999999999</v>
      </c>
      <c r="M52" s="86">
        <v>13088.750000000002</v>
      </c>
      <c r="N52" s="86">
        <v>14277.930000000002</v>
      </c>
      <c r="O52" s="86">
        <v>12645.72</v>
      </c>
      <c r="P52" s="86">
        <v>10681.599999999999</v>
      </c>
      <c r="Q52" s="87">
        <f t="shared" si="0"/>
        <v>172942.61000000002</v>
      </c>
      <c r="R52" s="47">
        <v>171647.61</v>
      </c>
      <c r="S52" s="132">
        <f t="shared" si="1"/>
        <v>1295.000000000029</v>
      </c>
    </row>
    <row r="53" spans="1:19" ht="15">
      <c r="A53" s="77">
        <v>49</v>
      </c>
      <c r="B53" s="77" t="s">
        <v>49</v>
      </c>
      <c r="C53" s="86">
        <v>518</v>
      </c>
      <c r="D53" s="86">
        <v>3772.63</v>
      </c>
      <c r="E53" s="86">
        <v>3834.7</v>
      </c>
      <c r="F53" s="86">
        <v>3590.91</v>
      </c>
      <c r="G53" s="86">
        <v>3935.11</v>
      </c>
      <c r="H53" s="86">
        <v>3967.11</v>
      </c>
      <c r="I53" s="86">
        <v>3959.77</v>
      </c>
      <c r="J53" s="86">
        <v>4092.0899999999997</v>
      </c>
      <c r="K53" s="86">
        <v>3937.9300000000003</v>
      </c>
      <c r="L53" s="86">
        <v>4275.84</v>
      </c>
      <c r="M53" s="86">
        <v>4401.65</v>
      </c>
      <c r="N53" s="86">
        <v>4305.900000000001</v>
      </c>
      <c r="O53" s="86">
        <v>3871.62</v>
      </c>
      <c r="P53" s="86">
        <v>3557.3199999999997</v>
      </c>
      <c r="Q53" s="87">
        <f t="shared" si="0"/>
        <v>52020.58</v>
      </c>
      <c r="R53" s="47">
        <v>51584.75000000001</v>
      </c>
      <c r="S53" s="132">
        <f t="shared" si="1"/>
        <v>435.82999999999447</v>
      </c>
    </row>
    <row r="54" spans="1:19" ht="15">
      <c r="A54" s="77">
        <v>50</v>
      </c>
      <c r="B54" s="77" t="s">
        <v>50</v>
      </c>
      <c r="C54" s="86">
        <v>1298.8300000000002</v>
      </c>
      <c r="D54" s="86">
        <v>13220.390000000001</v>
      </c>
      <c r="E54" s="86">
        <v>13097.59</v>
      </c>
      <c r="F54" s="86">
        <v>13066.779999999999</v>
      </c>
      <c r="G54" s="86">
        <v>13827.85</v>
      </c>
      <c r="H54" s="86">
        <v>13324.97</v>
      </c>
      <c r="I54" s="86">
        <v>12967.080000000002</v>
      </c>
      <c r="J54" s="86">
        <v>13265.820000000002</v>
      </c>
      <c r="K54" s="86">
        <v>13033.11</v>
      </c>
      <c r="L54" s="86">
        <v>13239.83</v>
      </c>
      <c r="M54" s="86">
        <v>14789.849999999999</v>
      </c>
      <c r="N54" s="86">
        <v>14238.960000000001</v>
      </c>
      <c r="O54" s="86">
        <v>12614.590000000002</v>
      </c>
      <c r="P54" s="86">
        <v>11984.33</v>
      </c>
      <c r="Q54" s="87">
        <f t="shared" si="0"/>
        <v>173969.97999999998</v>
      </c>
      <c r="R54" s="47">
        <v>173369.97999999998</v>
      </c>
      <c r="S54" s="132">
        <f t="shared" si="1"/>
        <v>600</v>
      </c>
    </row>
    <row r="55" spans="1:19" ht="15">
      <c r="A55" s="77">
        <v>51</v>
      </c>
      <c r="B55" s="77" t="s">
        <v>51</v>
      </c>
      <c r="C55" s="86">
        <v>471.13000000000005</v>
      </c>
      <c r="D55" s="86">
        <v>5518.049999999999</v>
      </c>
      <c r="E55" s="86">
        <v>5138.65</v>
      </c>
      <c r="F55" s="86">
        <v>5033.880000000001</v>
      </c>
      <c r="G55" s="86">
        <v>5282.32</v>
      </c>
      <c r="H55" s="86">
        <v>5269.34</v>
      </c>
      <c r="I55" s="86">
        <v>5236.84</v>
      </c>
      <c r="J55" s="86">
        <v>5342.929999999999</v>
      </c>
      <c r="K55" s="86">
        <v>5071.9400000000005</v>
      </c>
      <c r="L55" s="86">
        <v>5436.629999999999</v>
      </c>
      <c r="M55" s="86">
        <v>5851.95</v>
      </c>
      <c r="N55" s="86">
        <v>5153.810000000001</v>
      </c>
      <c r="O55" s="86">
        <v>4378.41</v>
      </c>
      <c r="P55" s="86">
        <v>3783.64</v>
      </c>
      <c r="Q55" s="87">
        <f t="shared" si="0"/>
        <v>66969.52</v>
      </c>
      <c r="R55" s="47">
        <v>66977.52</v>
      </c>
      <c r="S55" s="132">
        <f t="shared" si="1"/>
        <v>-8</v>
      </c>
    </row>
    <row r="56" spans="1:19" ht="15">
      <c r="A56" s="77">
        <v>52</v>
      </c>
      <c r="B56" s="77" t="s">
        <v>52</v>
      </c>
      <c r="C56" s="86">
        <v>1027.8899999999999</v>
      </c>
      <c r="D56" s="86">
        <v>7405.57</v>
      </c>
      <c r="E56" s="86">
        <v>7841.7699999999995</v>
      </c>
      <c r="F56" s="86">
        <v>7445.91</v>
      </c>
      <c r="G56" s="86">
        <v>7732.910000000001</v>
      </c>
      <c r="H56" s="86">
        <v>7678.450000000001</v>
      </c>
      <c r="I56" s="86">
        <v>7752.929999999999</v>
      </c>
      <c r="J56" s="86">
        <v>7736.28</v>
      </c>
      <c r="K56" s="86">
        <v>7848.65</v>
      </c>
      <c r="L56" s="86">
        <v>7885.96</v>
      </c>
      <c r="M56" s="86">
        <v>8412.02</v>
      </c>
      <c r="N56" s="86">
        <v>8287.99</v>
      </c>
      <c r="O56" s="86">
        <v>8190.6900000000005</v>
      </c>
      <c r="P56" s="86">
        <v>7449.05</v>
      </c>
      <c r="Q56" s="87">
        <f t="shared" si="0"/>
        <v>102696.07000000002</v>
      </c>
      <c r="R56" s="47">
        <v>102503.07</v>
      </c>
      <c r="S56" s="132">
        <f t="shared" si="1"/>
        <v>193.00000000001455</v>
      </c>
    </row>
    <row r="57" spans="1:19" ht="15">
      <c r="A57" s="77">
        <v>53</v>
      </c>
      <c r="B57" s="77" t="s">
        <v>53</v>
      </c>
      <c r="C57" s="86">
        <v>758.95</v>
      </c>
      <c r="D57" s="86">
        <v>7944.51</v>
      </c>
      <c r="E57" s="86">
        <v>7444.19</v>
      </c>
      <c r="F57" s="86">
        <v>7294.02</v>
      </c>
      <c r="G57" s="86">
        <v>7873.83</v>
      </c>
      <c r="H57" s="86">
        <v>7510.54</v>
      </c>
      <c r="I57" s="86">
        <v>7451.54</v>
      </c>
      <c r="J57" s="86">
        <v>7333.15</v>
      </c>
      <c r="K57" s="86">
        <v>7064.900000000001</v>
      </c>
      <c r="L57" s="86">
        <v>6864.53</v>
      </c>
      <c r="M57" s="86">
        <v>7195.299999999999</v>
      </c>
      <c r="N57" s="86">
        <v>6846.200000000001</v>
      </c>
      <c r="O57" s="86">
        <v>6094.110000000001</v>
      </c>
      <c r="P57" s="86">
        <v>5645.929999999999</v>
      </c>
      <c r="Q57" s="87">
        <f t="shared" si="0"/>
        <v>93321.7</v>
      </c>
      <c r="R57" s="47">
        <v>92821.69999999998</v>
      </c>
      <c r="S57" s="132">
        <f t="shared" si="1"/>
        <v>500.00000000001455</v>
      </c>
    </row>
    <row r="58" spans="1:19" ht="15">
      <c r="A58" s="77">
        <v>54</v>
      </c>
      <c r="B58" s="77" t="s">
        <v>54</v>
      </c>
      <c r="C58" s="86">
        <v>148.98</v>
      </c>
      <c r="D58" s="86">
        <v>1065.84</v>
      </c>
      <c r="E58" s="86">
        <v>924.18</v>
      </c>
      <c r="F58" s="86">
        <v>954.47</v>
      </c>
      <c r="G58" s="86">
        <v>874.5400000000001</v>
      </c>
      <c r="H58" s="86">
        <v>882</v>
      </c>
      <c r="I58" s="86">
        <v>861.4</v>
      </c>
      <c r="J58" s="86">
        <v>860.2399999999999</v>
      </c>
      <c r="K58" s="86">
        <v>833.52</v>
      </c>
      <c r="L58" s="86">
        <v>842.11</v>
      </c>
      <c r="M58" s="86">
        <v>838.79</v>
      </c>
      <c r="N58" s="86">
        <v>737.7</v>
      </c>
      <c r="O58" s="86">
        <v>564.58</v>
      </c>
      <c r="P58" s="86">
        <v>610.55</v>
      </c>
      <c r="Q58" s="87">
        <f t="shared" si="0"/>
        <v>10998.9</v>
      </c>
      <c r="R58" s="47">
        <v>11000.9</v>
      </c>
      <c r="S58" s="132">
        <f t="shared" si="1"/>
        <v>-2</v>
      </c>
    </row>
    <row r="59" spans="1:19" ht="15">
      <c r="A59" s="77">
        <v>55</v>
      </c>
      <c r="B59" s="77" t="s">
        <v>55</v>
      </c>
      <c r="C59" s="86">
        <v>172.70999999999998</v>
      </c>
      <c r="D59" s="86">
        <v>2237.74</v>
      </c>
      <c r="E59" s="86">
        <v>2155.93</v>
      </c>
      <c r="F59" s="86">
        <v>2243.8999999999996</v>
      </c>
      <c r="G59" s="86">
        <v>2218.0099999999998</v>
      </c>
      <c r="H59" s="86">
        <v>2341.8700000000003</v>
      </c>
      <c r="I59" s="86">
        <v>2309.1</v>
      </c>
      <c r="J59" s="86">
        <v>2428.4900000000002</v>
      </c>
      <c r="K59" s="86">
        <v>2302.67</v>
      </c>
      <c r="L59" s="86">
        <v>2357.0199999999995</v>
      </c>
      <c r="M59" s="86">
        <v>2644.87</v>
      </c>
      <c r="N59" s="86">
        <v>2592.6200000000003</v>
      </c>
      <c r="O59" s="86">
        <v>2264.77</v>
      </c>
      <c r="P59" s="86">
        <v>2014.32</v>
      </c>
      <c r="Q59" s="87">
        <f t="shared" si="0"/>
        <v>30284.019999999997</v>
      </c>
      <c r="R59" s="47">
        <v>30294.020000000004</v>
      </c>
      <c r="S59" s="132">
        <f t="shared" si="1"/>
        <v>-10.000000000007276</v>
      </c>
    </row>
    <row r="60" spans="1:19" ht="15">
      <c r="A60" s="77">
        <v>56</v>
      </c>
      <c r="B60" s="77" t="s">
        <v>56</v>
      </c>
      <c r="C60" s="86">
        <v>174.8</v>
      </c>
      <c r="D60" s="86">
        <v>3308.59</v>
      </c>
      <c r="E60" s="86">
        <v>3058.8799999999997</v>
      </c>
      <c r="F60" s="86">
        <v>3016.84</v>
      </c>
      <c r="G60" s="86">
        <v>3260.13</v>
      </c>
      <c r="H60" s="86">
        <v>3003.6</v>
      </c>
      <c r="I60" s="86">
        <v>3004.7599999999998</v>
      </c>
      <c r="J60" s="86">
        <v>3051.7500000000005</v>
      </c>
      <c r="K60" s="86">
        <v>3065.08</v>
      </c>
      <c r="L60" s="86">
        <v>2924</v>
      </c>
      <c r="M60" s="86">
        <v>2932.6400000000003</v>
      </c>
      <c r="N60" s="86">
        <v>3156.9900000000002</v>
      </c>
      <c r="O60" s="86">
        <v>2811.0499999999997</v>
      </c>
      <c r="P60" s="86">
        <v>2294.99</v>
      </c>
      <c r="Q60" s="87">
        <f t="shared" si="0"/>
        <v>39064.1</v>
      </c>
      <c r="R60" s="47">
        <v>38814.09999999999</v>
      </c>
      <c r="S60" s="132">
        <f t="shared" si="1"/>
        <v>250.00000000000728</v>
      </c>
    </row>
    <row r="61" spans="1:19" ht="15">
      <c r="A61" s="77">
        <v>57</v>
      </c>
      <c r="B61" s="77" t="s">
        <v>57</v>
      </c>
      <c r="C61" s="86">
        <v>249.47</v>
      </c>
      <c r="D61" s="86">
        <v>1695.6200000000001</v>
      </c>
      <c r="E61" s="86">
        <v>1849.17</v>
      </c>
      <c r="F61" s="86">
        <v>1747.72</v>
      </c>
      <c r="G61" s="86">
        <v>1814.9199999999998</v>
      </c>
      <c r="H61" s="86">
        <v>1855.08</v>
      </c>
      <c r="I61" s="86">
        <v>1948.09</v>
      </c>
      <c r="J61" s="86">
        <v>1986.61</v>
      </c>
      <c r="K61" s="86">
        <v>2012.53</v>
      </c>
      <c r="L61" s="86">
        <v>2011.03</v>
      </c>
      <c r="M61" s="86">
        <v>2108.11</v>
      </c>
      <c r="N61" s="86">
        <v>1950.81</v>
      </c>
      <c r="O61" s="86">
        <v>2008.07</v>
      </c>
      <c r="P61" s="86">
        <v>1840.77</v>
      </c>
      <c r="Q61" s="87">
        <f t="shared" si="0"/>
        <v>25078.000000000004</v>
      </c>
      <c r="R61" s="47">
        <v>25078</v>
      </c>
      <c r="S61" s="132">
        <f t="shared" si="1"/>
        <v>0</v>
      </c>
    </row>
    <row r="62" spans="1:19" ht="15">
      <c r="A62" s="77">
        <v>58</v>
      </c>
      <c r="B62" s="77" t="s">
        <v>58</v>
      </c>
      <c r="C62" s="86">
        <v>396.76000000000005</v>
      </c>
      <c r="D62" s="86">
        <v>3033.04</v>
      </c>
      <c r="E62" s="86">
        <v>3124.59</v>
      </c>
      <c r="F62" s="86">
        <v>3154.1600000000003</v>
      </c>
      <c r="G62" s="86">
        <v>3144.65</v>
      </c>
      <c r="H62" s="86">
        <v>3197.32</v>
      </c>
      <c r="I62" s="86">
        <v>3208.8099999999995</v>
      </c>
      <c r="J62" s="86">
        <v>3231.0299999999997</v>
      </c>
      <c r="K62" s="86">
        <v>3258.5699999999997</v>
      </c>
      <c r="L62" s="86">
        <v>3304.44</v>
      </c>
      <c r="M62" s="86">
        <v>3406.94</v>
      </c>
      <c r="N62" s="86">
        <v>3400.4200000000005</v>
      </c>
      <c r="O62" s="86">
        <v>2904.66</v>
      </c>
      <c r="P62" s="86">
        <v>2797.43</v>
      </c>
      <c r="Q62" s="87">
        <f t="shared" si="0"/>
        <v>41562.82</v>
      </c>
      <c r="R62" s="47">
        <v>41565.82000000001</v>
      </c>
      <c r="S62" s="132">
        <f t="shared" si="1"/>
        <v>-3.000000000007276</v>
      </c>
    </row>
    <row r="63" spans="1:19" ht="15">
      <c r="A63" s="77">
        <v>59</v>
      </c>
      <c r="B63" s="77" t="s">
        <v>59</v>
      </c>
      <c r="C63" s="86">
        <v>337.3299999999999</v>
      </c>
      <c r="D63" s="86">
        <v>4584.19</v>
      </c>
      <c r="E63" s="86">
        <v>4511.490000000001</v>
      </c>
      <c r="F63" s="86">
        <v>4551.450000000001</v>
      </c>
      <c r="G63" s="86">
        <v>4506.73</v>
      </c>
      <c r="H63" s="86">
        <v>4773.349999999999</v>
      </c>
      <c r="I63" s="86">
        <v>4751.009999999999</v>
      </c>
      <c r="J63" s="86">
        <v>5066.930000000001</v>
      </c>
      <c r="K63" s="86">
        <v>5117.9400000000005</v>
      </c>
      <c r="L63" s="86">
        <v>5103.070000000001</v>
      </c>
      <c r="M63" s="86">
        <v>5588.96</v>
      </c>
      <c r="N63" s="86">
        <v>5599.45</v>
      </c>
      <c r="O63" s="86">
        <v>4750.35</v>
      </c>
      <c r="P63" s="86">
        <v>4469.47</v>
      </c>
      <c r="Q63" s="87">
        <f t="shared" si="0"/>
        <v>63711.72</v>
      </c>
      <c r="R63" s="47">
        <v>63711.719999999994</v>
      </c>
      <c r="S63" s="132">
        <f t="shared" si="1"/>
        <v>0</v>
      </c>
    </row>
    <row r="64" spans="1:19" ht="15">
      <c r="A64" s="77">
        <v>60</v>
      </c>
      <c r="B64" s="77" t="s">
        <v>60</v>
      </c>
      <c r="C64" s="86">
        <v>32.839999999999996</v>
      </c>
      <c r="D64" s="86">
        <v>666.05</v>
      </c>
      <c r="E64" s="86">
        <v>625.5400000000001</v>
      </c>
      <c r="F64" s="86">
        <v>560.89</v>
      </c>
      <c r="G64" s="86">
        <v>573.78</v>
      </c>
      <c r="H64" s="86">
        <v>532.3499999999999</v>
      </c>
      <c r="I64" s="86">
        <v>601.12</v>
      </c>
      <c r="J64" s="86">
        <v>551.47</v>
      </c>
      <c r="K64" s="86">
        <v>568.11</v>
      </c>
      <c r="L64" s="86">
        <v>583.68</v>
      </c>
      <c r="M64" s="86">
        <v>578.01</v>
      </c>
      <c r="N64" s="86">
        <v>538.26</v>
      </c>
      <c r="O64" s="86">
        <v>481.04</v>
      </c>
      <c r="P64" s="86">
        <v>477.65000000000003</v>
      </c>
      <c r="Q64" s="87">
        <f t="shared" si="0"/>
        <v>7370.79</v>
      </c>
      <c r="R64" s="47">
        <v>7370.79</v>
      </c>
      <c r="S64" s="132">
        <f t="shared" si="1"/>
        <v>0</v>
      </c>
    </row>
    <row r="65" spans="1:19" ht="15">
      <c r="A65" s="77">
        <v>61</v>
      </c>
      <c r="B65" s="77" t="s">
        <v>61</v>
      </c>
      <c r="C65" s="86">
        <v>62.38</v>
      </c>
      <c r="D65" s="86">
        <v>489.98999999999995</v>
      </c>
      <c r="E65" s="86">
        <v>463.47</v>
      </c>
      <c r="F65" s="86">
        <v>476.69000000000005</v>
      </c>
      <c r="G65" s="86">
        <v>466.22999999999996</v>
      </c>
      <c r="H65" s="86">
        <v>476.08</v>
      </c>
      <c r="I65" s="86">
        <v>452.0899999999999</v>
      </c>
      <c r="J65" s="86">
        <v>469.70000000000005</v>
      </c>
      <c r="K65" s="86">
        <v>466.59000000000003</v>
      </c>
      <c r="L65" s="86">
        <v>455.31000000000006</v>
      </c>
      <c r="M65" s="86">
        <v>492.19000000000005</v>
      </c>
      <c r="N65" s="86">
        <v>385.90999999999997</v>
      </c>
      <c r="O65" s="86">
        <v>385.96999999999997</v>
      </c>
      <c r="P65" s="86">
        <v>367.38</v>
      </c>
      <c r="Q65" s="87">
        <f t="shared" si="0"/>
        <v>5909.980000000001</v>
      </c>
      <c r="R65" s="47">
        <v>5909.98</v>
      </c>
      <c r="S65" s="132">
        <f t="shared" si="1"/>
        <v>0</v>
      </c>
    </row>
    <row r="66" spans="1:19" ht="15">
      <c r="A66" s="77">
        <v>62</v>
      </c>
      <c r="B66" s="77" t="s">
        <v>62</v>
      </c>
      <c r="C66" s="86">
        <v>60.449999999999996</v>
      </c>
      <c r="D66" s="86">
        <v>230.11</v>
      </c>
      <c r="E66" s="86">
        <v>242.04000000000002</v>
      </c>
      <c r="F66" s="86">
        <v>212.66</v>
      </c>
      <c r="G66" s="86">
        <v>235.93</v>
      </c>
      <c r="H66" s="86">
        <v>228.47</v>
      </c>
      <c r="I66" s="86">
        <v>232.62</v>
      </c>
      <c r="J66" s="86">
        <v>212.62</v>
      </c>
      <c r="K66" s="86">
        <v>226.05999999999997</v>
      </c>
      <c r="L66" s="86">
        <v>223.16000000000003</v>
      </c>
      <c r="M66" s="86">
        <v>202.97</v>
      </c>
      <c r="N66" s="86">
        <v>194.73000000000002</v>
      </c>
      <c r="O66" s="86">
        <v>156.61</v>
      </c>
      <c r="P66" s="86">
        <v>141.52</v>
      </c>
      <c r="Q66" s="87">
        <f t="shared" si="0"/>
        <v>2799.95</v>
      </c>
      <c r="R66" s="47">
        <v>2799.95</v>
      </c>
      <c r="S66" s="132">
        <f t="shared" si="1"/>
        <v>0</v>
      </c>
    </row>
    <row r="67" spans="1:19" ht="15">
      <c r="A67" s="77">
        <v>63</v>
      </c>
      <c r="B67" s="77" t="s">
        <v>63</v>
      </c>
      <c r="C67" s="86">
        <v>11.84</v>
      </c>
      <c r="D67" s="86">
        <v>207.92999999999998</v>
      </c>
      <c r="E67" s="86">
        <v>176.72</v>
      </c>
      <c r="F67" s="86">
        <v>176.39999999999998</v>
      </c>
      <c r="G67" s="86">
        <v>177.59</v>
      </c>
      <c r="H67" s="86">
        <v>176.28</v>
      </c>
      <c r="I67" s="86">
        <v>201.23</v>
      </c>
      <c r="J67" s="86">
        <v>117.87</v>
      </c>
      <c r="K67" s="86">
        <v>189.32999999999998</v>
      </c>
      <c r="L67" s="86">
        <v>201.14999999999998</v>
      </c>
      <c r="M67" s="86">
        <v>191.27</v>
      </c>
      <c r="N67" s="86">
        <v>134.64000000000001</v>
      </c>
      <c r="O67" s="86">
        <v>146.13</v>
      </c>
      <c r="P67" s="86">
        <v>135.36</v>
      </c>
      <c r="Q67" s="87">
        <f t="shared" si="0"/>
        <v>2243.7400000000002</v>
      </c>
      <c r="R67" s="47">
        <v>2213.7400000000002</v>
      </c>
      <c r="S67" s="132">
        <f t="shared" si="1"/>
        <v>30</v>
      </c>
    </row>
    <row r="68" spans="1:19" ht="15">
      <c r="A68" s="77">
        <v>64</v>
      </c>
      <c r="B68" s="77" t="s">
        <v>64</v>
      </c>
      <c r="C68" s="86">
        <v>468.59</v>
      </c>
      <c r="D68" s="86">
        <v>4570.920000000001</v>
      </c>
      <c r="E68" s="86">
        <v>4583.27</v>
      </c>
      <c r="F68" s="86">
        <v>4555.87</v>
      </c>
      <c r="G68" s="86">
        <v>4769.3</v>
      </c>
      <c r="H68" s="86">
        <v>4762.84</v>
      </c>
      <c r="I68" s="86">
        <v>4657.24</v>
      </c>
      <c r="J68" s="86">
        <v>4780.75</v>
      </c>
      <c r="K68" s="86">
        <v>4758.97</v>
      </c>
      <c r="L68" s="86">
        <v>4928.9800000000005</v>
      </c>
      <c r="M68" s="86">
        <v>5452.87</v>
      </c>
      <c r="N68" s="86">
        <v>5001.17</v>
      </c>
      <c r="O68" s="86">
        <v>4112.28</v>
      </c>
      <c r="P68" s="86">
        <v>4014.9199999999996</v>
      </c>
      <c r="Q68" s="87">
        <f t="shared" si="0"/>
        <v>61417.97</v>
      </c>
      <c r="R68" s="47">
        <v>61435.97</v>
      </c>
      <c r="S68" s="132">
        <f t="shared" si="1"/>
        <v>-18</v>
      </c>
    </row>
    <row r="69" spans="1:19" ht="15">
      <c r="A69" s="77">
        <v>65</v>
      </c>
      <c r="B69" s="77" t="s">
        <v>65</v>
      </c>
      <c r="C69" s="86">
        <v>325.46</v>
      </c>
      <c r="D69" s="86">
        <v>441.81</v>
      </c>
      <c r="E69" s="86">
        <v>413</v>
      </c>
      <c r="F69" s="86">
        <v>379.51</v>
      </c>
      <c r="G69" s="86">
        <v>368.01</v>
      </c>
      <c r="H69" s="86">
        <v>422.21999999999997</v>
      </c>
      <c r="I69" s="86">
        <v>410.95</v>
      </c>
      <c r="J69" s="86">
        <v>407.5</v>
      </c>
      <c r="K69" s="86">
        <v>397.13</v>
      </c>
      <c r="L69" s="86">
        <v>371.63</v>
      </c>
      <c r="M69" s="86">
        <v>416.49</v>
      </c>
      <c r="N69" s="86">
        <v>288.89</v>
      </c>
      <c r="O69" s="86">
        <v>275.55</v>
      </c>
      <c r="P69" s="86">
        <v>259.42</v>
      </c>
      <c r="Q69" s="87">
        <f t="shared" si="0"/>
        <v>5177.570000000001</v>
      </c>
      <c r="R69" s="47">
        <v>5177.57</v>
      </c>
      <c r="S69" s="132">
        <f t="shared" si="1"/>
        <v>0</v>
      </c>
    </row>
    <row r="70" spans="1:19" ht="15">
      <c r="A70" s="77">
        <v>66</v>
      </c>
      <c r="B70" s="77" t="s">
        <v>66</v>
      </c>
      <c r="C70" s="86">
        <v>62.38</v>
      </c>
      <c r="D70" s="86">
        <v>627.9300000000001</v>
      </c>
      <c r="E70" s="86">
        <v>653.57</v>
      </c>
      <c r="F70" s="86">
        <v>523.42</v>
      </c>
      <c r="G70" s="86">
        <v>603.94</v>
      </c>
      <c r="H70" s="86">
        <v>596.77</v>
      </c>
      <c r="I70" s="86">
        <v>537.76</v>
      </c>
      <c r="J70" s="86">
        <v>524.99</v>
      </c>
      <c r="K70" s="86">
        <v>508.74</v>
      </c>
      <c r="L70" s="86">
        <v>551.65</v>
      </c>
      <c r="M70" s="86">
        <v>565.49</v>
      </c>
      <c r="N70" s="86">
        <v>495.82</v>
      </c>
      <c r="O70" s="86">
        <v>468.63</v>
      </c>
      <c r="P70" s="86">
        <v>420.03999999999996</v>
      </c>
      <c r="Q70" s="87">
        <f aca="true" t="shared" si="2" ref="Q70:Q79">SUM(C70:P70)</f>
        <v>7141.129999999999</v>
      </c>
      <c r="R70" s="47">
        <v>7141.13</v>
      </c>
      <c r="S70" s="132">
        <f aca="true" t="shared" si="3" ref="S70:S80">Q70-R70</f>
        <v>0</v>
      </c>
    </row>
    <row r="71" spans="1:19" ht="15">
      <c r="A71" s="77">
        <v>67</v>
      </c>
      <c r="B71" s="77" t="s">
        <v>67</v>
      </c>
      <c r="C71" s="86">
        <v>34.99</v>
      </c>
      <c r="D71" s="86">
        <v>354.3</v>
      </c>
      <c r="E71" s="86">
        <v>284.76</v>
      </c>
      <c r="F71" s="86">
        <v>248.54</v>
      </c>
      <c r="G71" s="86">
        <v>257.85</v>
      </c>
      <c r="H71" s="86">
        <v>267.22</v>
      </c>
      <c r="I71" s="86">
        <v>269.47</v>
      </c>
      <c r="J71" s="86">
        <v>273.40999999999997</v>
      </c>
      <c r="K71" s="86">
        <v>282.77</v>
      </c>
      <c r="L71" s="86">
        <v>276.13</v>
      </c>
      <c r="M71" s="86">
        <v>257.8</v>
      </c>
      <c r="N71" s="86">
        <v>236.36</v>
      </c>
      <c r="O71" s="86">
        <v>222.24</v>
      </c>
      <c r="P71" s="86">
        <v>208.35999999999999</v>
      </c>
      <c r="Q71" s="87">
        <f t="shared" si="2"/>
        <v>3474.2000000000003</v>
      </c>
      <c r="R71" s="47">
        <v>3474.2</v>
      </c>
      <c r="S71" s="132">
        <f t="shared" si="3"/>
        <v>0</v>
      </c>
    </row>
    <row r="72" spans="1:19" ht="15">
      <c r="A72" s="77">
        <v>68</v>
      </c>
      <c r="B72" s="77" t="s">
        <v>223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8.74</v>
      </c>
      <c r="K72" s="86">
        <v>26.28</v>
      </c>
      <c r="L72" s="86">
        <v>42.1</v>
      </c>
      <c r="M72" s="86">
        <v>172.85999999999999</v>
      </c>
      <c r="N72" s="86">
        <v>114.07</v>
      </c>
      <c r="O72" s="86">
        <v>38.44</v>
      </c>
      <c r="P72" s="86">
        <v>16.87</v>
      </c>
      <c r="Q72" s="87">
        <f t="shared" si="2"/>
        <v>419.35999999999996</v>
      </c>
      <c r="R72" s="47">
        <v>419.36</v>
      </c>
      <c r="S72" s="132">
        <f t="shared" si="3"/>
        <v>0</v>
      </c>
    </row>
    <row r="73" spans="1:19" ht="15">
      <c r="A73" s="77">
        <v>69</v>
      </c>
      <c r="B73" s="77" t="s">
        <v>104</v>
      </c>
      <c r="C73" s="86">
        <v>0</v>
      </c>
      <c r="D73" s="86">
        <v>36</v>
      </c>
      <c r="E73" s="86">
        <v>40</v>
      </c>
      <c r="F73" s="86">
        <v>60</v>
      </c>
      <c r="G73" s="86">
        <v>46</v>
      </c>
      <c r="H73" s="86">
        <v>43</v>
      </c>
      <c r="I73" s="86">
        <v>34</v>
      </c>
      <c r="J73" s="86">
        <v>38</v>
      </c>
      <c r="K73" s="86">
        <v>57</v>
      </c>
      <c r="L73" s="86">
        <v>40</v>
      </c>
      <c r="M73" s="86">
        <v>28</v>
      </c>
      <c r="N73" s="86">
        <v>50</v>
      </c>
      <c r="O73" s="86">
        <v>33</v>
      </c>
      <c r="P73" s="86">
        <v>45</v>
      </c>
      <c r="Q73" s="87">
        <f t="shared" si="2"/>
        <v>550</v>
      </c>
      <c r="R73" s="47">
        <v>550</v>
      </c>
      <c r="S73" s="132">
        <f t="shared" si="3"/>
        <v>0</v>
      </c>
    </row>
    <row r="74" spans="1:19" ht="15">
      <c r="A74" s="77">
        <v>70</v>
      </c>
      <c r="B74" s="77" t="s">
        <v>227</v>
      </c>
      <c r="C74" s="86">
        <v>0</v>
      </c>
      <c r="D74" s="86">
        <v>54</v>
      </c>
      <c r="E74" s="86">
        <v>54</v>
      </c>
      <c r="F74" s="86">
        <v>54</v>
      </c>
      <c r="G74" s="86">
        <v>57</v>
      </c>
      <c r="H74" s="86">
        <v>66.56</v>
      </c>
      <c r="I74" s="86">
        <v>66</v>
      </c>
      <c r="J74" s="86">
        <v>66</v>
      </c>
      <c r="K74" s="86">
        <v>66</v>
      </c>
      <c r="L74" s="86">
        <v>66</v>
      </c>
      <c r="M74" s="86">
        <v>40</v>
      </c>
      <c r="N74" s="86">
        <v>30</v>
      </c>
      <c r="O74" s="86">
        <v>20</v>
      </c>
      <c r="P74" s="86">
        <v>25</v>
      </c>
      <c r="Q74" s="87">
        <f t="shared" si="2"/>
        <v>664.56</v>
      </c>
      <c r="R74" s="47">
        <v>664.56</v>
      </c>
      <c r="S74" s="132">
        <f t="shared" si="3"/>
        <v>0</v>
      </c>
    </row>
    <row r="75" spans="1:19" ht="15">
      <c r="A75" s="77">
        <v>71</v>
      </c>
      <c r="B75" s="77" t="s">
        <v>228</v>
      </c>
      <c r="C75" s="86">
        <v>0</v>
      </c>
      <c r="D75" s="86">
        <v>142.12</v>
      </c>
      <c r="E75" s="86">
        <v>142.12</v>
      </c>
      <c r="F75" s="86">
        <v>143.1</v>
      </c>
      <c r="G75" s="86">
        <v>143.11</v>
      </c>
      <c r="H75" s="86">
        <v>154.89000000000001</v>
      </c>
      <c r="I75" s="86">
        <v>156.32</v>
      </c>
      <c r="J75" s="86">
        <v>187.60999999999999</v>
      </c>
      <c r="K75" s="86">
        <v>189.61</v>
      </c>
      <c r="L75" s="86">
        <v>196.68</v>
      </c>
      <c r="M75" s="86">
        <v>0</v>
      </c>
      <c r="N75" s="86">
        <v>0</v>
      </c>
      <c r="O75" s="86">
        <v>0</v>
      </c>
      <c r="P75" s="86">
        <v>0</v>
      </c>
      <c r="Q75" s="87">
        <f t="shared" si="2"/>
        <v>1455.5600000000002</v>
      </c>
      <c r="R75" s="47">
        <v>1455.5599999999997</v>
      </c>
      <c r="S75" s="132">
        <f t="shared" si="3"/>
        <v>0</v>
      </c>
    </row>
    <row r="76" spans="1:19" ht="15">
      <c r="A76" s="77">
        <v>72</v>
      </c>
      <c r="B76" s="77" t="s">
        <v>73</v>
      </c>
      <c r="C76" s="86">
        <v>0</v>
      </c>
      <c r="D76" s="86">
        <v>100</v>
      </c>
      <c r="E76" s="86">
        <v>94</v>
      </c>
      <c r="F76" s="86">
        <v>99</v>
      </c>
      <c r="G76" s="86">
        <v>111</v>
      </c>
      <c r="H76" s="86">
        <v>122</v>
      </c>
      <c r="I76" s="86">
        <v>122</v>
      </c>
      <c r="J76" s="86">
        <v>1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7">
        <f t="shared" si="2"/>
        <v>649</v>
      </c>
      <c r="R76" s="47">
        <v>649</v>
      </c>
      <c r="S76" s="132">
        <f t="shared" si="3"/>
        <v>0</v>
      </c>
    </row>
    <row r="77" spans="1:19" ht="15">
      <c r="A77" s="77">
        <v>73</v>
      </c>
      <c r="B77" s="77" t="s">
        <v>74</v>
      </c>
      <c r="C77" s="86">
        <v>0</v>
      </c>
      <c r="D77" s="86">
        <v>90</v>
      </c>
      <c r="E77" s="86">
        <v>100</v>
      </c>
      <c r="F77" s="86">
        <v>100</v>
      </c>
      <c r="G77" s="86">
        <v>100</v>
      </c>
      <c r="H77" s="86">
        <v>100</v>
      </c>
      <c r="I77" s="86">
        <v>100</v>
      </c>
      <c r="J77" s="86">
        <v>135</v>
      </c>
      <c r="K77" s="86">
        <v>161</v>
      </c>
      <c r="L77" s="86">
        <v>154</v>
      </c>
      <c r="M77" s="86">
        <v>216</v>
      </c>
      <c r="N77" s="86">
        <v>167</v>
      </c>
      <c r="O77" s="86">
        <v>141</v>
      </c>
      <c r="P77" s="86">
        <v>137</v>
      </c>
      <c r="Q77" s="87">
        <f t="shared" si="2"/>
        <v>1701</v>
      </c>
      <c r="R77" s="47">
        <v>1701</v>
      </c>
      <c r="S77" s="132">
        <f t="shared" si="3"/>
        <v>0</v>
      </c>
    </row>
    <row r="78" spans="1:19" ht="15">
      <c r="A78" s="77">
        <v>74</v>
      </c>
      <c r="B78" s="77" t="s">
        <v>75</v>
      </c>
      <c r="C78" s="86">
        <v>0</v>
      </c>
      <c r="D78" s="86">
        <v>54</v>
      </c>
      <c r="E78" s="86">
        <v>54.6</v>
      </c>
      <c r="F78" s="86">
        <v>54</v>
      </c>
      <c r="G78" s="86">
        <v>54</v>
      </c>
      <c r="H78" s="86">
        <v>66</v>
      </c>
      <c r="I78" s="86">
        <v>66</v>
      </c>
      <c r="J78" s="86">
        <v>110</v>
      </c>
      <c r="K78" s="86">
        <v>110</v>
      </c>
      <c r="L78" s="86">
        <v>110</v>
      </c>
      <c r="M78" s="86">
        <v>120</v>
      </c>
      <c r="N78" s="86">
        <v>116</v>
      </c>
      <c r="O78" s="86">
        <v>113</v>
      </c>
      <c r="P78" s="86">
        <v>110</v>
      </c>
      <c r="Q78" s="87">
        <f t="shared" si="2"/>
        <v>1137.6</v>
      </c>
      <c r="R78" s="47">
        <v>1137.6</v>
      </c>
      <c r="S78" s="132">
        <f t="shared" si="3"/>
        <v>0</v>
      </c>
    </row>
    <row r="79" spans="1:19" ht="15">
      <c r="A79" s="77">
        <v>75</v>
      </c>
      <c r="B79" s="77" t="s">
        <v>192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633.83</v>
      </c>
      <c r="K79" s="86">
        <v>1187.03</v>
      </c>
      <c r="L79" s="86">
        <v>1877.58</v>
      </c>
      <c r="M79" s="86">
        <v>2080.66</v>
      </c>
      <c r="N79" s="86">
        <v>4684.47</v>
      </c>
      <c r="O79" s="86">
        <v>5743.84</v>
      </c>
      <c r="P79" s="86">
        <v>6309.04</v>
      </c>
      <c r="Q79" s="87">
        <f t="shared" si="2"/>
        <v>22516.45</v>
      </c>
      <c r="R79" s="47">
        <v>22516.45</v>
      </c>
      <c r="S79" s="132">
        <f t="shared" si="3"/>
        <v>0</v>
      </c>
    </row>
    <row r="80" spans="1:19" ht="15">
      <c r="A80" s="88">
        <v>99</v>
      </c>
      <c r="B80" s="88" t="s">
        <v>2</v>
      </c>
      <c r="C80" s="87">
        <f aca="true" t="shared" si="4" ref="C80:P80">SUM(C5:C79)</f>
        <v>21804.970000000005</v>
      </c>
      <c r="D80" s="87">
        <f t="shared" si="4"/>
        <v>204345.61999999997</v>
      </c>
      <c r="E80" s="87">
        <f t="shared" si="4"/>
        <v>202246.01000000004</v>
      </c>
      <c r="F80" s="87">
        <f t="shared" si="4"/>
        <v>198019.89000000004</v>
      </c>
      <c r="G80" s="87">
        <f t="shared" si="4"/>
        <v>207214.05</v>
      </c>
      <c r="H80" s="87">
        <f t="shared" si="4"/>
        <v>203147.54999999996</v>
      </c>
      <c r="I80" s="87">
        <f t="shared" si="4"/>
        <v>201544.14</v>
      </c>
      <c r="J80" s="87">
        <f t="shared" si="4"/>
        <v>203347.99999999985</v>
      </c>
      <c r="K80" s="87">
        <f t="shared" si="4"/>
        <v>202576.8199999999</v>
      </c>
      <c r="L80" s="87">
        <f t="shared" si="4"/>
        <v>206961.8099999999</v>
      </c>
      <c r="M80" s="87">
        <f t="shared" si="4"/>
        <v>213875.15999999997</v>
      </c>
      <c r="N80" s="87">
        <f t="shared" si="4"/>
        <v>208270.23000000004</v>
      </c>
      <c r="O80" s="87">
        <f t="shared" si="4"/>
        <v>188912.65999999997</v>
      </c>
      <c r="P80" s="87">
        <f t="shared" si="4"/>
        <v>182812.49999999994</v>
      </c>
      <c r="Q80" s="89">
        <f>SUM(Q5:Q79)</f>
        <v>2645079.410000001</v>
      </c>
      <c r="R80" s="131">
        <f>SUM(R5:R79)</f>
        <v>2640080.140000001</v>
      </c>
      <c r="S80" s="133">
        <f t="shared" si="3"/>
        <v>4999.270000000019</v>
      </c>
    </row>
    <row r="84" spans="3:16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sheetProtection/>
  <printOptions/>
  <pageMargins left="0.75" right="0.75" top="1" bottom="1" header="0.5" footer="0.5"/>
  <pageSetup fitToHeight="2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L223"/>
  <sheetViews>
    <sheetView zoomScale="75" zoomScaleNormal="75" zoomScalePageLayoutView="0" workbookViewId="0" topLeftCell="B1">
      <selection activeCell="A32" sqref="A32"/>
    </sheetView>
  </sheetViews>
  <sheetFormatPr defaultColWidth="6.5546875" defaultRowHeight="15"/>
  <cols>
    <col min="1" max="1" width="2.77734375" style="15" hidden="1" customWidth="1"/>
    <col min="2" max="2" width="16.4453125" style="15" customWidth="1"/>
    <col min="3" max="3" width="10.3359375" style="15" bestFit="1" customWidth="1"/>
    <col min="4" max="4" width="10.6640625" style="15" customWidth="1"/>
    <col min="5" max="5" width="10.10546875" style="15" bestFit="1" customWidth="1"/>
    <col min="6" max="6" width="13.21484375" style="15" bestFit="1" customWidth="1"/>
    <col min="7" max="7" width="10.10546875" style="15" bestFit="1" customWidth="1"/>
    <col min="8" max="8" width="13.21484375" style="15" bestFit="1" customWidth="1"/>
    <col min="9" max="9" width="12.88671875" style="15" bestFit="1" customWidth="1"/>
    <col min="10" max="10" width="10.88671875" style="15" customWidth="1"/>
    <col min="11" max="11" width="12.10546875" style="15" bestFit="1" customWidth="1"/>
    <col min="12" max="12" width="6.5546875" style="15" customWidth="1"/>
    <col min="13" max="13" width="14.4453125" style="15" bestFit="1" customWidth="1"/>
    <col min="14" max="14" width="0.671875" style="15" customWidth="1"/>
    <col min="15" max="15" width="9.3359375" style="15" bestFit="1" customWidth="1"/>
    <col min="16" max="16" width="6.5546875" style="15" customWidth="1"/>
    <col min="17" max="17" width="9.6640625" style="15" bestFit="1" customWidth="1"/>
    <col min="18" max="18" width="6.5546875" style="15" customWidth="1"/>
    <col min="19" max="19" width="9.6640625" style="15" bestFit="1" customWidth="1"/>
    <col min="20" max="20" width="7.77734375" style="15" bestFit="1" customWidth="1"/>
    <col min="21" max="16384" width="6.5546875" style="15" customWidth="1"/>
  </cols>
  <sheetData>
    <row r="1" ht="13.5" customHeight="1">
      <c r="I1" s="16"/>
    </row>
    <row r="2" ht="13.5" customHeight="1">
      <c r="I2" s="17"/>
    </row>
    <row r="3" spans="2:11" ht="13.5" customHeight="1">
      <c r="B3" s="141" t="s">
        <v>210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2:11" ht="14.25" customHeight="1">
      <c r="B4" s="141" t="str">
        <f>Cover!A22</f>
        <v>2010-11 Projected Student Enrollments (FTEs) for Florida School Districts</v>
      </c>
      <c r="C4" s="141"/>
      <c r="D4" s="141"/>
      <c r="E4" s="141"/>
      <c r="F4" s="141"/>
      <c r="G4" s="141"/>
      <c r="H4" s="141"/>
      <c r="I4" s="141"/>
      <c r="J4" s="141"/>
      <c r="K4" s="141"/>
    </row>
    <row r="5" spans="2:11" ht="12" customHeight="1">
      <c r="B5" s="141" t="str">
        <f>Cover!A23</f>
        <v>Compared with FTEs for 2007-08 Final, 2008-09 Final, 2009-10 4th Calc, and 2010-11 District Forecast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2:11" ht="12" customHeight="1">
      <c r="B6" s="141" t="s">
        <v>87</v>
      </c>
      <c r="C6" s="141"/>
      <c r="D6" s="141"/>
      <c r="E6" s="141"/>
      <c r="F6" s="141"/>
      <c r="G6" s="141"/>
      <c r="H6" s="141"/>
      <c r="I6" s="141"/>
      <c r="J6" s="141"/>
      <c r="K6" s="141"/>
    </row>
    <row r="7" spans="2:11" ht="14.25" customHeight="1">
      <c r="B7" s="140">
        <f>Cover!A12</f>
        <v>40275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2:7" ht="13.5" customHeight="1">
      <c r="B8" s="19"/>
      <c r="D8" s="20"/>
      <c r="E8" s="20"/>
      <c r="F8" s="20"/>
      <c r="G8" s="20"/>
    </row>
    <row r="9" spans="3:11" ht="12.75" customHeight="1">
      <c r="C9" s="90" t="s">
        <v>234</v>
      </c>
      <c r="D9" s="91" t="s">
        <v>246</v>
      </c>
      <c r="E9" s="92"/>
      <c r="F9" s="91" t="s">
        <v>247</v>
      </c>
      <c r="G9" s="91"/>
      <c r="H9" s="91" t="s">
        <v>325</v>
      </c>
      <c r="I9" s="91" t="s">
        <v>248</v>
      </c>
      <c r="J9" s="91"/>
      <c r="K9" s="91">
        <v>80</v>
      </c>
    </row>
    <row r="10" spans="2:11" ht="14.25" customHeight="1">
      <c r="B10" s="19"/>
      <c r="C10" s="23"/>
      <c r="D10" s="24"/>
      <c r="E10" s="23"/>
      <c r="F10" s="23"/>
      <c r="G10" s="23"/>
      <c r="J10" s="23"/>
      <c r="K10" s="23"/>
    </row>
    <row r="11" spans="3:11" ht="12.75" customHeight="1">
      <c r="C11" s="18"/>
      <c r="D11" s="21"/>
      <c r="E11" s="18"/>
      <c r="F11" s="18"/>
      <c r="G11" s="18"/>
      <c r="I11" s="18"/>
      <c r="J11" s="18"/>
      <c r="K11" s="18"/>
    </row>
    <row r="12" spans="3:11" ht="12.75" customHeight="1">
      <c r="C12" s="18"/>
      <c r="D12" s="21"/>
      <c r="E12" s="18"/>
      <c r="F12" s="18"/>
      <c r="G12" s="18"/>
      <c r="H12" s="25" t="s">
        <v>327</v>
      </c>
      <c r="I12" s="18" t="s">
        <v>327</v>
      </c>
      <c r="J12" s="18"/>
      <c r="K12" s="18"/>
    </row>
    <row r="13" spans="3:11" ht="15" customHeight="1">
      <c r="C13" s="18" t="s">
        <v>190</v>
      </c>
      <c r="D13" s="18" t="s">
        <v>230</v>
      </c>
      <c r="E13" s="22" t="s">
        <v>88</v>
      </c>
      <c r="F13" s="18" t="s">
        <v>233</v>
      </c>
      <c r="G13" s="22" t="s">
        <v>88</v>
      </c>
      <c r="H13" s="25" t="s">
        <v>195</v>
      </c>
      <c r="I13" s="18" t="s">
        <v>89</v>
      </c>
      <c r="J13" s="22" t="s">
        <v>88</v>
      </c>
      <c r="K13" s="18" t="s">
        <v>90</v>
      </c>
    </row>
    <row r="14" spans="3:11" ht="15" customHeight="1">
      <c r="C14" s="18" t="s">
        <v>91</v>
      </c>
      <c r="D14" s="18" t="s">
        <v>91</v>
      </c>
      <c r="E14" s="18" t="s">
        <v>92</v>
      </c>
      <c r="F14" s="26" t="s">
        <v>193</v>
      </c>
      <c r="G14" s="18" t="s">
        <v>93</v>
      </c>
      <c r="H14" s="26">
        <v>39868</v>
      </c>
      <c r="I14" s="26">
        <f>B7</f>
        <v>40275</v>
      </c>
      <c r="J14" s="18" t="s">
        <v>94</v>
      </c>
      <c r="K14" s="18" t="s">
        <v>95</v>
      </c>
    </row>
    <row r="15" spans="3:11" ht="12" customHeight="1">
      <c r="C15" s="43">
        <v>1</v>
      </c>
      <c r="D15" s="44">
        <v>2</v>
      </c>
      <c r="E15" s="43">
        <v>3</v>
      </c>
      <c r="F15" s="43">
        <v>4</v>
      </c>
      <c r="G15" s="43">
        <v>5</v>
      </c>
      <c r="H15" s="43">
        <v>6</v>
      </c>
      <c r="I15" s="43">
        <v>7</v>
      </c>
      <c r="J15" s="43">
        <v>8</v>
      </c>
      <c r="K15" s="43">
        <v>9</v>
      </c>
    </row>
    <row r="16" spans="2:19" ht="13.5" customHeight="1">
      <c r="B16" s="19" t="s">
        <v>96</v>
      </c>
      <c r="D16" s="23"/>
      <c r="G16" s="23"/>
      <c r="H16" s="27"/>
      <c r="J16" s="23"/>
      <c r="M16" s="19"/>
      <c r="S16" s="23"/>
    </row>
    <row r="17" spans="1:220" ht="13.5" customHeight="1">
      <c r="A17" s="15">
        <v>1</v>
      </c>
      <c r="B17" s="19" t="s">
        <v>235</v>
      </c>
      <c r="C17" s="17">
        <f ca="1">INDIRECT(ADDRESS($K$9,$A17+2,1,,C$9))</f>
        <v>603566.3000000002</v>
      </c>
      <c r="D17" s="17">
        <f ca="1">INDIRECT(ADDRESS($K$9,$A17+2,1,,D$9))</f>
        <v>590090.78</v>
      </c>
      <c r="E17" s="51">
        <f>D17-C17</f>
        <v>-13475.520000000135</v>
      </c>
      <c r="F17" s="51">
        <f ca="1">INDIRECT(ADDRESS($K$9,$A17+2,1,,F$9))</f>
        <v>578860.2599999999</v>
      </c>
      <c r="G17" s="51">
        <f>F17-D17</f>
        <v>-11230.520000000135</v>
      </c>
      <c r="H17" s="51">
        <f ca="1" t="shared" si="0" ref="H17:I19">INDIRECT(ADDRESS($K$9,$A17+2,1,,H$9))</f>
        <v>580843.3999999999</v>
      </c>
      <c r="I17" s="51">
        <f ca="1" t="shared" si="0"/>
        <v>581837.6799999999</v>
      </c>
      <c r="J17" s="51">
        <f>+I17-F17</f>
        <v>2977.420000000042</v>
      </c>
      <c r="K17" s="51">
        <f aca="true" t="shared" si="1" ref="K17:K26">I17-H17</f>
        <v>994.2800000000279</v>
      </c>
      <c r="L17" s="18"/>
      <c r="M17" s="19"/>
      <c r="N17" s="23"/>
      <c r="O17" s="29"/>
      <c r="P17" s="23"/>
      <c r="Q17" s="30"/>
      <c r="R17" s="23"/>
      <c r="S17" s="30"/>
      <c r="T17" s="30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</row>
    <row r="18" spans="1:20" ht="13.5" customHeight="1">
      <c r="A18" s="15">
        <v>2</v>
      </c>
      <c r="B18" s="45" t="s">
        <v>102</v>
      </c>
      <c r="C18" s="17">
        <f ca="1">INDIRECT(ADDRESS($K$9,A18+2,1,,$C$9))</f>
        <v>727253.1400000005</v>
      </c>
      <c r="D18" s="17">
        <f ca="1">INDIRECT(ADDRESS($K$9,$A18+2,1,,D$9))</f>
        <v>733723.25</v>
      </c>
      <c r="E18" s="51">
        <f>D18-C18</f>
        <v>6470.10999999952</v>
      </c>
      <c r="F18" s="51">
        <f ca="1">INDIRECT(ADDRESS($K$9,$A18+2,1,,F$9))</f>
        <v>740880.7700000001</v>
      </c>
      <c r="G18" s="51">
        <f>F18-D18</f>
        <v>7157.520000000135</v>
      </c>
      <c r="H18" s="51">
        <f ca="1" t="shared" si="0"/>
        <v>744585.6499999999</v>
      </c>
      <c r="I18" s="51">
        <f ca="1" t="shared" si="0"/>
        <v>745231.88</v>
      </c>
      <c r="J18" s="51">
        <f>+I18-F18</f>
        <v>4351.10999999987</v>
      </c>
      <c r="K18" s="51">
        <f t="shared" si="1"/>
        <v>646.2300000000978</v>
      </c>
      <c r="L18" s="18"/>
      <c r="M18" s="19"/>
      <c r="O18" s="29"/>
      <c r="Q18" s="29"/>
      <c r="S18" s="29"/>
      <c r="T18" s="29"/>
    </row>
    <row r="19" spans="1:20" ht="13.5" customHeight="1">
      <c r="A19" s="15">
        <v>3</v>
      </c>
      <c r="B19" s="45" t="s">
        <v>103</v>
      </c>
      <c r="C19" s="17">
        <f ca="1">INDIRECT(ADDRESS($K$9,A19+2,1,,$C$9))</f>
        <v>547304.9499999998</v>
      </c>
      <c r="D19" s="17">
        <f ca="1">INDIRECT(ADDRESS($K$9,$A19+2,1,,D$9))</f>
        <v>545246.4999999997</v>
      </c>
      <c r="E19" s="51">
        <f>D19-C19</f>
        <v>-2058.4500000001863</v>
      </c>
      <c r="F19" s="51">
        <f ca="1">INDIRECT(ADDRESS($K$9,$A19+2,1,,F$9))</f>
        <v>552713.4800000001</v>
      </c>
      <c r="G19" s="51">
        <f>F19-D19</f>
        <v>7466.980000000447</v>
      </c>
      <c r="H19" s="51">
        <f ca="1" t="shared" si="0"/>
        <v>551696.93</v>
      </c>
      <c r="I19" s="51">
        <f ca="1" t="shared" si="0"/>
        <v>553260.3300000001</v>
      </c>
      <c r="J19" s="51">
        <f>+I19-F19</f>
        <v>546.8499999999767</v>
      </c>
      <c r="K19" s="51">
        <f t="shared" si="1"/>
        <v>1563.4000000000233</v>
      </c>
      <c r="L19" s="18"/>
      <c r="M19" s="19"/>
      <c r="O19" s="29"/>
      <c r="Q19" s="29"/>
      <c r="S19" s="29"/>
      <c r="T19" s="29"/>
    </row>
    <row r="20" spans="2:20" ht="13.5" customHeight="1">
      <c r="B20" s="41" t="s">
        <v>110</v>
      </c>
      <c r="C20" s="52">
        <f>SUM(C17:C19)</f>
        <v>1878124.3900000006</v>
      </c>
      <c r="D20" s="52">
        <f>SUM(D17:D19)</f>
        <v>1869060.5299999998</v>
      </c>
      <c r="E20" s="53">
        <f>D20-C20</f>
        <v>-9063.860000000801</v>
      </c>
      <c r="F20" s="53">
        <f>SUM(F17:F19)</f>
        <v>1872454.5100000002</v>
      </c>
      <c r="G20" s="53">
        <f>+F20-D20</f>
        <v>3393.980000000447</v>
      </c>
      <c r="H20" s="53">
        <f>SUM(H17:H19)</f>
        <v>1877125.98</v>
      </c>
      <c r="I20" s="53">
        <f>SUM(I17:I19)</f>
        <v>1880329.8900000001</v>
      </c>
      <c r="J20" s="53">
        <f>+I20-F20</f>
        <v>7875.379999999888</v>
      </c>
      <c r="K20" s="53">
        <f t="shared" si="1"/>
        <v>3203.910000000149</v>
      </c>
      <c r="L20" s="18"/>
      <c r="M20" s="19"/>
      <c r="Q20" s="29"/>
      <c r="S20" s="29"/>
      <c r="T20" s="29"/>
    </row>
    <row r="21" spans="2:20" ht="13.5" customHeight="1">
      <c r="B21" s="19"/>
      <c r="C21" s="54"/>
      <c r="D21" s="54"/>
      <c r="E21" s="51"/>
      <c r="F21" s="51"/>
      <c r="G21" s="51"/>
      <c r="H21" s="51"/>
      <c r="I21" s="51"/>
      <c r="J21" s="51"/>
      <c r="K21" s="51"/>
      <c r="L21" s="18"/>
      <c r="M21" s="19"/>
      <c r="Q21" s="29"/>
      <c r="S21" s="29"/>
      <c r="T21" s="29"/>
    </row>
    <row r="22" spans="1:20" ht="13.5" customHeight="1">
      <c r="A22" s="15">
        <v>4</v>
      </c>
      <c r="B22" s="19" t="s">
        <v>236</v>
      </c>
      <c r="C22" s="51">
        <f ca="1">INDIRECT(ADDRESS($K$9,A22+2,1,,$C$9))</f>
        <v>138818.50000000003</v>
      </c>
      <c r="D22" s="51">
        <f ca="1">INDIRECT(ADDRESS($K$9,$A22+2,1,,D$9))</f>
        <v>139327.18</v>
      </c>
      <c r="E22" s="51">
        <f>D22-C22</f>
        <v>508.6799999999639</v>
      </c>
      <c r="F22" s="51">
        <f ca="1">INDIRECT(ADDRESS($K$9,$A22+2,1,,F$9))</f>
        <v>139458.21</v>
      </c>
      <c r="G22" s="51">
        <f>F22-D22</f>
        <v>131.02999999999884</v>
      </c>
      <c r="H22" s="51">
        <f ca="1" t="shared" si="2" ref="H22:I24">INDIRECT(ADDRESS($K$9,$A22+2,1,,H$9))</f>
        <v>140125.12</v>
      </c>
      <c r="I22" s="51">
        <f ca="1" t="shared" si="2"/>
        <v>140530.84999999998</v>
      </c>
      <c r="J22" s="51">
        <f>+I22-F22</f>
        <v>1072.6399999999849</v>
      </c>
      <c r="K22" s="51">
        <f t="shared" si="1"/>
        <v>405.7299999999814</v>
      </c>
      <c r="L22" s="18"/>
      <c r="M22" s="19"/>
      <c r="O22" s="29"/>
      <c r="Q22" s="29"/>
      <c r="S22" s="29"/>
      <c r="T22" s="29"/>
    </row>
    <row r="23" spans="1:20" ht="13.5" customHeight="1">
      <c r="A23" s="15">
        <v>5</v>
      </c>
      <c r="B23" s="45" t="s">
        <v>111</v>
      </c>
      <c r="C23" s="51">
        <f ca="1">INDIRECT(ADDRESS($K$9,A23+2,1,,$C$9))</f>
        <v>217567.98999999996</v>
      </c>
      <c r="D23" s="51">
        <f ca="1">INDIRECT(ADDRESS($K$9,$A23+2,1,,D$9))</f>
        <v>219283.77999999997</v>
      </c>
      <c r="E23" s="51">
        <f>D23-C23</f>
        <v>1715.7900000000081</v>
      </c>
      <c r="F23" s="51">
        <f ca="1">INDIRECT(ADDRESS($K$9,$A23+2,1,,F$9))</f>
        <v>218496.91999999993</v>
      </c>
      <c r="G23" s="51">
        <f>F23-D23</f>
        <v>-786.8600000000442</v>
      </c>
      <c r="H23" s="51">
        <f ca="1" t="shared" si="2"/>
        <v>218741.07999999996</v>
      </c>
      <c r="I23" s="51">
        <f ca="1" t="shared" si="2"/>
        <v>219472.95999999988</v>
      </c>
      <c r="J23" s="51">
        <f>+I23-F23</f>
        <v>976.0399999999499</v>
      </c>
      <c r="K23" s="51">
        <f t="shared" si="1"/>
        <v>731.8799999999173</v>
      </c>
      <c r="L23" s="18"/>
      <c r="M23" s="19"/>
      <c r="O23" s="29"/>
      <c r="Q23" s="29"/>
      <c r="S23" s="29"/>
      <c r="T23" s="29"/>
    </row>
    <row r="24" spans="1:20" ht="13.5" customHeight="1">
      <c r="A24" s="15">
        <v>6</v>
      </c>
      <c r="B24" s="19" t="s">
        <v>112</v>
      </c>
      <c r="C24" s="51">
        <f ca="1">INDIRECT(ADDRESS($K$9,A24+2,1,,$C$9))</f>
        <v>137302.00999999998</v>
      </c>
      <c r="D24" s="51">
        <f ca="1">INDIRECT(ADDRESS($K$9,$A24+2,1,,D$9))</f>
        <v>132924.03999999998</v>
      </c>
      <c r="E24" s="51">
        <f>D24-C24</f>
        <v>-4377.970000000001</v>
      </c>
      <c r="F24" s="51">
        <f ca="1">INDIRECT(ADDRESS($K$9,$A24+2,1,,F$9))</f>
        <v>133612.88999999996</v>
      </c>
      <c r="G24" s="51">
        <f>F24-D24</f>
        <v>688.8499999999767</v>
      </c>
      <c r="H24" s="51">
        <f ca="1" t="shared" si="2"/>
        <v>131610.94999999995</v>
      </c>
      <c r="I24" s="51">
        <f ca="1" t="shared" si="2"/>
        <v>132385.02999999997</v>
      </c>
      <c r="J24" s="51">
        <f>+I24-F24</f>
        <v>-1227.859999999986</v>
      </c>
      <c r="K24" s="51">
        <f t="shared" si="1"/>
        <v>774.0800000000163</v>
      </c>
      <c r="L24" s="18"/>
      <c r="M24" s="19"/>
      <c r="O24" s="29"/>
      <c r="Q24" s="29"/>
      <c r="S24" s="29"/>
      <c r="T24" s="29"/>
    </row>
    <row r="25" spans="2:20" ht="30">
      <c r="B25" s="55" t="s">
        <v>113</v>
      </c>
      <c r="C25" s="69">
        <f>SUM(C22:C24)</f>
        <v>493688.5</v>
      </c>
      <c r="D25" s="69">
        <f>SUM(D22:D24)</f>
        <v>491534.99999999994</v>
      </c>
      <c r="E25" s="70">
        <f>D25-C25</f>
        <v>-2153.500000000058</v>
      </c>
      <c r="F25" s="70">
        <f>SUM(F22:F24)</f>
        <v>491568.01999999984</v>
      </c>
      <c r="G25" s="70">
        <f>+F25-D25</f>
        <v>33.01999999990221</v>
      </c>
      <c r="H25" s="70">
        <f>SUM(H22:H24)</f>
        <v>490477.1499999999</v>
      </c>
      <c r="I25" s="70">
        <f>SUM(I22:I24)</f>
        <v>492388.8399999998</v>
      </c>
      <c r="J25" s="70">
        <f>+I25-F25</f>
        <v>820.8199999999488</v>
      </c>
      <c r="K25" s="70">
        <f t="shared" si="1"/>
        <v>1911.689999999886</v>
      </c>
      <c r="L25" s="18"/>
      <c r="M25" s="19"/>
      <c r="Q25" s="29"/>
      <c r="S25" s="29"/>
      <c r="T25" s="29"/>
    </row>
    <row r="26" spans="2:20" ht="13.5" customHeight="1">
      <c r="B26" s="41" t="s">
        <v>107</v>
      </c>
      <c r="C26" s="52">
        <f>C20+C25</f>
        <v>2371812.8900000006</v>
      </c>
      <c r="D26" s="52">
        <f>D20+D25</f>
        <v>2360595.53</v>
      </c>
      <c r="E26" s="53">
        <f>D26-C26</f>
        <v>-11217.360000000801</v>
      </c>
      <c r="F26" s="53">
        <f>F20+F25</f>
        <v>2364022.5300000003</v>
      </c>
      <c r="G26" s="53">
        <f>+F26-D26</f>
        <v>3427.0000000004657</v>
      </c>
      <c r="H26" s="53">
        <f>H20+H25</f>
        <v>2367603.13</v>
      </c>
      <c r="I26" s="53">
        <f>I20+I25</f>
        <v>2372718.73</v>
      </c>
      <c r="J26" s="53">
        <f>+I26-F26</f>
        <v>8696.19999999972</v>
      </c>
      <c r="K26" s="53">
        <f t="shared" si="1"/>
        <v>5115.600000000093</v>
      </c>
      <c r="L26" s="18"/>
      <c r="M26" s="19"/>
      <c r="Q26" s="29"/>
      <c r="S26" s="29"/>
      <c r="T26" s="29"/>
    </row>
    <row r="27" spans="3:19" ht="12" customHeight="1">
      <c r="C27" s="51"/>
      <c r="D27" s="51"/>
      <c r="E27" s="51"/>
      <c r="F27" s="51"/>
      <c r="G27" s="51"/>
      <c r="H27" s="51"/>
      <c r="I27" s="51"/>
      <c r="J27" s="51"/>
      <c r="K27" s="51"/>
      <c r="L27" s="18"/>
      <c r="S27" s="29"/>
    </row>
    <row r="28" spans="1:20" ht="13.5" customHeight="1">
      <c r="A28" s="15">
        <v>7</v>
      </c>
      <c r="B28" s="19" t="s">
        <v>97</v>
      </c>
      <c r="C28" s="51">
        <f ca="1">INDIRECT(ADDRESS($K$9,A28+2,1,,$C$9))</f>
        <v>158749.7500000001</v>
      </c>
      <c r="D28" s="51">
        <f ca="1">INDIRECT(ADDRESS($K$9,$A28+2,1,,D$9))</f>
        <v>157451.90999999992</v>
      </c>
      <c r="E28" s="51">
        <f>D28-C28</f>
        <v>-1297.8400000001711</v>
      </c>
      <c r="F28" s="51">
        <f ca="1">INDIRECT(ADDRESS($K$9,$A28+2,1,,F$9))</f>
        <v>167690.93000000002</v>
      </c>
      <c r="G28" s="51">
        <f>F28-D28</f>
        <v>10239.020000000106</v>
      </c>
      <c r="H28" s="51">
        <f ca="1">INDIRECT(ADDRESS($K$9,$A28+2,1,,H$9))</f>
        <v>174533.32</v>
      </c>
      <c r="I28" s="51">
        <f ca="1">INDIRECT(ADDRESS($K$9,$A28+2,1,,I$9))</f>
        <v>174182.86</v>
      </c>
      <c r="J28" s="51">
        <f>+I28-F28</f>
        <v>6491.929999999964</v>
      </c>
      <c r="K28" s="51">
        <f>I28-H28</f>
        <v>-350.46000000002095</v>
      </c>
      <c r="L28" s="18"/>
      <c r="M28" s="19"/>
      <c r="O28" s="29"/>
      <c r="Q28" s="29"/>
      <c r="S28" s="29"/>
      <c r="T28" s="29"/>
    </row>
    <row r="29" spans="3:19" ht="12" customHeight="1">
      <c r="C29" s="51"/>
      <c r="D29" s="51"/>
      <c r="E29" s="51"/>
      <c r="F29" s="51"/>
      <c r="G29" s="51"/>
      <c r="H29" s="51"/>
      <c r="I29" s="51"/>
      <c r="J29" s="51"/>
      <c r="K29" s="51"/>
      <c r="L29" s="18"/>
      <c r="S29" s="29"/>
    </row>
    <row r="30" spans="2:19" ht="13.5" customHeight="1">
      <c r="B30" s="19" t="s">
        <v>98</v>
      </c>
      <c r="C30" s="51"/>
      <c r="D30" s="51"/>
      <c r="E30" s="51"/>
      <c r="F30" s="51"/>
      <c r="G30" s="51"/>
      <c r="H30" s="51"/>
      <c r="I30" s="51"/>
      <c r="J30" s="51"/>
      <c r="K30" s="51"/>
      <c r="L30" s="18"/>
      <c r="M30" s="19"/>
      <c r="S30" s="29"/>
    </row>
    <row r="31" spans="1:19" ht="13.5" customHeight="1">
      <c r="A31" s="15">
        <v>8</v>
      </c>
      <c r="B31" s="31" t="s">
        <v>114</v>
      </c>
      <c r="C31" s="51">
        <f ca="1">INDIRECT(ADDRESS($K$9,A31+2,1,,$C$9))</f>
        <v>19397.659999999996</v>
      </c>
      <c r="D31" s="61">
        <f ca="1">INDIRECT(ADDRESS($K$9,$A31+2,1,,D$9))</f>
        <v>20314.64</v>
      </c>
      <c r="E31" s="51">
        <f>D31-C31</f>
        <v>916.9800000000032</v>
      </c>
      <c r="F31" s="51">
        <f ca="1">INDIRECT(ADDRESS($K$9,$A31+2,1,,F$9))</f>
        <v>19065.259999999995</v>
      </c>
      <c r="G31" s="51">
        <f>F31-D31</f>
        <v>-1249.3800000000047</v>
      </c>
      <c r="H31" s="51">
        <f ca="1">INDIRECT(ADDRESS($K$9,$A31+2,1,,H$9))</f>
        <v>19074.780000000006</v>
      </c>
      <c r="I31" s="51">
        <f ca="1">INDIRECT(ADDRESS($K$9,$A31+2,1,,I$9))</f>
        <v>19114.840000000007</v>
      </c>
      <c r="J31" s="51">
        <f>+I31-F31</f>
        <v>49.58000000001266</v>
      </c>
      <c r="K31" s="51">
        <f>I31-H31</f>
        <v>40.06000000000131</v>
      </c>
      <c r="L31" s="18"/>
      <c r="M31" s="31"/>
      <c r="O31" s="29"/>
      <c r="S31" s="29"/>
    </row>
    <row r="32" spans="1:19" ht="13.5" customHeight="1">
      <c r="A32" s="15">
        <v>9</v>
      </c>
      <c r="B32" s="31" t="s">
        <v>115</v>
      </c>
      <c r="C32" s="51">
        <f ca="1">INDIRECT(ADDRESS($K$9,A32+2,1,,$C$9))</f>
        <v>6034.58</v>
      </c>
      <c r="D32" s="61">
        <f ca="1">INDIRECT(ADDRESS($K$9,$A32+2,1,,D$9))</f>
        <v>6014.049999999999</v>
      </c>
      <c r="E32" s="51">
        <f>D32-C32</f>
        <v>-20.530000000000655</v>
      </c>
      <c r="F32" s="51">
        <f ca="1">INDIRECT(ADDRESS($K$9,$A32+2,1,,F$9))</f>
        <v>5701</v>
      </c>
      <c r="G32" s="51">
        <f>F32-D32</f>
        <v>-313.0499999999993</v>
      </c>
      <c r="H32" s="51">
        <f ca="1">INDIRECT(ADDRESS($K$9,$A32+2,1,,H$9))</f>
        <v>5766.769999999999</v>
      </c>
      <c r="I32" s="51">
        <f ca="1">INDIRECT(ADDRESS($K$9,$A32+2,1,,I$9))</f>
        <v>5770.830000000001</v>
      </c>
      <c r="J32" s="51">
        <f>+I32-F32</f>
        <v>69.83000000000084</v>
      </c>
      <c r="K32" s="51">
        <f>I32-H32</f>
        <v>4.060000000002219</v>
      </c>
      <c r="L32" s="18"/>
      <c r="M32" s="31"/>
      <c r="O32" s="29"/>
      <c r="S32" s="29"/>
    </row>
    <row r="33" spans="2:13" ht="13.5" customHeight="1">
      <c r="B33" s="41" t="s">
        <v>116</v>
      </c>
      <c r="C33" s="52">
        <f>SUM(C31+C32)</f>
        <v>25432.239999999998</v>
      </c>
      <c r="D33" s="52">
        <f>SUM(D31+D32)</f>
        <v>26328.69</v>
      </c>
      <c r="E33" s="53">
        <f>D33-C33</f>
        <v>896.4500000000007</v>
      </c>
      <c r="F33" s="53">
        <f>SUM(F31+F32)</f>
        <v>24766.259999999995</v>
      </c>
      <c r="G33" s="53">
        <f>+F33-D33</f>
        <v>-1562.430000000004</v>
      </c>
      <c r="H33" s="53">
        <f>SUM(H31:H32)</f>
        <v>24841.550000000003</v>
      </c>
      <c r="I33" s="53">
        <f>SUM(I31:I32)</f>
        <v>24885.67000000001</v>
      </c>
      <c r="J33" s="53">
        <f>+I33-F33</f>
        <v>119.4100000000144</v>
      </c>
      <c r="K33" s="53">
        <f>I33-H33</f>
        <v>44.12000000000626</v>
      </c>
      <c r="L33" s="18"/>
      <c r="M33" s="31"/>
    </row>
    <row r="34" spans="3:20" ht="12" customHeight="1">
      <c r="C34" s="51"/>
      <c r="D34" s="51"/>
      <c r="E34" s="51"/>
      <c r="F34" s="51"/>
      <c r="G34" s="51"/>
      <c r="H34" s="51"/>
      <c r="I34" s="51"/>
      <c r="J34" s="51"/>
      <c r="K34" s="51"/>
      <c r="L34" s="18"/>
      <c r="M34" s="31"/>
      <c r="O34" s="29"/>
      <c r="Q34" s="29"/>
      <c r="T34" s="29"/>
    </row>
    <row r="35" spans="2:20" ht="28.5" customHeight="1">
      <c r="B35" s="55" t="s">
        <v>108</v>
      </c>
      <c r="C35" s="52">
        <f>C25+C33</f>
        <v>519120.74</v>
      </c>
      <c r="D35" s="52">
        <f>D25+D33</f>
        <v>517863.68999999994</v>
      </c>
      <c r="E35" s="53">
        <f>+D35-C35</f>
        <v>-1257.0500000000466</v>
      </c>
      <c r="F35" s="53">
        <f>F25+F33</f>
        <v>516334.27999999985</v>
      </c>
      <c r="G35" s="53">
        <f>+F35-D35</f>
        <v>-1529.4100000000908</v>
      </c>
      <c r="H35" s="53">
        <f>+H25+H33</f>
        <v>515318.6999999999</v>
      </c>
      <c r="I35" s="53">
        <f>+I25+I33</f>
        <v>517274.5099999998</v>
      </c>
      <c r="J35" s="53">
        <f>+I35-F35</f>
        <v>940.2299999999232</v>
      </c>
      <c r="K35" s="53">
        <f>I35-H35</f>
        <v>1955.8099999998813</v>
      </c>
      <c r="L35" s="18"/>
      <c r="M35" s="31"/>
      <c r="O35" s="29"/>
      <c r="Q35" s="29"/>
      <c r="T35" s="29"/>
    </row>
    <row r="36" spans="3:20" ht="12" customHeight="1">
      <c r="C36" s="51"/>
      <c r="D36" s="51"/>
      <c r="E36" s="51"/>
      <c r="F36" s="51"/>
      <c r="G36" s="51"/>
      <c r="H36" s="51"/>
      <c r="I36" s="51"/>
      <c r="J36" s="51"/>
      <c r="K36" s="51"/>
      <c r="L36" s="18"/>
      <c r="O36" s="29"/>
      <c r="Q36" s="29"/>
      <c r="T36" s="29"/>
    </row>
    <row r="37" spans="1:12" ht="13.5" customHeight="1">
      <c r="A37" s="15">
        <v>10</v>
      </c>
      <c r="B37" s="19" t="s">
        <v>106</v>
      </c>
      <c r="C37" s="51">
        <f ca="1">INDIRECT(ADDRESS($K$9,A37+2,1,,$C$9))</f>
        <v>75282.22</v>
      </c>
      <c r="D37" s="51">
        <f ca="1">INDIRECT(ADDRESS($K$9,$A37+2,1,,D$9))</f>
        <v>72995.39</v>
      </c>
      <c r="E37" s="51">
        <f>D37-C37</f>
        <v>-2286.8300000000017</v>
      </c>
      <c r="F37" s="51">
        <f ca="1">INDIRECT(ADDRESS($K$9,$A37+2,1,,F$9))</f>
        <v>72803.24999999997</v>
      </c>
      <c r="G37" s="51">
        <f>F37-D37</f>
        <v>-192.14000000002852</v>
      </c>
      <c r="H37" s="51">
        <f ca="1">INDIRECT(ADDRESS($K$9,$A37+2,1,,H$9))</f>
        <v>73102.14</v>
      </c>
      <c r="I37" s="51">
        <f ca="1">INDIRECT(ADDRESS($K$9,$A37+2,1,,I$9))</f>
        <v>73292.15</v>
      </c>
      <c r="J37" s="51">
        <f>+I37-F37</f>
        <v>488.9000000000233</v>
      </c>
      <c r="K37" s="51">
        <f>I37-H37</f>
        <v>190.00999999999476</v>
      </c>
      <c r="L37" s="18"/>
    </row>
    <row r="38" spans="3:20" ht="12" customHeight="1">
      <c r="C38" s="51"/>
      <c r="D38" s="51"/>
      <c r="E38" s="51"/>
      <c r="F38" s="51"/>
      <c r="G38" s="51"/>
      <c r="H38" s="51"/>
      <c r="I38" s="51"/>
      <c r="J38" s="51"/>
      <c r="K38" s="51"/>
      <c r="O38" s="29"/>
      <c r="Q38" s="29"/>
      <c r="T38" s="29"/>
    </row>
    <row r="39" spans="2:11" ht="13.5" customHeight="1">
      <c r="B39" s="42" t="s">
        <v>99</v>
      </c>
      <c r="C39" s="52">
        <f>C28+C33+C37</f>
        <v>259464.21000000008</v>
      </c>
      <c r="D39" s="52">
        <f>D28+D33+D37</f>
        <v>256775.98999999993</v>
      </c>
      <c r="E39" s="53">
        <f>D39-C39</f>
        <v>-2688.2200000001467</v>
      </c>
      <c r="F39" s="53">
        <f>F28+F33+F37</f>
        <v>265260.43999999994</v>
      </c>
      <c r="G39" s="53">
        <f>+F39-D39</f>
        <v>8484.450000000012</v>
      </c>
      <c r="H39" s="53">
        <f>H28+H33+H37</f>
        <v>272477.01</v>
      </c>
      <c r="I39" s="53">
        <f>I28+I33+I37</f>
        <v>272360.68</v>
      </c>
      <c r="J39" s="53">
        <f>+I39-F39</f>
        <v>7100.240000000049</v>
      </c>
      <c r="K39" s="53">
        <f>I39-H39</f>
        <v>-116.3300000000163</v>
      </c>
    </row>
    <row r="40" spans="2:20" ht="12" customHeight="1">
      <c r="B40" s="42"/>
      <c r="C40" s="52"/>
      <c r="D40" s="52"/>
      <c r="E40" s="53"/>
      <c r="F40" s="53"/>
      <c r="G40" s="53"/>
      <c r="H40" s="53"/>
      <c r="I40" s="53"/>
      <c r="J40" s="53"/>
      <c r="K40" s="53"/>
      <c r="M40" s="19"/>
      <c r="O40" s="29"/>
      <c r="Q40" s="29"/>
      <c r="T40" s="29"/>
    </row>
    <row r="41" spans="2:15" ht="13.5" customHeight="1">
      <c r="B41" s="41" t="s">
        <v>2</v>
      </c>
      <c r="C41" s="52">
        <f>SUM(C26+C39)</f>
        <v>2631277.1000000006</v>
      </c>
      <c r="D41" s="52">
        <f>SUM(D26+D39)</f>
        <v>2617371.5199999996</v>
      </c>
      <c r="E41" s="52">
        <f>D41-C41</f>
        <v>-13905.580000001006</v>
      </c>
      <c r="F41" s="52">
        <f>SUM(F26+F39)</f>
        <v>2629282.97</v>
      </c>
      <c r="G41" s="53">
        <f>+F41-D41</f>
        <v>11911.450000000652</v>
      </c>
      <c r="H41" s="52">
        <f>SUM(H26+H39)</f>
        <v>2640080.1399999997</v>
      </c>
      <c r="I41" s="52">
        <f>SUM(I26+I39)</f>
        <v>2645079.41</v>
      </c>
      <c r="J41" s="52">
        <f>+I41-F41</f>
        <v>15796.439999999944</v>
      </c>
      <c r="K41" s="52">
        <f>I41-H41</f>
        <v>4999.270000000484</v>
      </c>
      <c r="O41" s="29"/>
    </row>
    <row r="42" spans="2:11" ht="13.5" customHeight="1">
      <c r="B42" s="19"/>
      <c r="C42" s="29"/>
      <c r="D42" s="32"/>
      <c r="E42" s="28"/>
      <c r="F42" s="32"/>
      <c r="G42" s="28"/>
      <c r="H42" s="33"/>
      <c r="I42" s="48"/>
      <c r="J42" s="28"/>
      <c r="K42" s="28"/>
    </row>
    <row r="43" spans="2:9" ht="13.5" customHeight="1">
      <c r="B43" s="15" t="s">
        <v>100</v>
      </c>
      <c r="C43" s="34"/>
      <c r="D43" s="29"/>
      <c r="E43" s="29"/>
      <c r="F43" s="29"/>
      <c r="G43" s="29"/>
      <c r="H43" s="29"/>
      <c r="I43" s="49"/>
    </row>
    <row r="44" spans="5:11" ht="13.5" customHeight="1">
      <c r="E44" s="29"/>
      <c r="F44" s="29"/>
      <c r="G44" s="29"/>
      <c r="H44" s="29"/>
      <c r="I44" s="50"/>
      <c r="K44" s="93" t="str">
        <f>"DOE "&amp;TEXT(B7,"mm/dd/yy")</f>
        <v>DOE 04/07/10</v>
      </c>
    </row>
    <row r="45" spans="5:9" ht="13.5" customHeight="1">
      <c r="E45" s="29"/>
      <c r="F45" s="29"/>
      <c r="G45" s="29"/>
      <c r="H45" s="29"/>
      <c r="I45" s="20"/>
    </row>
    <row r="46" spans="2:6" ht="13.5" customHeight="1">
      <c r="B46" s="19"/>
      <c r="C46" s="35"/>
      <c r="D46" s="35"/>
      <c r="E46" s="35"/>
      <c r="F46" s="35"/>
    </row>
    <row r="47" spans="2:6" ht="13.5" customHeight="1">
      <c r="B47" s="19"/>
      <c r="C47" s="35"/>
      <c r="D47" s="35"/>
      <c r="E47" s="35"/>
      <c r="F47" s="35"/>
    </row>
    <row r="48" spans="2:6" ht="13.5" customHeight="1">
      <c r="B48" s="19"/>
      <c r="C48" s="35"/>
      <c r="D48" s="35"/>
      <c r="E48" s="35"/>
      <c r="F48" s="35"/>
    </row>
    <row r="49" spans="2:6" ht="13.5" customHeight="1">
      <c r="B49" s="19"/>
      <c r="C49" s="35"/>
      <c r="D49" s="35"/>
      <c r="E49" s="35"/>
      <c r="F49" s="35"/>
    </row>
    <row r="50" spans="2:6" ht="13.5" customHeight="1">
      <c r="B50" s="19"/>
      <c r="C50" s="35"/>
      <c r="D50" s="35"/>
      <c r="E50" s="35"/>
      <c r="F50" s="35"/>
    </row>
    <row r="51" spans="2:6" ht="13.5" customHeight="1">
      <c r="B51" s="19"/>
      <c r="C51" s="35"/>
      <c r="D51" s="35"/>
      <c r="E51" s="35"/>
      <c r="F51" s="35"/>
    </row>
    <row r="52" spans="2:6" ht="13.5" customHeight="1">
      <c r="B52" s="19"/>
      <c r="C52" s="35"/>
      <c r="D52" s="35"/>
      <c r="E52" s="35"/>
      <c r="F52" s="35"/>
    </row>
    <row r="53" spans="2:6" ht="13.5" customHeight="1">
      <c r="B53" s="19"/>
      <c r="C53" s="35"/>
      <c r="D53" s="35"/>
      <c r="E53" s="35"/>
      <c r="F53" s="35"/>
    </row>
    <row r="54" spans="2:6" ht="13.5" customHeight="1">
      <c r="B54" s="19"/>
      <c r="C54" s="35"/>
      <c r="D54" s="35"/>
      <c r="E54" s="35"/>
      <c r="F54" s="35"/>
    </row>
    <row r="55" spans="2:6" ht="13.5" customHeight="1">
      <c r="B55" s="19"/>
      <c r="C55" s="35"/>
      <c r="D55" s="35"/>
      <c r="E55" s="35"/>
      <c r="F55" s="35"/>
    </row>
    <row r="56" spans="2:6" ht="13.5" customHeight="1">
      <c r="B56" s="19"/>
      <c r="C56" s="35"/>
      <c r="D56" s="35"/>
      <c r="E56" s="35"/>
      <c r="F56" s="35"/>
    </row>
    <row r="57" spans="2:6" ht="13.5" customHeight="1">
      <c r="B57" s="19"/>
      <c r="C57" s="35"/>
      <c r="D57" s="35"/>
      <c r="E57" s="35"/>
      <c r="F57" s="35"/>
    </row>
    <row r="58" spans="2:6" ht="13.5" customHeight="1">
      <c r="B58" s="19"/>
      <c r="C58" s="35"/>
      <c r="D58" s="35"/>
      <c r="E58" s="35"/>
      <c r="F58" s="35"/>
    </row>
    <row r="59" ht="13.5" customHeight="1">
      <c r="C59" s="28"/>
    </row>
    <row r="60" spans="2:6" ht="13.5" customHeight="1">
      <c r="B60" s="31"/>
      <c r="C60" s="36"/>
      <c r="D60" s="29"/>
      <c r="E60" s="29"/>
      <c r="F60" s="29"/>
    </row>
    <row r="61" spans="2:6" ht="13.5" customHeight="1">
      <c r="B61" s="31"/>
      <c r="C61" s="36"/>
      <c r="D61" s="29"/>
      <c r="E61" s="29"/>
      <c r="F61" s="29"/>
    </row>
    <row r="62" spans="2:6" ht="13.5" customHeight="1">
      <c r="B62" s="31"/>
      <c r="C62" s="36"/>
      <c r="D62" s="29"/>
      <c r="E62" s="29"/>
      <c r="F62" s="29"/>
    </row>
    <row r="63" spans="2:6" ht="13.5" customHeight="1">
      <c r="B63" s="31"/>
      <c r="C63" s="36"/>
      <c r="D63" s="29"/>
      <c r="E63" s="29"/>
      <c r="F63" s="29"/>
    </row>
    <row r="64" spans="2:6" ht="13.5" customHeight="1">
      <c r="B64" s="31"/>
      <c r="C64" s="36"/>
      <c r="D64" s="29"/>
      <c r="E64" s="29"/>
      <c r="F64" s="29"/>
    </row>
    <row r="65" spans="2:6" ht="13.5" customHeight="1">
      <c r="B65" s="19"/>
      <c r="C65" s="36"/>
      <c r="D65" s="29"/>
      <c r="E65" s="29"/>
      <c r="F65" s="29"/>
    </row>
    <row r="66" spans="2:3" ht="13.5" customHeight="1">
      <c r="B66" s="19"/>
      <c r="C66" s="36"/>
    </row>
    <row r="67" spans="3:6" ht="13.5" customHeight="1">
      <c r="C67" s="28"/>
      <c r="D67" s="29"/>
      <c r="E67" s="29"/>
      <c r="F67" s="29"/>
    </row>
    <row r="68" spans="2:6" ht="13.5" customHeight="1">
      <c r="B68" s="20"/>
      <c r="C68" s="20"/>
      <c r="D68" s="20"/>
      <c r="E68" s="20"/>
      <c r="F68" s="20"/>
    </row>
    <row r="69" spans="2:6" ht="13.5" customHeight="1">
      <c r="B69" s="20"/>
      <c r="C69" s="20"/>
      <c r="D69" s="20"/>
      <c r="E69" s="20"/>
      <c r="F69" s="20"/>
    </row>
    <row r="70" spans="2:6" ht="13.5" customHeight="1">
      <c r="B70" s="20"/>
      <c r="C70" s="20"/>
      <c r="D70" s="20"/>
      <c r="E70" s="20"/>
      <c r="F70" s="20"/>
    </row>
    <row r="71" spans="2:6" ht="13.5" customHeight="1">
      <c r="B71" s="20"/>
      <c r="C71" s="20"/>
      <c r="D71" s="20"/>
      <c r="E71" s="20"/>
      <c r="F71" s="20"/>
    </row>
    <row r="72" spans="2:6" ht="13.5" customHeight="1">
      <c r="B72" s="19"/>
      <c r="C72" s="20"/>
      <c r="D72" s="20"/>
      <c r="E72" s="20"/>
      <c r="F72" s="20"/>
    </row>
    <row r="73" ht="13.5" customHeight="1"/>
    <row r="74" spans="3:6" ht="13.5" customHeight="1">
      <c r="C74" s="23"/>
      <c r="D74" s="23"/>
      <c r="E74" s="23"/>
      <c r="F74" s="23"/>
    </row>
    <row r="75" spans="3:6" ht="13.5" customHeight="1">
      <c r="C75" s="23"/>
      <c r="D75" s="23"/>
      <c r="E75" s="23"/>
      <c r="F75" s="23"/>
    </row>
    <row r="76" spans="3:6" ht="13.5" customHeight="1">
      <c r="C76" s="23"/>
      <c r="D76" s="23"/>
      <c r="E76" s="23"/>
      <c r="F76" s="23"/>
    </row>
    <row r="77" spans="3:6" ht="13.5" customHeight="1">
      <c r="C77" s="24"/>
      <c r="D77" s="23"/>
      <c r="E77" s="23"/>
      <c r="F77" s="23"/>
    </row>
    <row r="78" spans="2:6" ht="13.5" customHeight="1">
      <c r="B78" s="19"/>
      <c r="C78" s="23"/>
      <c r="D78" s="23"/>
      <c r="E78" s="23"/>
      <c r="F78" s="23"/>
    </row>
    <row r="79" ht="13.5" customHeight="1">
      <c r="C79" s="28"/>
    </row>
    <row r="80" spans="2:3" ht="13.5" customHeight="1">
      <c r="B80" s="19"/>
      <c r="C80" s="37"/>
    </row>
    <row r="81" spans="2:6" ht="13.5" customHeight="1">
      <c r="B81" s="19"/>
      <c r="C81" s="36"/>
      <c r="D81" s="35"/>
      <c r="E81" s="35"/>
      <c r="F81" s="35"/>
    </row>
    <row r="82" spans="2:6" ht="13.5" customHeight="1">
      <c r="B82" s="19"/>
      <c r="C82" s="36"/>
      <c r="D82" s="35"/>
      <c r="E82" s="35"/>
      <c r="F82" s="35"/>
    </row>
    <row r="83" spans="2:6" ht="13.5" customHeight="1">
      <c r="B83" s="19"/>
      <c r="C83" s="28"/>
      <c r="D83" s="29"/>
      <c r="E83" s="29"/>
      <c r="F83" s="29"/>
    </row>
    <row r="84" spans="2:6" ht="13.5" customHeight="1">
      <c r="B84" s="19"/>
      <c r="C84" s="36"/>
      <c r="D84" s="29"/>
      <c r="E84" s="29"/>
      <c r="F84" s="29"/>
    </row>
    <row r="85" spans="2:6" ht="13.5" customHeight="1">
      <c r="B85" s="19"/>
      <c r="C85" s="28"/>
      <c r="D85" s="28"/>
      <c r="E85" s="28"/>
      <c r="F85" s="28"/>
    </row>
    <row r="86" spans="2:6" ht="13.5" customHeight="1">
      <c r="B86" s="19"/>
      <c r="C86" s="28"/>
      <c r="D86" s="28"/>
      <c r="E86" s="28"/>
      <c r="F86" s="28"/>
    </row>
    <row r="87" spans="2:6" ht="13.5" customHeight="1">
      <c r="B87" s="19"/>
      <c r="C87" s="36"/>
      <c r="D87" s="35"/>
      <c r="E87" s="35"/>
      <c r="F87" s="35"/>
    </row>
    <row r="88" spans="2:6" ht="13.5" customHeight="1">
      <c r="B88" s="19"/>
      <c r="C88" s="36"/>
      <c r="D88" s="35"/>
      <c r="E88" s="35"/>
      <c r="F88" s="35"/>
    </row>
    <row r="89" spans="2:6" ht="13.5" customHeight="1">
      <c r="B89" s="19"/>
      <c r="C89" s="36"/>
      <c r="D89" s="35"/>
      <c r="E89" s="35"/>
      <c r="F89" s="35"/>
    </row>
    <row r="90" spans="2:6" ht="13.5" customHeight="1">
      <c r="B90" s="19"/>
      <c r="C90" s="28"/>
      <c r="D90" s="29"/>
      <c r="E90" s="29"/>
      <c r="F90" s="29"/>
    </row>
    <row r="91" spans="2:6" ht="13.5" customHeight="1">
      <c r="B91" s="19"/>
      <c r="C91" s="36"/>
      <c r="D91" s="28"/>
      <c r="E91" s="28"/>
      <c r="F91" s="28"/>
    </row>
    <row r="92" ht="13.5" customHeight="1">
      <c r="C92" s="28"/>
    </row>
    <row r="93" spans="2:3" ht="13.5" customHeight="1">
      <c r="B93" s="19"/>
      <c r="C93" s="28"/>
    </row>
    <row r="94" spans="2:6" ht="13.5" customHeight="1">
      <c r="B94" s="19"/>
      <c r="C94" s="36"/>
      <c r="D94" s="35"/>
      <c r="E94" s="35"/>
      <c r="F94" s="35"/>
    </row>
    <row r="95" spans="2:6" ht="13.5" customHeight="1">
      <c r="B95" s="19"/>
      <c r="C95" s="36"/>
      <c r="D95" s="35"/>
      <c r="E95" s="35"/>
      <c r="F95" s="35"/>
    </row>
    <row r="96" spans="2:6" ht="13.5" customHeight="1">
      <c r="B96" s="19"/>
      <c r="C96" s="36"/>
      <c r="D96" s="35"/>
      <c r="E96" s="35"/>
      <c r="F96" s="35"/>
    </row>
    <row r="97" spans="2:6" ht="13.5" customHeight="1">
      <c r="B97" s="19"/>
      <c r="C97" s="36"/>
      <c r="D97" s="35"/>
      <c r="E97" s="35"/>
      <c r="F97" s="35"/>
    </row>
    <row r="98" spans="2:6" ht="13.5" customHeight="1">
      <c r="B98" s="19"/>
      <c r="C98" s="36"/>
      <c r="D98" s="35"/>
      <c r="E98" s="35"/>
      <c r="F98" s="35"/>
    </row>
    <row r="99" spans="2:6" ht="13.5" customHeight="1">
      <c r="B99" s="19"/>
      <c r="C99" s="36"/>
      <c r="D99" s="35"/>
      <c r="E99" s="35"/>
      <c r="F99" s="35"/>
    </row>
    <row r="100" spans="2:6" ht="13.5" customHeight="1">
      <c r="B100" s="19"/>
      <c r="C100" s="36"/>
      <c r="D100" s="35"/>
      <c r="E100" s="35"/>
      <c r="F100" s="35"/>
    </row>
    <row r="101" spans="2:6" ht="13.5" customHeight="1">
      <c r="B101" s="19"/>
      <c r="C101" s="36"/>
      <c r="D101" s="35"/>
      <c r="E101" s="35"/>
      <c r="F101" s="35"/>
    </row>
    <row r="102" spans="2:6" ht="13.5" customHeight="1">
      <c r="B102" s="19"/>
      <c r="C102" s="36"/>
      <c r="D102" s="35"/>
      <c r="E102" s="35"/>
      <c r="F102" s="35"/>
    </row>
    <row r="103" spans="2:6" ht="13.5" customHeight="1">
      <c r="B103" s="19"/>
      <c r="C103" s="28"/>
      <c r="D103" s="35"/>
      <c r="E103" s="35"/>
      <c r="F103" s="35"/>
    </row>
    <row r="104" spans="2:6" ht="13.5" customHeight="1">
      <c r="B104" s="19"/>
      <c r="C104" s="36"/>
      <c r="D104" s="29"/>
      <c r="E104" s="29"/>
      <c r="F104" s="29"/>
    </row>
    <row r="105" ht="13.5" customHeight="1">
      <c r="C105" s="28"/>
    </row>
    <row r="106" ht="13.5" customHeight="1">
      <c r="C106" s="36"/>
    </row>
    <row r="107" ht="13.5" customHeight="1"/>
    <row r="108" ht="13.5" customHeight="1">
      <c r="B108" s="19"/>
    </row>
    <row r="109" ht="13.5" customHeight="1"/>
    <row r="110" ht="13.5" customHeight="1"/>
    <row r="111" ht="13.5" customHeight="1"/>
    <row r="112" ht="13.5" customHeight="1"/>
    <row r="113" spans="2:6" ht="13.5" customHeight="1">
      <c r="B113" s="20"/>
      <c r="C113" s="20"/>
      <c r="D113" s="20"/>
      <c r="E113" s="20"/>
      <c r="F113" s="20"/>
    </row>
    <row r="114" spans="2:6" ht="13.5" customHeight="1">
      <c r="B114" s="20"/>
      <c r="C114" s="20"/>
      <c r="D114" s="20"/>
      <c r="E114" s="20"/>
      <c r="F114" s="20"/>
    </row>
    <row r="115" spans="2:6" ht="13.5" customHeight="1">
      <c r="B115" s="20"/>
      <c r="C115" s="20"/>
      <c r="D115" s="20"/>
      <c r="E115" s="20"/>
      <c r="F115" s="20"/>
    </row>
    <row r="116" spans="2:6" ht="13.5" customHeight="1">
      <c r="B116" s="20"/>
      <c r="C116" s="20"/>
      <c r="D116" s="20"/>
      <c r="E116" s="20"/>
      <c r="F116" s="20"/>
    </row>
    <row r="117" spans="2:6" ht="13.5" customHeight="1">
      <c r="B117" s="19"/>
      <c r="C117" s="20"/>
      <c r="D117" s="20"/>
      <c r="E117" s="20"/>
      <c r="F117" s="20"/>
    </row>
    <row r="118" spans="2:6" ht="13.5" customHeight="1">
      <c r="B118" s="19"/>
      <c r="C118" s="20"/>
      <c r="D118" s="20"/>
      <c r="E118" s="20"/>
      <c r="F118" s="20"/>
    </row>
    <row r="119" spans="2:6" ht="13.5" customHeight="1">
      <c r="B119" s="20"/>
      <c r="C119" s="20"/>
      <c r="D119" s="20"/>
      <c r="E119" s="20"/>
      <c r="F119" s="20"/>
    </row>
    <row r="120" spans="2:6" ht="13.5" customHeight="1">
      <c r="B120" s="20"/>
      <c r="C120" s="20"/>
      <c r="D120" s="20"/>
      <c r="E120" s="20"/>
      <c r="F120" s="20"/>
    </row>
    <row r="121" spans="2:8" ht="13.5" customHeight="1">
      <c r="B121" s="19"/>
      <c r="C121" s="38"/>
      <c r="D121" s="39"/>
      <c r="E121" s="39"/>
      <c r="F121" s="39"/>
      <c r="G121" s="39"/>
      <c r="H121" s="39"/>
    </row>
    <row r="122" spans="2:8" ht="13.5" customHeight="1">
      <c r="B122" s="19"/>
      <c r="C122" s="38"/>
      <c r="D122" s="39"/>
      <c r="E122" s="39"/>
      <c r="F122" s="39"/>
      <c r="G122" s="39"/>
      <c r="H122" s="39"/>
    </row>
    <row r="123" spans="3:8" ht="13.5" customHeight="1">
      <c r="C123" s="38"/>
      <c r="D123" s="39"/>
      <c r="E123" s="39"/>
      <c r="F123" s="39"/>
      <c r="G123" s="39"/>
      <c r="H123" s="39"/>
    </row>
    <row r="124" spans="2:8" ht="13.5" customHeight="1">
      <c r="B124" s="19"/>
      <c r="C124" s="38"/>
      <c r="D124" s="39"/>
      <c r="E124" s="39"/>
      <c r="F124" s="39"/>
      <c r="G124" s="39"/>
      <c r="H124" s="39"/>
    </row>
    <row r="125" spans="2:8" ht="13.5" customHeight="1">
      <c r="B125" s="19"/>
      <c r="C125" s="38"/>
      <c r="D125" s="39"/>
      <c r="E125" s="39"/>
      <c r="F125" s="39"/>
      <c r="G125" s="39"/>
      <c r="H125" s="39"/>
    </row>
    <row r="126" spans="2:8" ht="13.5" customHeight="1">
      <c r="B126" s="19"/>
      <c r="C126" s="38"/>
      <c r="D126" s="39"/>
      <c r="E126" s="39"/>
      <c r="F126" s="39"/>
      <c r="G126" s="39"/>
      <c r="H126" s="39"/>
    </row>
    <row r="127" spans="2:8" ht="13.5" customHeight="1">
      <c r="B127" s="19"/>
      <c r="C127" s="38"/>
      <c r="D127" s="39"/>
      <c r="E127" s="39"/>
      <c r="F127" s="39"/>
      <c r="G127" s="39"/>
      <c r="H127" s="39"/>
    </row>
    <row r="128" spans="2:8" ht="13.5" customHeight="1">
      <c r="B128" s="19"/>
      <c r="C128" s="38"/>
      <c r="D128" s="39"/>
      <c r="E128" s="39"/>
      <c r="F128" s="39"/>
      <c r="G128" s="39"/>
      <c r="H128" s="39"/>
    </row>
    <row r="129" spans="2:8" ht="13.5" customHeight="1">
      <c r="B129" s="19"/>
      <c r="C129" s="38"/>
      <c r="D129" s="39"/>
      <c r="E129" s="39"/>
      <c r="F129" s="39"/>
      <c r="G129" s="39"/>
      <c r="H129" s="39"/>
    </row>
    <row r="130" spans="2:8" ht="13.5" customHeight="1">
      <c r="B130" s="19"/>
      <c r="C130" s="38"/>
      <c r="D130" s="39"/>
      <c r="E130" s="39"/>
      <c r="F130" s="39"/>
      <c r="G130" s="39"/>
      <c r="H130" s="39"/>
    </row>
    <row r="131" spans="2:8" ht="13.5" customHeight="1">
      <c r="B131" s="19"/>
      <c r="C131" s="38"/>
      <c r="D131" s="39"/>
      <c r="E131" s="39"/>
      <c r="F131" s="39"/>
      <c r="G131" s="39"/>
      <c r="H131" s="39"/>
    </row>
    <row r="132" spans="2:8" ht="13.5" customHeight="1">
      <c r="B132" s="19"/>
      <c r="C132" s="38"/>
      <c r="D132" s="39"/>
      <c r="E132" s="39"/>
      <c r="F132" s="39"/>
      <c r="G132" s="39"/>
      <c r="H132" s="39"/>
    </row>
    <row r="133" spans="3:8" ht="13.5" customHeight="1">
      <c r="C133" s="38"/>
      <c r="D133" s="39"/>
      <c r="E133" s="39"/>
      <c r="F133" s="39"/>
      <c r="G133" s="39"/>
      <c r="H133" s="39"/>
    </row>
    <row r="134" spans="2:8" ht="13.5" customHeight="1">
      <c r="B134" s="19"/>
      <c r="C134" s="38"/>
      <c r="D134" s="39"/>
      <c r="E134" s="39"/>
      <c r="F134" s="39"/>
      <c r="G134" s="39"/>
      <c r="H134" s="39"/>
    </row>
    <row r="135" spans="3:8" ht="13.5" customHeight="1">
      <c r="C135" s="38"/>
      <c r="D135" s="39"/>
      <c r="E135" s="39"/>
      <c r="F135" s="39"/>
      <c r="G135" s="39"/>
      <c r="H135" s="39"/>
    </row>
    <row r="136" spans="2:8" ht="13.5" customHeight="1">
      <c r="B136" s="19"/>
      <c r="C136" s="38"/>
      <c r="D136" s="39"/>
      <c r="E136" s="39"/>
      <c r="F136" s="39"/>
      <c r="G136" s="39"/>
      <c r="H136" s="39"/>
    </row>
    <row r="137" spans="2:8" ht="13.5" customHeight="1">
      <c r="B137" s="19"/>
      <c r="C137" s="38"/>
      <c r="D137" s="39"/>
      <c r="E137" s="39"/>
      <c r="F137" s="39"/>
      <c r="G137" s="39"/>
      <c r="H137" s="39"/>
    </row>
    <row r="138" spans="2:8" ht="13.5" customHeight="1">
      <c r="B138" s="19"/>
      <c r="C138" s="38"/>
      <c r="D138" s="39"/>
      <c r="E138" s="39"/>
      <c r="F138" s="39"/>
      <c r="G138" s="39"/>
      <c r="H138" s="39"/>
    </row>
    <row r="139" spans="3:8" ht="13.5" customHeight="1">
      <c r="C139" s="38"/>
      <c r="D139" s="39"/>
      <c r="E139" s="39"/>
      <c r="F139" s="39"/>
      <c r="G139" s="39"/>
      <c r="H139" s="39"/>
    </row>
    <row r="140" spans="2:8" ht="13.5" customHeight="1">
      <c r="B140" s="19"/>
      <c r="C140" s="38"/>
      <c r="D140" s="39"/>
      <c r="E140" s="39"/>
      <c r="F140" s="39"/>
      <c r="G140" s="39"/>
      <c r="H140" s="39"/>
    </row>
    <row r="141" spans="3:8" ht="13.5" customHeight="1">
      <c r="C141" s="38"/>
      <c r="D141" s="39"/>
      <c r="E141" s="39"/>
      <c r="F141" s="39"/>
      <c r="G141" s="39"/>
      <c r="H141" s="39"/>
    </row>
    <row r="142" spans="2:8" ht="13.5" customHeight="1">
      <c r="B142" s="19"/>
      <c r="C142" s="38"/>
      <c r="D142" s="39"/>
      <c r="E142" s="39"/>
      <c r="F142" s="39"/>
      <c r="G142" s="39"/>
      <c r="H142" s="39"/>
    </row>
    <row r="143" spans="3:8" ht="13.5" customHeight="1">
      <c r="C143" s="39"/>
      <c r="D143" s="39"/>
      <c r="E143" s="39"/>
      <c r="F143" s="39"/>
      <c r="G143" s="39"/>
      <c r="H143" s="39"/>
    </row>
    <row r="144" spans="3:8" ht="13.5" customHeight="1">
      <c r="C144" s="39"/>
      <c r="D144" s="39"/>
      <c r="E144" s="39"/>
      <c r="F144" s="39"/>
      <c r="G144" s="39"/>
      <c r="H144" s="39"/>
    </row>
    <row r="145" spans="3:8" ht="13.5" customHeight="1">
      <c r="C145" s="39"/>
      <c r="D145" s="39"/>
      <c r="E145" s="39"/>
      <c r="F145" s="39"/>
      <c r="G145" s="39"/>
      <c r="H145" s="39"/>
    </row>
    <row r="146" spans="3:8" ht="13.5" customHeight="1">
      <c r="C146" s="39"/>
      <c r="D146" s="39"/>
      <c r="E146" s="39"/>
      <c r="F146" s="39"/>
      <c r="G146" s="39"/>
      <c r="H146" s="39"/>
    </row>
    <row r="147" spans="3:8" ht="13.5" customHeight="1">
      <c r="C147" s="39"/>
      <c r="D147" s="39"/>
      <c r="E147" s="39"/>
      <c r="F147" s="39"/>
      <c r="G147" s="39"/>
      <c r="H147" s="39"/>
    </row>
    <row r="148" spans="3:8" ht="13.5" customHeight="1">
      <c r="C148" s="39"/>
      <c r="D148" s="39"/>
      <c r="E148" s="39"/>
      <c r="F148" s="39"/>
      <c r="G148" s="39"/>
      <c r="H148" s="39"/>
    </row>
    <row r="149" spans="3:8" ht="13.5" customHeight="1">
      <c r="C149" s="39"/>
      <c r="D149" s="39"/>
      <c r="E149" s="39"/>
      <c r="F149" s="39"/>
      <c r="G149" s="39"/>
      <c r="H149" s="39"/>
    </row>
    <row r="150" spans="3:8" ht="13.5" customHeight="1">
      <c r="C150" s="39"/>
      <c r="D150" s="39"/>
      <c r="E150" s="39"/>
      <c r="F150" s="39"/>
      <c r="G150" s="39"/>
      <c r="H150" s="39"/>
    </row>
    <row r="151" spans="3:8" ht="13.5" customHeight="1">
      <c r="C151" s="39"/>
      <c r="D151" s="39"/>
      <c r="E151" s="39"/>
      <c r="F151" s="39"/>
      <c r="G151" s="39"/>
      <c r="H151" s="39"/>
    </row>
    <row r="152" spans="3:8" ht="13.5" customHeight="1">
      <c r="C152" s="39"/>
      <c r="D152" s="39"/>
      <c r="E152" s="39"/>
      <c r="F152" s="39"/>
      <c r="G152" s="39"/>
      <c r="H152" s="39"/>
    </row>
    <row r="153" spans="3:8" ht="14.25">
      <c r="C153" s="39"/>
      <c r="D153" s="39"/>
      <c r="E153" s="39"/>
      <c r="F153" s="39"/>
      <c r="G153" s="39"/>
      <c r="H153" s="39"/>
    </row>
    <row r="154" spans="3:8" ht="14.25">
      <c r="C154" s="39"/>
      <c r="D154" s="39"/>
      <c r="E154" s="39"/>
      <c r="F154" s="39"/>
      <c r="G154" s="39"/>
      <c r="H154" s="39"/>
    </row>
    <row r="155" spans="3:8" ht="14.25">
      <c r="C155" s="39"/>
      <c r="D155" s="39"/>
      <c r="E155" s="39"/>
      <c r="F155" s="39"/>
      <c r="G155" s="39"/>
      <c r="H155" s="39"/>
    </row>
    <row r="156" spans="3:8" ht="14.25">
      <c r="C156" s="39"/>
      <c r="D156" s="39"/>
      <c r="E156" s="39"/>
      <c r="F156" s="39"/>
      <c r="G156" s="39"/>
      <c r="H156" s="39"/>
    </row>
    <row r="157" spans="3:8" ht="14.25">
      <c r="C157" s="39"/>
      <c r="D157" s="39"/>
      <c r="E157" s="39"/>
      <c r="F157" s="39"/>
      <c r="G157" s="39"/>
      <c r="H157" s="39"/>
    </row>
    <row r="158" spans="3:8" ht="14.25">
      <c r="C158" s="39"/>
      <c r="D158" s="39"/>
      <c r="E158" s="39"/>
      <c r="F158" s="39"/>
      <c r="G158" s="39"/>
      <c r="H158" s="39"/>
    </row>
    <row r="159" spans="3:8" ht="14.25">
      <c r="C159" s="39"/>
      <c r="D159" s="39"/>
      <c r="E159" s="39"/>
      <c r="F159" s="39"/>
      <c r="G159" s="39"/>
      <c r="H159" s="39"/>
    </row>
    <row r="160" spans="3:8" ht="14.25">
      <c r="C160" s="39"/>
      <c r="D160" s="39"/>
      <c r="E160" s="39"/>
      <c r="F160" s="39"/>
      <c r="G160" s="39"/>
      <c r="H160" s="39"/>
    </row>
    <row r="161" spans="3:8" ht="14.25">
      <c r="C161" s="39"/>
      <c r="D161" s="39"/>
      <c r="E161" s="39"/>
      <c r="F161" s="39"/>
      <c r="G161" s="39"/>
      <c r="H161" s="39"/>
    </row>
    <row r="162" spans="3:8" ht="14.25">
      <c r="C162" s="39"/>
      <c r="D162" s="39"/>
      <c r="E162" s="39"/>
      <c r="F162" s="39"/>
      <c r="G162" s="39"/>
      <c r="H162" s="39"/>
    </row>
    <row r="163" spans="3:8" ht="14.25">
      <c r="C163" s="39"/>
      <c r="D163" s="39"/>
      <c r="E163" s="39"/>
      <c r="F163" s="39"/>
      <c r="G163" s="39"/>
      <c r="H163" s="39"/>
    </row>
    <row r="164" spans="3:8" ht="14.25">
      <c r="C164" s="39"/>
      <c r="D164" s="39"/>
      <c r="E164" s="39"/>
      <c r="F164" s="39"/>
      <c r="G164" s="39"/>
      <c r="H164" s="39"/>
    </row>
    <row r="165" spans="3:8" ht="14.25">
      <c r="C165" s="39"/>
      <c r="D165" s="39"/>
      <c r="E165" s="39"/>
      <c r="F165" s="39"/>
      <c r="G165" s="39"/>
      <c r="H165" s="39"/>
    </row>
    <row r="166" spans="3:8" ht="14.25">
      <c r="C166" s="39"/>
      <c r="D166" s="39"/>
      <c r="E166" s="39"/>
      <c r="F166" s="39"/>
      <c r="G166" s="39"/>
      <c r="H166" s="39"/>
    </row>
    <row r="167" spans="3:8" ht="14.25">
      <c r="C167" s="39"/>
      <c r="D167" s="39"/>
      <c r="E167" s="39"/>
      <c r="F167" s="39"/>
      <c r="G167" s="39"/>
      <c r="H167" s="39"/>
    </row>
    <row r="168" spans="3:8" ht="14.25">
      <c r="C168" s="39"/>
      <c r="D168" s="39"/>
      <c r="E168" s="39"/>
      <c r="F168" s="39"/>
      <c r="G168" s="39"/>
      <c r="H168" s="39"/>
    </row>
    <row r="169" spans="3:8" ht="14.25">
      <c r="C169" s="39"/>
      <c r="D169" s="39"/>
      <c r="E169" s="39"/>
      <c r="F169" s="39"/>
      <c r="G169" s="39"/>
      <c r="H169" s="39"/>
    </row>
    <row r="170" spans="3:8" ht="14.25">
      <c r="C170" s="39"/>
      <c r="D170" s="39"/>
      <c r="E170" s="39"/>
      <c r="F170" s="39"/>
      <c r="G170" s="39"/>
      <c r="H170" s="39"/>
    </row>
    <row r="171" spans="3:8" ht="14.25">
      <c r="C171" s="39"/>
      <c r="D171" s="39"/>
      <c r="E171" s="39"/>
      <c r="F171" s="39"/>
      <c r="G171" s="39"/>
      <c r="H171" s="39"/>
    </row>
    <row r="172" spans="3:8" ht="14.25">
      <c r="C172" s="39"/>
      <c r="D172" s="39"/>
      <c r="E172" s="39"/>
      <c r="F172" s="39"/>
      <c r="G172" s="39"/>
      <c r="H172" s="39"/>
    </row>
    <row r="173" spans="3:8" ht="14.25">
      <c r="C173" s="39"/>
      <c r="D173" s="39"/>
      <c r="E173" s="39"/>
      <c r="F173" s="39"/>
      <c r="G173" s="39"/>
      <c r="H173" s="39"/>
    </row>
    <row r="174" spans="3:8" ht="14.25">
      <c r="C174" s="39"/>
      <c r="D174" s="39"/>
      <c r="E174" s="39"/>
      <c r="F174" s="39"/>
      <c r="G174" s="39"/>
      <c r="H174" s="39"/>
    </row>
    <row r="175" spans="3:8" ht="14.25">
      <c r="C175" s="39"/>
      <c r="D175" s="39"/>
      <c r="E175" s="39"/>
      <c r="F175" s="39"/>
      <c r="G175" s="39"/>
      <c r="H175" s="39"/>
    </row>
    <row r="176" spans="3:8" ht="14.25">
      <c r="C176" s="39"/>
      <c r="D176" s="39"/>
      <c r="E176" s="39"/>
      <c r="F176" s="39"/>
      <c r="G176" s="39"/>
      <c r="H176" s="39"/>
    </row>
    <row r="177" spans="3:8" ht="14.25">
      <c r="C177" s="39"/>
      <c r="D177" s="39"/>
      <c r="E177" s="39"/>
      <c r="F177" s="39"/>
      <c r="G177" s="39"/>
      <c r="H177" s="39"/>
    </row>
    <row r="178" spans="3:8" ht="14.25">
      <c r="C178" s="39"/>
      <c r="D178" s="39"/>
      <c r="E178" s="39"/>
      <c r="F178" s="39"/>
      <c r="G178" s="39"/>
      <c r="H178" s="39"/>
    </row>
    <row r="179" spans="3:8" ht="14.25">
      <c r="C179" s="39"/>
      <c r="D179" s="39"/>
      <c r="E179" s="39"/>
      <c r="F179" s="39"/>
      <c r="G179" s="39"/>
      <c r="H179" s="39"/>
    </row>
    <row r="180" spans="3:8" ht="14.25">
      <c r="C180" s="39"/>
      <c r="D180" s="39"/>
      <c r="E180" s="39"/>
      <c r="F180" s="39"/>
      <c r="G180" s="39"/>
      <c r="H180" s="39"/>
    </row>
    <row r="181" spans="3:8" ht="14.25">
      <c r="C181" s="39"/>
      <c r="D181" s="39"/>
      <c r="E181" s="39"/>
      <c r="F181" s="39"/>
      <c r="G181" s="39"/>
      <c r="H181" s="39"/>
    </row>
    <row r="182" spans="3:8" ht="14.25">
      <c r="C182" s="39"/>
      <c r="D182" s="39"/>
      <c r="E182" s="39"/>
      <c r="F182" s="39"/>
      <c r="G182" s="39"/>
      <c r="H182" s="39"/>
    </row>
    <row r="183" spans="3:8" ht="14.25">
      <c r="C183" s="39"/>
      <c r="D183" s="39"/>
      <c r="E183" s="39"/>
      <c r="F183" s="39"/>
      <c r="G183" s="39"/>
      <c r="H183" s="39"/>
    </row>
    <row r="184" spans="3:8" ht="14.25">
      <c r="C184" s="39"/>
      <c r="D184" s="39"/>
      <c r="E184" s="39"/>
      <c r="F184" s="39"/>
      <c r="G184" s="39"/>
      <c r="H184" s="39"/>
    </row>
    <row r="185" spans="3:8" ht="14.25">
      <c r="C185" s="39"/>
      <c r="D185" s="39"/>
      <c r="E185" s="39"/>
      <c r="F185" s="39"/>
      <c r="G185" s="39"/>
      <c r="H185" s="39"/>
    </row>
    <row r="186" spans="3:8" ht="14.25">
      <c r="C186" s="39"/>
      <c r="D186" s="39"/>
      <c r="E186" s="39"/>
      <c r="F186" s="39"/>
      <c r="G186" s="39"/>
      <c r="H186" s="39"/>
    </row>
    <row r="187" spans="3:8" ht="14.25">
      <c r="C187" s="39"/>
      <c r="D187" s="39"/>
      <c r="E187" s="39"/>
      <c r="F187" s="39"/>
      <c r="G187" s="39"/>
      <c r="H187" s="39"/>
    </row>
    <row r="188" spans="3:8" ht="14.25">
      <c r="C188" s="39"/>
      <c r="D188" s="39"/>
      <c r="E188" s="39"/>
      <c r="F188" s="39"/>
      <c r="G188" s="39"/>
      <c r="H188" s="39"/>
    </row>
    <row r="189" spans="3:8" ht="14.25">
      <c r="C189" s="39"/>
      <c r="D189" s="39"/>
      <c r="E189" s="39"/>
      <c r="F189" s="39"/>
      <c r="G189" s="39"/>
      <c r="H189" s="39"/>
    </row>
    <row r="190" spans="3:8" ht="14.25">
      <c r="C190" s="39"/>
      <c r="D190" s="39"/>
      <c r="E190" s="39"/>
      <c r="F190" s="39"/>
      <c r="G190" s="39"/>
      <c r="H190" s="39"/>
    </row>
    <row r="191" spans="3:8" ht="14.25">
      <c r="C191" s="39"/>
      <c r="D191" s="39"/>
      <c r="E191" s="39"/>
      <c r="F191" s="39"/>
      <c r="G191" s="39"/>
      <c r="H191" s="39"/>
    </row>
    <row r="192" spans="3:8" ht="14.25">
      <c r="C192" s="39"/>
      <c r="D192" s="39"/>
      <c r="E192" s="39"/>
      <c r="F192" s="39"/>
      <c r="G192" s="39"/>
      <c r="H192" s="39"/>
    </row>
    <row r="193" spans="3:8" ht="14.25">
      <c r="C193" s="39"/>
      <c r="D193" s="39"/>
      <c r="E193" s="39"/>
      <c r="F193" s="39"/>
      <c r="G193" s="39"/>
      <c r="H193" s="39"/>
    </row>
    <row r="194" spans="3:8" ht="14.25">
      <c r="C194" s="39"/>
      <c r="D194" s="39"/>
      <c r="E194" s="39"/>
      <c r="F194" s="39"/>
      <c r="G194" s="39"/>
      <c r="H194" s="39"/>
    </row>
    <row r="195" spans="3:8" ht="14.25">
      <c r="C195" s="39"/>
      <c r="D195" s="39"/>
      <c r="E195" s="39"/>
      <c r="F195" s="39"/>
      <c r="G195" s="39"/>
      <c r="H195" s="39"/>
    </row>
    <row r="196" spans="3:8" ht="14.25">
      <c r="C196" s="39"/>
      <c r="D196" s="39"/>
      <c r="E196" s="39"/>
      <c r="F196" s="39"/>
      <c r="G196" s="39"/>
      <c r="H196" s="39"/>
    </row>
    <row r="197" spans="3:8" ht="14.25">
      <c r="C197" s="39"/>
      <c r="D197" s="39"/>
      <c r="E197" s="39"/>
      <c r="F197" s="39"/>
      <c r="G197" s="39"/>
      <c r="H197" s="39"/>
    </row>
    <row r="198" spans="3:8" ht="14.25">
      <c r="C198" s="39"/>
      <c r="D198" s="39"/>
      <c r="E198" s="39"/>
      <c r="F198" s="39"/>
      <c r="G198" s="39"/>
      <c r="H198" s="39"/>
    </row>
    <row r="199" spans="3:8" ht="14.25">
      <c r="C199" s="39"/>
      <c r="D199" s="39"/>
      <c r="E199" s="39"/>
      <c r="F199" s="39"/>
      <c r="G199" s="39"/>
      <c r="H199" s="39"/>
    </row>
    <row r="200" spans="3:8" ht="14.25">
      <c r="C200" s="39"/>
      <c r="D200" s="39"/>
      <c r="E200" s="39"/>
      <c r="F200" s="39"/>
      <c r="G200" s="39"/>
      <c r="H200" s="39"/>
    </row>
    <row r="201" spans="3:8" ht="14.25">
      <c r="C201" s="39"/>
      <c r="D201" s="39"/>
      <c r="E201" s="39"/>
      <c r="F201" s="39"/>
      <c r="G201" s="39"/>
      <c r="H201" s="39"/>
    </row>
    <row r="202" spans="3:8" ht="14.25">
      <c r="C202" s="39"/>
      <c r="D202" s="39"/>
      <c r="E202" s="39"/>
      <c r="F202" s="39"/>
      <c r="G202" s="39"/>
      <c r="H202" s="39"/>
    </row>
    <row r="203" spans="3:8" ht="14.25">
      <c r="C203" s="39"/>
      <c r="D203" s="39"/>
      <c r="E203" s="39"/>
      <c r="F203" s="39"/>
      <c r="G203" s="39"/>
      <c r="H203" s="39"/>
    </row>
    <row r="204" spans="3:8" ht="14.25">
      <c r="C204" s="39"/>
      <c r="D204" s="39"/>
      <c r="E204" s="39"/>
      <c r="F204" s="39"/>
      <c r="G204" s="39"/>
      <c r="H204" s="39"/>
    </row>
    <row r="205" spans="3:8" ht="14.25">
      <c r="C205" s="39"/>
      <c r="D205" s="39"/>
      <c r="E205" s="39"/>
      <c r="F205" s="39"/>
      <c r="G205" s="39"/>
      <c r="H205" s="39"/>
    </row>
    <row r="206" spans="3:8" ht="14.25">
      <c r="C206" s="39"/>
      <c r="D206" s="39"/>
      <c r="E206" s="39"/>
      <c r="F206" s="39"/>
      <c r="G206" s="39"/>
      <c r="H206" s="39"/>
    </row>
    <row r="207" spans="3:8" ht="14.25">
      <c r="C207" s="39"/>
      <c r="D207" s="39"/>
      <c r="E207" s="39"/>
      <c r="F207" s="39"/>
      <c r="G207" s="39"/>
      <c r="H207" s="39"/>
    </row>
    <row r="208" spans="3:8" ht="14.25">
      <c r="C208" s="39"/>
      <c r="D208" s="39"/>
      <c r="E208" s="39"/>
      <c r="F208" s="39"/>
      <c r="G208" s="39"/>
      <c r="H208" s="39"/>
    </row>
    <row r="209" spans="3:8" ht="14.25">
      <c r="C209" s="39"/>
      <c r="D209" s="39"/>
      <c r="E209" s="39"/>
      <c r="F209" s="39"/>
      <c r="G209" s="39"/>
      <c r="H209" s="39"/>
    </row>
    <row r="210" spans="3:8" ht="14.25">
      <c r="C210" s="39"/>
      <c r="D210" s="39"/>
      <c r="E210" s="39"/>
      <c r="F210" s="39"/>
      <c r="G210" s="39"/>
      <c r="H210" s="39"/>
    </row>
    <row r="211" spans="3:8" ht="14.25">
      <c r="C211" s="39"/>
      <c r="D211" s="39"/>
      <c r="E211" s="39"/>
      <c r="F211" s="39"/>
      <c r="G211" s="39"/>
      <c r="H211" s="39"/>
    </row>
    <row r="212" spans="3:8" ht="14.25">
      <c r="C212" s="39"/>
      <c r="D212" s="39"/>
      <c r="E212" s="39"/>
      <c r="F212" s="39"/>
      <c r="G212" s="39"/>
      <c r="H212" s="39"/>
    </row>
    <row r="213" spans="3:8" ht="14.25">
      <c r="C213" s="39"/>
      <c r="D213" s="39"/>
      <c r="E213" s="39"/>
      <c r="F213" s="39"/>
      <c r="G213" s="39"/>
      <c r="H213" s="39"/>
    </row>
    <row r="214" spans="3:8" ht="14.25">
      <c r="C214" s="39"/>
      <c r="D214" s="39"/>
      <c r="E214" s="39"/>
      <c r="F214" s="39"/>
      <c r="G214" s="39"/>
      <c r="H214" s="39"/>
    </row>
    <row r="215" spans="3:8" ht="14.25">
      <c r="C215" s="39"/>
      <c r="D215" s="39"/>
      <c r="E215" s="39"/>
      <c r="F215" s="39"/>
      <c r="G215" s="39"/>
      <c r="H215" s="39"/>
    </row>
    <row r="216" spans="3:8" ht="14.25">
      <c r="C216" s="39"/>
      <c r="D216" s="39"/>
      <c r="E216" s="39"/>
      <c r="F216" s="39"/>
      <c r="G216" s="39"/>
      <c r="H216" s="39"/>
    </row>
    <row r="217" spans="3:8" ht="14.25">
      <c r="C217" s="39"/>
      <c r="D217" s="39"/>
      <c r="E217" s="39"/>
      <c r="F217" s="39"/>
      <c r="G217" s="39"/>
      <c r="H217" s="39"/>
    </row>
    <row r="218" spans="3:8" ht="14.25">
      <c r="C218" s="39"/>
      <c r="D218" s="39"/>
      <c r="E218" s="39"/>
      <c r="F218" s="39"/>
      <c r="G218" s="39"/>
      <c r="H218" s="39"/>
    </row>
    <row r="219" spans="3:8" ht="14.25">
      <c r="C219" s="39"/>
      <c r="D219" s="39"/>
      <c r="E219" s="39"/>
      <c r="F219" s="39"/>
      <c r="G219" s="39"/>
      <c r="H219" s="39"/>
    </row>
    <row r="220" spans="3:8" ht="14.25">
      <c r="C220" s="39"/>
      <c r="D220" s="39"/>
      <c r="E220" s="39"/>
      <c r="F220" s="39"/>
      <c r="G220" s="39"/>
      <c r="H220" s="39"/>
    </row>
    <row r="221" spans="3:8" ht="14.25">
      <c r="C221" s="39"/>
      <c r="D221" s="39"/>
      <c r="E221" s="39"/>
      <c r="F221" s="39"/>
      <c r="G221" s="39"/>
      <c r="H221" s="39"/>
    </row>
    <row r="222" spans="3:8" ht="14.25">
      <c r="C222" s="39"/>
      <c r="D222" s="39"/>
      <c r="E222" s="39"/>
      <c r="F222" s="39"/>
      <c r="G222" s="39"/>
      <c r="H222" s="39"/>
    </row>
    <row r="223" spans="3:8" ht="14.25">
      <c r="C223" s="39"/>
      <c r="D223" s="39"/>
      <c r="E223" s="39"/>
      <c r="F223" s="39"/>
      <c r="G223" s="39"/>
      <c r="H223" s="39"/>
    </row>
  </sheetData>
  <sheetProtection/>
  <mergeCells count="5">
    <mergeCell ref="B7:K7"/>
    <mergeCell ref="B6:K6"/>
    <mergeCell ref="B3:K3"/>
    <mergeCell ref="B4:K4"/>
    <mergeCell ref="B5:K5"/>
  </mergeCells>
  <printOptions horizontalCentered="1" verticalCentered="1"/>
  <pageMargins left="0.6" right="0.35" top="0.25" bottom="0.25" header="0.17" footer="0.31"/>
  <pageSetup fitToHeight="1" fitToWidth="1" horizontalDpi="300" verticalDpi="300" orientation="landscape" scale="90" r:id="rId1"/>
  <headerFooter alignWithMargins="0">
    <oddFooter>&amp;C- &amp;P -</oddFooter>
  </headerFooter>
  <ignoredErrors>
    <ignoredError sqref="E20 E25 E26 E39 E35 E41 E33 G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3:AP78"/>
  <sheetViews>
    <sheetView zoomScale="73" zoomScaleNormal="73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8.88671875" defaultRowHeight="15"/>
  <cols>
    <col min="1" max="1" width="4.10546875" style="0" customWidth="1"/>
    <col min="2" max="2" width="18.99609375" style="0" bestFit="1" customWidth="1"/>
    <col min="3" max="3" width="7.10546875" style="0" bestFit="1" customWidth="1"/>
    <col min="4" max="4" width="9.5546875" style="0" bestFit="1" customWidth="1"/>
    <col min="5" max="5" width="9.6640625" style="0" customWidth="1"/>
    <col min="6" max="6" width="1.5625" style="0" customWidth="1"/>
    <col min="7" max="11" width="6.88671875" style="0" bestFit="1" customWidth="1"/>
    <col min="12" max="12" width="5.99609375" style="0" bestFit="1" customWidth="1"/>
    <col min="13" max="15" width="6.88671875" style="0" bestFit="1" customWidth="1"/>
    <col min="16" max="16" width="5.99609375" style="0" bestFit="1" customWidth="1"/>
    <col min="17" max="17" width="1.33203125" style="0" customWidth="1"/>
    <col min="18" max="31" width="5.99609375" style="4" bestFit="1" customWidth="1"/>
    <col min="32" max="32" width="1.5625" style="0" customWidth="1"/>
    <col min="33" max="42" width="5.99609375" style="0" bestFit="1" customWidth="1"/>
  </cols>
  <sheetData>
    <row r="3" spans="3:42" ht="15">
      <c r="C3" s="142" t="s">
        <v>82</v>
      </c>
      <c r="D3" s="142"/>
      <c r="E3" s="142"/>
      <c r="G3" s="142" t="s">
        <v>83</v>
      </c>
      <c r="H3" s="142"/>
      <c r="I3" s="142"/>
      <c r="J3" s="142"/>
      <c r="K3" s="142"/>
      <c r="L3" s="142"/>
      <c r="M3" s="142"/>
      <c r="N3" s="142"/>
      <c r="O3" s="142"/>
      <c r="P3" s="142"/>
      <c r="R3" s="142" t="s">
        <v>84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G3" s="142" t="s">
        <v>101</v>
      </c>
      <c r="AH3" s="142"/>
      <c r="AI3" s="142"/>
      <c r="AJ3" s="142"/>
      <c r="AK3" s="142"/>
      <c r="AL3" s="142"/>
      <c r="AM3" s="142"/>
      <c r="AN3" s="142"/>
      <c r="AO3" s="142"/>
      <c r="AP3" s="142"/>
    </row>
    <row r="4" spans="1:42" ht="15">
      <c r="A4" t="s">
        <v>0</v>
      </c>
      <c r="B4" t="s">
        <v>1</v>
      </c>
      <c r="C4" s="4" t="s">
        <v>79</v>
      </c>
      <c r="D4" s="4" t="s">
        <v>80</v>
      </c>
      <c r="E4" s="4" t="s">
        <v>81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77</v>
      </c>
      <c r="S4" s="4" t="s">
        <v>78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  <c r="AG4">
        <v>101</v>
      </c>
      <c r="AH4">
        <v>102</v>
      </c>
      <c r="AI4">
        <v>103</v>
      </c>
      <c r="AJ4">
        <v>111</v>
      </c>
      <c r="AK4">
        <v>112</v>
      </c>
      <c r="AL4">
        <v>113</v>
      </c>
      <c r="AM4">
        <v>130</v>
      </c>
      <c r="AN4">
        <v>254</v>
      </c>
      <c r="AO4">
        <v>255</v>
      </c>
      <c r="AP4">
        <v>300</v>
      </c>
    </row>
    <row r="5" spans="1:42" ht="15">
      <c r="A5">
        <v>1</v>
      </c>
      <c r="B5" t="s">
        <v>3</v>
      </c>
      <c r="C5" s="1" t="e">
        <f>'1011 Grade'!Q5=#REF!</f>
        <v>#REF!</v>
      </c>
      <c r="D5" s="1" t="e">
        <f>#REF!='1011 BGBP'!BX5</f>
        <v>#REF!</v>
      </c>
      <c r="E5" s="1" t="b">
        <f>'1011 Grade'!Q5='1011 BGBP'!BX5</f>
        <v>1</v>
      </c>
      <c r="G5" t="e">
        <f>SUMIF('1011 BGBP'!$V$3:$AV$3,'Cross Check'!G$4,'1011 BGBP'!$V5:$AV5)=#REF!</f>
        <v>#REF!</v>
      </c>
      <c r="H5" t="e">
        <f>SUMIF('1011 BGBP'!$V$3:$AV$3,'Cross Check'!H$4,'1011 BGBP'!$V5:$AV5)=#REF!</f>
        <v>#REF!</v>
      </c>
      <c r="I5" t="e">
        <f>SUMIF('1011 BGBP'!$V$3:$AV$3,'Cross Check'!I$4,'1011 BGBP'!$V5:$AV5)=#REF!</f>
        <v>#REF!</v>
      </c>
      <c r="J5" t="e">
        <f>SUMIF('1011 BGBP'!$V$3:$AV$3,'Cross Check'!J$4,'1011 BGBP'!$V5:$AV5)=#REF!</f>
        <v>#REF!</v>
      </c>
      <c r="K5" t="e">
        <f>SUMIF('1011 BGBP'!$V$3:$AV$3,'Cross Check'!K$4,'1011 BGBP'!$V5:$AV5)=#REF!</f>
        <v>#REF!</v>
      </c>
      <c r="L5" t="e">
        <f>SUMIF('1011 BGBP'!$V$3:$AV$3,'Cross Check'!L$4,'1011 BGBP'!$V5:$AV5)=#REF!</f>
        <v>#REF!</v>
      </c>
      <c r="M5" t="e">
        <f>SUMIF('1011 BGBP'!$V$3:$AV$3,'Cross Check'!M$4,'1011 BGBP'!$V5:$AV5)=#REF!</f>
        <v>#REF!</v>
      </c>
      <c r="N5" t="e">
        <f>SUMIF('1011 BGBP'!$V$3:$AV$3,'Cross Check'!N$4,'1011 BGBP'!$V5:$AV5)=#REF!</f>
        <v>#REF!</v>
      </c>
      <c r="O5" t="e">
        <f>SUMIF('1011 BGBP'!$V$3:$AV$3,'Cross Check'!O$4,'1011 BGBP'!$V5:$AV5)=#REF!</f>
        <v>#REF!</v>
      </c>
      <c r="P5" t="e">
        <f>SUMIF('1011 BGBP'!$V$3:$AV$3,'Cross Check'!P$4,'1011 BGBP'!$V5:$AV5)=#REF!</f>
        <v>#REF!</v>
      </c>
      <c r="R5" s="4" t="b">
        <f>SUMIF('1011 BGBP'!$V$2:$AV$2,'Cross Check'!R$4,'1011 BGBP'!$V5:$AV5)='1011 Grade'!C5</f>
        <v>0</v>
      </c>
      <c r="S5" s="4" t="b">
        <f>SUMIF('1011 BGBP'!$V$2:$AV$2,'Cross Check'!S$4,'1011 BGBP'!$V5:$AV5)='1011 Grade'!D5</f>
        <v>0</v>
      </c>
      <c r="T5" s="4" t="b">
        <f>SUMIF('1011 BGBP'!$V$2:$AV$2,'Cross Check'!T$4,'1011 BGBP'!$V5:$AV5)='1011 Grade'!E5</f>
        <v>0</v>
      </c>
      <c r="U5" s="4" t="b">
        <f>SUMIF('1011 BGBP'!$V$2:$AV$2,'Cross Check'!U$4,'1011 BGBP'!$V5:$AV5)='1011 Grade'!F5</f>
        <v>0</v>
      </c>
      <c r="V5" s="4" t="b">
        <f>SUMIF('1011 BGBP'!$V$2:$AV$2,'Cross Check'!V$4,'1011 BGBP'!$V5:$AV5)='1011 Grade'!G5</f>
        <v>0</v>
      </c>
      <c r="W5" s="4" t="b">
        <f>SUMIF('1011 BGBP'!$V$2:$AV$2,'Cross Check'!W$4,'1011 BGBP'!$V5:$AV5)='1011 Grade'!H5</f>
        <v>0</v>
      </c>
      <c r="X5" s="4" t="b">
        <f>SUMIF('1011 BGBP'!$V$2:$AV$2,'Cross Check'!X$4,'1011 BGBP'!$V5:$AV5)='1011 Grade'!I5</f>
        <v>0</v>
      </c>
      <c r="Y5" s="4" t="b">
        <f>SUMIF('1011 BGBP'!$V$2:$AV$2,'Cross Check'!Y$4,'1011 BGBP'!$V5:$AV5)='1011 Grade'!J5</f>
        <v>0</v>
      </c>
      <c r="Z5" s="4" t="b">
        <f>SUMIF('1011 BGBP'!$V$2:$AV$2,'Cross Check'!Z$4,'1011 BGBP'!$V5:$AV5)='1011 Grade'!K5</f>
        <v>0</v>
      </c>
      <c r="AA5" s="4" t="b">
        <f>SUMIF('1011 BGBP'!$V$2:$AV$2,'Cross Check'!AA$4,'1011 BGBP'!$V5:$AV5)='1011 Grade'!L5</f>
        <v>0</v>
      </c>
      <c r="AB5" s="4" t="b">
        <f>SUMIF('1011 BGBP'!$V$2:$AV$2,'Cross Check'!AB$4,'1011 BGBP'!$V5:$AV5)='1011 Grade'!M5</f>
        <v>0</v>
      </c>
      <c r="AC5" s="4" t="b">
        <f>SUMIF('1011 BGBP'!$V$2:$AV$2,'Cross Check'!AC$4,'1011 BGBP'!$V5:$AV5)='1011 Grade'!N5</f>
        <v>0</v>
      </c>
      <c r="AD5" s="4" t="b">
        <f>SUMIF('1011 BGBP'!$V$2:$AV$2,'Cross Check'!AD$4,'1011 BGBP'!$V5:$AV5)='1011 Grade'!O5</f>
        <v>0</v>
      </c>
      <c r="AE5" s="4" t="b">
        <f>SUMIF('1011 BGBP'!$V$2:$AV$2,'Cross Check'!AE$4,'1011 BGBP'!$V5:$AV5)='1011 Grade'!P5</f>
        <v>0</v>
      </c>
      <c r="AG5" t="e">
        <f>#REF!=#REF!</f>
        <v>#REF!</v>
      </c>
      <c r="AH5" t="e">
        <f>#REF!=#REF!</f>
        <v>#REF!</v>
      </c>
      <c r="AI5" t="e">
        <f>#REF!=#REF!</f>
        <v>#REF!</v>
      </c>
      <c r="AJ5" t="e">
        <f>#REF!=#REF!</f>
        <v>#REF!</v>
      </c>
      <c r="AK5" s="40" t="e">
        <f>#REF!=#REF!</f>
        <v>#REF!</v>
      </c>
      <c r="AL5" t="e">
        <f>#REF!=#REF!</f>
        <v>#REF!</v>
      </c>
      <c r="AM5" t="e">
        <f>#REF!=#REF!</f>
        <v>#REF!</v>
      </c>
      <c r="AN5" t="e">
        <f>#REF!=#REF!</f>
        <v>#REF!</v>
      </c>
      <c r="AO5" t="e">
        <f>#REF!=#REF!</f>
        <v>#REF!</v>
      </c>
      <c r="AP5" t="e">
        <f>#REF!=#REF!</f>
        <v>#REF!</v>
      </c>
    </row>
    <row r="6" spans="1:42" ht="15">
      <c r="A6">
        <v>2</v>
      </c>
      <c r="B6" t="s">
        <v>4</v>
      </c>
      <c r="C6" s="1" t="e">
        <f>'1011 Grade'!Q6=#REF!</f>
        <v>#REF!</v>
      </c>
      <c r="D6" s="1" t="e">
        <f>#REF!='1011 BGBP'!BX6</f>
        <v>#REF!</v>
      </c>
      <c r="E6" s="1" t="b">
        <f>'1011 Grade'!Q6='1011 BGBP'!BX6</f>
        <v>1</v>
      </c>
      <c r="G6" t="e">
        <f>SUMIF('1011 BGBP'!$V$3:$AV$3,'Cross Check'!G$4,'1011 BGBP'!$V6:$AV6)=#REF!</f>
        <v>#REF!</v>
      </c>
      <c r="H6" t="e">
        <f>SUMIF('1011 BGBP'!$V$3:$AV$3,'Cross Check'!H$4,'1011 BGBP'!$V6:$AV6)=#REF!</f>
        <v>#REF!</v>
      </c>
      <c r="I6" t="e">
        <f>SUMIF('1011 BGBP'!$V$3:$AV$3,'Cross Check'!I$4,'1011 BGBP'!$V6:$AV6)=#REF!</f>
        <v>#REF!</v>
      </c>
      <c r="J6" t="e">
        <f>SUMIF('1011 BGBP'!$V$3:$AV$3,'Cross Check'!J$4,'1011 BGBP'!$V6:$AV6)=#REF!</f>
        <v>#REF!</v>
      </c>
      <c r="K6" t="e">
        <f>SUMIF('1011 BGBP'!$V$3:$AV$3,'Cross Check'!K$4,'1011 BGBP'!$V6:$AV6)=#REF!</f>
        <v>#REF!</v>
      </c>
      <c r="L6" t="e">
        <f>SUMIF('1011 BGBP'!$V$3:$AV$3,'Cross Check'!L$4,'1011 BGBP'!$V6:$AV6)=#REF!</f>
        <v>#REF!</v>
      </c>
      <c r="M6" t="e">
        <f>SUMIF('1011 BGBP'!$V$3:$AV$3,'Cross Check'!M$4,'1011 BGBP'!$V6:$AV6)=#REF!</f>
        <v>#REF!</v>
      </c>
      <c r="N6" t="e">
        <f>SUMIF('1011 BGBP'!$V$3:$AV$3,'Cross Check'!N$4,'1011 BGBP'!$V6:$AV6)=#REF!</f>
        <v>#REF!</v>
      </c>
      <c r="O6" t="e">
        <f>SUMIF('1011 BGBP'!$V$3:$AV$3,'Cross Check'!O$4,'1011 BGBP'!$V6:$AV6)=#REF!</f>
        <v>#REF!</v>
      </c>
      <c r="P6" t="e">
        <f>SUMIF('1011 BGBP'!$V$3:$AV$3,'Cross Check'!P$4,'1011 BGBP'!$V6:$AV6)=#REF!</f>
        <v>#REF!</v>
      </c>
      <c r="R6" s="4" t="b">
        <f>SUMIF('1011 BGBP'!$V$2:$AV$2,'Cross Check'!R$4,'1011 BGBP'!$V6:$AV6)='1011 Grade'!C6</f>
        <v>0</v>
      </c>
      <c r="S6" s="4" t="b">
        <f>SUMIF('1011 BGBP'!$V$2:$AV$2,'Cross Check'!S$4,'1011 BGBP'!$V6:$AV6)='1011 Grade'!D6</f>
        <v>0</v>
      </c>
      <c r="T6" s="4" t="b">
        <f>SUMIF('1011 BGBP'!$V$2:$AV$2,'Cross Check'!T$4,'1011 BGBP'!$V6:$AV6)='1011 Grade'!E6</f>
        <v>0</v>
      </c>
      <c r="U6" s="4" t="b">
        <f>SUMIF('1011 BGBP'!$V$2:$AV$2,'Cross Check'!U$4,'1011 BGBP'!$V6:$AV6)='1011 Grade'!F6</f>
        <v>0</v>
      </c>
      <c r="V6" s="4" t="b">
        <f>SUMIF('1011 BGBP'!$V$2:$AV$2,'Cross Check'!V$4,'1011 BGBP'!$V6:$AV6)='1011 Grade'!G6</f>
        <v>0</v>
      </c>
      <c r="W6" s="4" t="b">
        <f>SUMIF('1011 BGBP'!$V$2:$AV$2,'Cross Check'!W$4,'1011 BGBP'!$V6:$AV6)='1011 Grade'!H6</f>
        <v>0</v>
      </c>
      <c r="X6" s="4" t="b">
        <f>SUMIF('1011 BGBP'!$V$2:$AV$2,'Cross Check'!X$4,'1011 BGBP'!$V6:$AV6)='1011 Grade'!I6</f>
        <v>0</v>
      </c>
      <c r="Y6" s="4" t="b">
        <f>SUMIF('1011 BGBP'!$V$2:$AV$2,'Cross Check'!Y$4,'1011 BGBP'!$V6:$AV6)='1011 Grade'!J6</f>
        <v>0</v>
      </c>
      <c r="Z6" s="4" t="b">
        <f>SUMIF('1011 BGBP'!$V$2:$AV$2,'Cross Check'!Z$4,'1011 BGBP'!$V6:$AV6)='1011 Grade'!K6</f>
        <v>0</v>
      </c>
      <c r="AA6" s="4" t="b">
        <f>SUMIF('1011 BGBP'!$V$2:$AV$2,'Cross Check'!AA$4,'1011 BGBP'!$V6:$AV6)='1011 Grade'!L6</f>
        <v>0</v>
      </c>
      <c r="AB6" s="4" t="b">
        <f>SUMIF('1011 BGBP'!$V$2:$AV$2,'Cross Check'!AB$4,'1011 BGBP'!$V6:$AV6)='1011 Grade'!M6</f>
        <v>0</v>
      </c>
      <c r="AC6" s="4" t="b">
        <f>SUMIF('1011 BGBP'!$V$2:$AV$2,'Cross Check'!AC$4,'1011 BGBP'!$V6:$AV6)='1011 Grade'!N6</f>
        <v>0</v>
      </c>
      <c r="AD6" s="4" t="b">
        <f>SUMIF('1011 BGBP'!$V$2:$AV$2,'Cross Check'!AD$4,'1011 BGBP'!$V6:$AV6)='1011 Grade'!O6</f>
        <v>0</v>
      </c>
      <c r="AE6" s="4" t="b">
        <f>SUMIF('1011 BGBP'!$V$2:$AV$2,'Cross Check'!AE$4,'1011 BGBP'!$V6:$AV6)='1011 Grade'!P6</f>
        <v>0</v>
      </c>
      <c r="AG6" t="e">
        <f>#REF!=#REF!</f>
        <v>#REF!</v>
      </c>
      <c r="AH6" t="e">
        <f>#REF!=#REF!</f>
        <v>#REF!</v>
      </c>
      <c r="AI6" t="e">
        <f>#REF!=#REF!</f>
        <v>#REF!</v>
      </c>
      <c r="AJ6" t="e">
        <f>#REF!=#REF!</f>
        <v>#REF!</v>
      </c>
      <c r="AK6" s="40" t="e">
        <f>#REF!=#REF!</f>
        <v>#REF!</v>
      </c>
      <c r="AL6" t="e">
        <f>#REF!=#REF!</f>
        <v>#REF!</v>
      </c>
      <c r="AM6" t="e">
        <f>#REF!=#REF!</f>
        <v>#REF!</v>
      </c>
      <c r="AN6" t="e">
        <f>#REF!=#REF!</f>
        <v>#REF!</v>
      </c>
      <c r="AO6" t="e">
        <f>#REF!=#REF!</f>
        <v>#REF!</v>
      </c>
      <c r="AP6" t="e">
        <f>#REF!=#REF!</f>
        <v>#REF!</v>
      </c>
    </row>
    <row r="7" spans="1:42" ht="15">
      <c r="A7">
        <v>3</v>
      </c>
      <c r="B7" t="s">
        <v>5</v>
      </c>
      <c r="C7" s="1" t="e">
        <f>'1011 Grade'!Q7=#REF!</f>
        <v>#REF!</v>
      </c>
      <c r="D7" s="1" t="e">
        <f>#REF!='1011 BGBP'!BX7</f>
        <v>#REF!</v>
      </c>
      <c r="E7" s="1" t="b">
        <f>'1011 Grade'!Q7='1011 BGBP'!BX7</f>
        <v>1</v>
      </c>
      <c r="G7" t="e">
        <f>SUMIF('1011 BGBP'!$V$3:$AV$3,'Cross Check'!G$4,'1011 BGBP'!$V7:$AV7)=#REF!</f>
        <v>#REF!</v>
      </c>
      <c r="H7" t="e">
        <f>SUMIF('1011 BGBP'!$V$3:$AV$3,'Cross Check'!H$4,'1011 BGBP'!$V7:$AV7)=#REF!</f>
        <v>#REF!</v>
      </c>
      <c r="I7" t="e">
        <f>SUMIF('1011 BGBP'!$V$3:$AV$3,'Cross Check'!I$4,'1011 BGBP'!$V7:$AV7)=#REF!</f>
        <v>#REF!</v>
      </c>
      <c r="J7" t="e">
        <f>SUMIF('1011 BGBP'!$V$3:$AV$3,'Cross Check'!J$4,'1011 BGBP'!$V7:$AV7)=#REF!</f>
        <v>#REF!</v>
      </c>
      <c r="K7" t="e">
        <f>SUMIF('1011 BGBP'!$V$3:$AV$3,'Cross Check'!K$4,'1011 BGBP'!$V7:$AV7)=#REF!</f>
        <v>#REF!</v>
      </c>
      <c r="L7" t="e">
        <f>SUMIF('1011 BGBP'!$V$3:$AV$3,'Cross Check'!L$4,'1011 BGBP'!$V7:$AV7)=#REF!</f>
        <v>#REF!</v>
      </c>
      <c r="M7" t="e">
        <f>SUMIF('1011 BGBP'!$V$3:$AV$3,'Cross Check'!M$4,'1011 BGBP'!$V7:$AV7)=#REF!</f>
        <v>#REF!</v>
      </c>
      <c r="N7" t="e">
        <f>SUMIF('1011 BGBP'!$V$3:$AV$3,'Cross Check'!N$4,'1011 BGBP'!$V7:$AV7)=#REF!</f>
        <v>#REF!</v>
      </c>
      <c r="O7" t="e">
        <f>SUMIF('1011 BGBP'!$V$3:$AV$3,'Cross Check'!O$4,'1011 BGBP'!$V7:$AV7)=#REF!</f>
        <v>#REF!</v>
      </c>
      <c r="P7" t="e">
        <f>SUMIF('1011 BGBP'!$V$3:$AV$3,'Cross Check'!P$4,'1011 BGBP'!$V7:$AV7)=#REF!</f>
        <v>#REF!</v>
      </c>
      <c r="R7" s="4" t="b">
        <f>SUMIF('1011 BGBP'!$V$2:$AV$2,'Cross Check'!R$4,'1011 BGBP'!$V7:$AV7)='1011 Grade'!C7</f>
        <v>0</v>
      </c>
      <c r="S7" s="4" t="b">
        <f>SUMIF('1011 BGBP'!$V$2:$AV$2,'Cross Check'!S$4,'1011 BGBP'!$V7:$AV7)='1011 Grade'!D7</f>
        <v>0</v>
      </c>
      <c r="T7" s="4" t="b">
        <f>SUMIF('1011 BGBP'!$V$2:$AV$2,'Cross Check'!T$4,'1011 BGBP'!$V7:$AV7)='1011 Grade'!E7</f>
        <v>0</v>
      </c>
      <c r="U7" s="4" t="b">
        <f>SUMIF('1011 BGBP'!$V$2:$AV$2,'Cross Check'!U$4,'1011 BGBP'!$V7:$AV7)='1011 Grade'!F7</f>
        <v>0</v>
      </c>
      <c r="V7" s="4" t="b">
        <f>SUMIF('1011 BGBP'!$V$2:$AV$2,'Cross Check'!V$4,'1011 BGBP'!$V7:$AV7)='1011 Grade'!G7</f>
        <v>0</v>
      </c>
      <c r="W7" s="4" t="b">
        <f>SUMIF('1011 BGBP'!$V$2:$AV$2,'Cross Check'!W$4,'1011 BGBP'!$V7:$AV7)='1011 Grade'!H7</f>
        <v>0</v>
      </c>
      <c r="X7" s="4" t="b">
        <f>SUMIF('1011 BGBP'!$V$2:$AV$2,'Cross Check'!X$4,'1011 BGBP'!$V7:$AV7)='1011 Grade'!I7</f>
        <v>0</v>
      </c>
      <c r="Y7" s="4" t="b">
        <f>SUMIF('1011 BGBP'!$V$2:$AV$2,'Cross Check'!Y$4,'1011 BGBP'!$V7:$AV7)='1011 Grade'!J7</f>
        <v>0</v>
      </c>
      <c r="Z7" s="4" t="b">
        <f>SUMIF('1011 BGBP'!$V$2:$AV$2,'Cross Check'!Z$4,'1011 BGBP'!$V7:$AV7)='1011 Grade'!K7</f>
        <v>0</v>
      </c>
      <c r="AA7" s="4" t="b">
        <f>SUMIF('1011 BGBP'!$V$2:$AV$2,'Cross Check'!AA$4,'1011 BGBP'!$V7:$AV7)='1011 Grade'!L7</f>
        <v>0</v>
      </c>
      <c r="AB7" s="4" t="b">
        <f>SUMIF('1011 BGBP'!$V$2:$AV$2,'Cross Check'!AB$4,'1011 BGBP'!$V7:$AV7)='1011 Grade'!M7</f>
        <v>0</v>
      </c>
      <c r="AC7" s="4" t="b">
        <f>SUMIF('1011 BGBP'!$V$2:$AV$2,'Cross Check'!AC$4,'1011 BGBP'!$V7:$AV7)='1011 Grade'!N7</f>
        <v>0</v>
      </c>
      <c r="AD7" s="4" t="b">
        <f>SUMIF('1011 BGBP'!$V$2:$AV$2,'Cross Check'!AD$4,'1011 BGBP'!$V7:$AV7)='1011 Grade'!O7</f>
        <v>0</v>
      </c>
      <c r="AE7" s="4" t="b">
        <f>SUMIF('1011 BGBP'!$V$2:$AV$2,'Cross Check'!AE$4,'1011 BGBP'!$V7:$AV7)='1011 Grade'!P7</f>
        <v>0</v>
      </c>
      <c r="AG7" t="e">
        <f>#REF!=#REF!</f>
        <v>#REF!</v>
      </c>
      <c r="AH7" t="e">
        <f>#REF!=#REF!</f>
        <v>#REF!</v>
      </c>
      <c r="AI7" t="e">
        <f>#REF!=#REF!</f>
        <v>#REF!</v>
      </c>
      <c r="AJ7" t="e">
        <f>#REF!=#REF!</f>
        <v>#REF!</v>
      </c>
      <c r="AK7" s="40" t="e">
        <f>#REF!=#REF!</f>
        <v>#REF!</v>
      </c>
      <c r="AL7" t="e">
        <f>#REF!=#REF!</f>
        <v>#REF!</v>
      </c>
      <c r="AM7" t="e">
        <f>#REF!=#REF!</f>
        <v>#REF!</v>
      </c>
      <c r="AN7" t="e">
        <f>#REF!=#REF!</f>
        <v>#REF!</v>
      </c>
      <c r="AO7" t="e">
        <f>#REF!=#REF!</f>
        <v>#REF!</v>
      </c>
      <c r="AP7" t="e">
        <f>#REF!=#REF!</f>
        <v>#REF!</v>
      </c>
    </row>
    <row r="8" spans="1:42" ht="15">
      <c r="A8">
        <v>4</v>
      </c>
      <c r="B8" t="s">
        <v>6</v>
      </c>
      <c r="C8" s="1" t="e">
        <f>'1011 Grade'!Q8=#REF!</f>
        <v>#REF!</v>
      </c>
      <c r="D8" s="1" t="e">
        <f>#REF!='1011 BGBP'!BX8</f>
        <v>#REF!</v>
      </c>
      <c r="E8" s="1" t="b">
        <f>'1011 Grade'!Q8='1011 BGBP'!BX8</f>
        <v>1</v>
      </c>
      <c r="G8" t="e">
        <f>SUMIF('1011 BGBP'!$V$3:$AV$3,'Cross Check'!G$4,'1011 BGBP'!$V8:$AV8)=#REF!</f>
        <v>#REF!</v>
      </c>
      <c r="H8" t="e">
        <f>SUMIF('1011 BGBP'!$V$3:$AV$3,'Cross Check'!H$4,'1011 BGBP'!$V8:$AV8)=#REF!</f>
        <v>#REF!</v>
      </c>
      <c r="I8" t="e">
        <f>SUMIF('1011 BGBP'!$V$3:$AV$3,'Cross Check'!I$4,'1011 BGBP'!$V8:$AV8)=#REF!</f>
        <v>#REF!</v>
      </c>
      <c r="J8" t="e">
        <f>SUMIF('1011 BGBP'!$V$3:$AV$3,'Cross Check'!J$4,'1011 BGBP'!$V8:$AV8)=#REF!</f>
        <v>#REF!</v>
      </c>
      <c r="K8" t="e">
        <f>SUMIF('1011 BGBP'!$V$3:$AV$3,'Cross Check'!K$4,'1011 BGBP'!$V8:$AV8)=#REF!</f>
        <v>#REF!</v>
      </c>
      <c r="L8" t="e">
        <f>SUMIF('1011 BGBP'!$V$3:$AV$3,'Cross Check'!L$4,'1011 BGBP'!$V8:$AV8)=#REF!</f>
        <v>#REF!</v>
      </c>
      <c r="M8" t="e">
        <f>SUMIF('1011 BGBP'!$V$3:$AV$3,'Cross Check'!M$4,'1011 BGBP'!$V8:$AV8)=#REF!</f>
        <v>#REF!</v>
      </c>
      <c r="N8" t="e">
        <f>SUMIF('1011 BGBP'!$V$3:$AV$3,'Cross Check'!N$4,'1011 BGBP'!$V8:$AV8)=#REF!</f>
        <v>#REF!</v>
      </c>
      <c r="O8" t="e">
        <f>SUMIF('1011 BGBP'!$V$3:$AV$3,'Cross Check'!O$4,'1011 BGBP'!$V8:$AV8)=#REF!</f>
        <v>#REF!</v>
      </c>
      <c r="P8" t="e">
        <f>SUMIF('1011 BGBP'!$V$3:$AV$3,'Cross Check'!P$4,'1011 BGBP'!$V8:$AV8)=#REF!</f>
        <v>#REF!</v>
      </c>
      <c r="R8" s="4" t="b">
        <f>SUMIF('1011 BGBP'!$V$2:$AV$2,'Cross Check'!R$4,'1011 BGBP'!$V8:$AV8)='1011 Grade'!C8</f>
        <v>0</v>
      </c>
      <c r="S8" s="4" t="b">
        <f>SUMIF('1011 BGBP'!$V$2:$AV$2,'Cross Check'!S$4,'1011 BGBP'!$V8:$AV8)='1011 Grade'!D8</f>
        <v>0</v>
      </c>
      <c r="T8" s="4" t="b">
        <f>SUMIF('1011 BGBP'!$V$2:$AV$2,'Cross Check'!T$4,'1011 BGBP'!$V8:$AV8)='1011 Grade'!E8</f>
        <v>0</v>
      </c>
      <c r="U8" s="4" t="b">
        <f>SUMIF('1011 BGBP'!$V$2:$AV$2,'Cross Check'!U$4,'1011 BGBP'!$V8:$AV8)='1011 Grade'!F8</f>
        <v>0</v>
      </c>
      <c r="V8" s="4" t="b">
        <f>SUMIF('1011 BGBP'!$V$2:$AV$2,'Cross Check'!V$4,'1011 BGBP'!$V8:$AV8)='1011 Grade'!G8</f>
        <v>0</v>
      </c>
      <c r="W8" s="4" t="b">
        <f>SUMIF('1011 BGBP'!$V$2:$AV$2,'Cross Check'!W$4,'1011 BGBP'!$V8:$AV8)='1011 Grade'!H8</f>
        <v>0</v>
      </c>
      <c r="X8" s="4" t="b">
        <f>SUMIF('1011 BGBP'!$V$2:$AV$2,'Cross Check'!X$4,'1011 BGBP'!$V8:$AV8)='1011 Grade'!I8</f>
        <v>0</v>
      </c>
      <c r="Y8" s="4" t="b">
        <f>SUMIF('1011 BGBP'!$V$2:$AV$2,'Cross Check'!Y$4,'1011 BGBP'!$V8:$AV8)='1011 Grade'!J8</f>
        <v>0</v>
      </c>
      <c r="Z8" s="4" t="b">
        <f>SUMIF('1011 BGBP'!$V$2:$AV$2,'Cross Check'!Z$4,'1011 BGBP'!$V8:$AV8)='1011 Grade'!K8</f>
        <v>0</v>
      </c>
      <c r="AA8" s="4" t="b">
        <f>SUMIF('1011 BGBP'!$V$2:$AV$2,'Cross Check'!AA$4,'1011 BGBP'!$V8:$AV8)='1011 Grade'!L8</f>
        <v>0</v>
      </c>
      <c r="AB8" s="4" t="b">
        <f>SUMIF('1011 BGBP'!$V$2:$AV$2,'Cross Check'!AB$4,'1011 BGBP'!$V8:$AV8)='1011 Grade'!M8</f>
        <v>0</v>
      </c>
      <c r="AC8" s="4" t="b">
        <f>SUMIF('1011 BGBP'!$V$2:$AV$2,'Cross Check'!AC$4,'1011 BGBP'!$V8:$AV8)='1011 Grade'!N8</f>
        <v>0</v>
      </c>
      <c r="AD8" s="4" t="b">
        <f>SUMIF('1011 BGBP'!$V$2:$AV$2,'Cross Check'!AD$4,'1011 BGBP'!$V8:$AV8)='1011 Grade'!O8</f>
        <v>0</v>
      </c>
      <c r="AE8" s="4" t="b">
        <f>SUMIF('1011 BGBP'!$V$2:$AV$2,'Cross Check'!AE$4,'1011 BGBP'!$V8:$AV8)='1011 Grade'!P8</f>
        <v>0</v>
      </c>
      <c r="AG8" t="e">
        <f>#REF!=#REF!</f>
        <v>#REF!</v>
      </c>
      <c r="AH8" t="e">
        <f>#REF!=#REF!</f>
        <v>#REF!</v>
      </c>
      <c r="AI8" t="e">
        <f>#REF!=#REF!</f>
        <v>#REF!</v>
      </c>
      <c r="AJ8" t="e">
        <f>#REF!=#REF!</f>
        <v>#REF!</v>
      </c>
      <c r="AK8" s="40" t="e">
        <f>#REF!=#REF!</f>
        <v>#REF!</v>
      </c>
      <c r="AL8" t="e">
        <f>#REF!=#REF!</f>
        <v>#REF!</v>
      </c>
      <c r="AM8" t="e">
        <f>#REF!=#REF!</f>
        <v>#REF!</v>
      </c>
      <c r="AN8" t="e">
        <f>#REF!=#REF!</f>
        <v>#REF!</v>
      </c>
      <c r="AO8" t="e">
        <f>#REF!=#REF!</f>
        <v>#REF!</v>
      </c>
      <c r="AP8" t="e">
        <f>#REF!=#REF!</f>
        <v>#REF!</v>
      </c>
    </row>
    <row r="9" spans="1:42" ht="15">
      <c r="A9">
        <v>5</v>
      </c>
      <c r="B9" t="s">
        <v>7</v>
      </c>
      <c r="C9" s="1" t="e">
        <f>'1011 Grade'!Q9=#REF!</f>
        <v>#REF!</v>
      </c>
      <c r="D9" s="1" t="e">
        <f>#REF!='1011 BGBP'!BX9</f>
        <v>#REF!</v>
      </c>
      <c r="E9" s="1" t="b">
        <f>'1011 Grade'!Q9='1011 BGBP'!BX9</f>
        <v>1</v>
      </c>
      <c r="G9" t="e">
        <f>SUMIF('1011 BGBP'!$V$3:$AV$3,'Cross Check'!G$4,'1011 BGBP'!$V9:$AV9)=#REF!</f>
        <v>#REF!</v>
      </c>
      <c r="H9" t="e">
        <f>SUMIF('1011 BGBP'!$V$3:$AV$3,'Cross Check'!H$4,'1011 BGBP'!$V9:$AV9)=#REF!</f>
        <v>#REF!</v>
      </c>
      <c r="I9" t="e">
        <f>SUMIF('1011 BGBP'!$V$3:$AV$3,'Cross Check'!I$4,'1011 BGBP'!$V9:$AV9)=#REF!</f>
        <v>#REF!</v>
      </c>
      <c r="J9" t="e">
        <f>SUMIF('1011 BGBP'!$V$3:$AV$3,'Cross Check'!J$4,'1011 BGBP'!$V9:$AV9)=#REF!</f>
        <v>#REF!</v>
      </c>
      <c r="K9" t="e">
        <f>SUMIF('1011 BGBP'!$V$3:$AV$3,'Cross Check'!K$4,'1011 BGBP'!$V9:$AV9)=#REF!</f>
        <v>#REF!</v>
      </c>
      <c r="L9" t="e">
        <f>SUMIF('1011 BGBP'!$V$3:$AV$3,'Cross Check'!L$4,'1011 BGBP'!$V9:$AV9)=#REF!</f>
        <v>#REF!</v>
      </c>
      <c r="M9" t="e">
        <f>SUMIF('1011 BGBP'!$V$3:$AV$3,'Cross Check'!M$4,'1011 BGBP'!$V9:$AV9)=#REF!</f>
        <v>#REF!</v>
      </c>
      <c r="N9" t="e">
        <f>SUMIF('1011 BGBP'!$V$3:$AV$3,'Cross Check'!N$4,'1011 BGBP'!$V9:$AV9)=#REF!</f>
        <v>#REF!</v>
      </c>
      <c r="O9" t="e">
        <f>SUMIF('1011 BGBP'!$V$3:$AV$3,'Cross Check'!O$4,'1011 BGBP'!$V9:$AV9)=#REF!</f>
        <v>#REF!</v>
      </c>
      <c r="P9" t="e">
        <f>SUMIF('1011 BGBP'!$V$3:$AV$3,'Cross Check'!P$4,'1011 BGBP'!$V9:$AV9)=#REF!</f>
        <v>#REF!</v>
      </c>
      <c r="R9" s="4" t="b">
        <f>SUMIF('1011 BGBP'!$V$2:$AV$2,'Cross Check'!R$4,'1011 BGBP'!$V9:$AV9)='1011 Grade'!C9</f>
        <v>0</v>
      </c>
      <c r="S9" s="4" t="b">
        <f>SUMIF('1011 BGBP'!$V$2:$AV$2,'Cross Check'!S$4,'1011 BGBP'!$V9:$AV9)='1011 Grade'!D9</f>
        <v>0</v>
      </c>
      <c r="T9" s="4" t="b">
        <f>SUMIF('1011 BGBP'!$V$2:$AV$2,'Cross Check'!T$4,'1011 BGBP'!$V9:$AV9)='1011 Grade'!E9</f>
        <v>0</v>
      </c>
      <c r="U9" s="4" t="b">
        <f>SUMIF('1011 BGBP'!$V$2:$AV$2,'Cross Check'!U$4,'1011 BGBP'!$V9:$AV9)='1011 Grade'!F9</f>
        <v>0</v>
      </c>
      <c r="V9" s="4" t="b">
        <f>SUMIF('1011 BGBP'!$V$2:$AV$2,'Cross Check'!V$4,'1011 BGBP'!$V9:$AV9)='1011 Grade'!G9</f>
        <v>0</v>
      </c>
      <c r="W9" s="4" t="b">
        <f>SUMIF('1011 BGBP'!$V$2:$AV$2,'Cross Check'!W$4,'1011 BGBP'!$V9:$AV9)='1011 Grade'!H9</f>
        <v>0</v>
      </c>
      <c r="X9" s="4" t="b">
        <f>SUMIF('1011 BGBP'!$V$2:$AV$2,'Cross Check'!X$4,'1011 BGBP'!$V9:$AV9)='1011 Grade'!I9</f>
        <v>0</v>
      </c>
      <c r="Y9" s="4" t="b">
        <f>SUMIF('1011 BGBP'!$V$2:$AV$2,'Cross Check'!Y$4,'1011 BGBP'!$V9:$AV9)='1011 Grade'!J9</f>
        <v>0</v>
      </c>
      <c r="Z9" s="4" t="b">
        <f>SUMIF('1011 BGBP'!$V$2:$AV$2,'Cross Check'!Z$4,'1011 BGBP'!$V9:$AV9)='1011 Grade'!K9</f>
        <v>0</v>
      </c>
      <c r="AA9" s="4" t="b">
        <f>SUMIF('1011 BGBP'!$V$2:$AV$2,'Cross Check'!AA$4,'1011 BGBP'!$V9:$AV9)='1011 Grade'!L9</f>
        <v>0</v>
      </c>
      <c r="AB9" s="4" t="b">
        <f>SUMIF('1011 BGBP'!$V$2:$AV$2,'Cross Check'!AB$4,'1011 BGBP'!$V9:$AV9)='1011 Grade'!M9</f>
        <v>0</v>
      </c>
      <c r="AC9" s="4" t="b">
        <f>SUMIF('1011 BGBP'!$V$2:$AV$2,'Cross Check'!AC$4,'1011 BGBP'!$V9:$AV9)='1011 Grade'!N9</f>
        <v>0</v>
      </c>
      <c r="AD9" s="4" t="b">
        <f>SUMIF('1011 BGBP'!$V$2:$AV$2,'Cross Check'!AD$4,'1011 BGBP'!$V9:$AV9)='1011 Grade'!O9</f>
        <v>0</v>
      </c>
      <c r="AE9" s="4" t="b">
        <f>SUMIF('1011 BGBP'!$V$2:$AV$2,'Cross Check'!AE$4,'1011 BGBP'!$V9:$AV9)='1011 Grade'!P9</f>
        <v>0</v>
      </c>
      <c r="AG9" t="e">
        <f>#REF!=#REF!</f>
        <v>#REF!</v>
      </c>
      <c r="AH9" t="e">
        <f>#REF!=#REF!</f>
        <v>#REF!</v>
      </c>
      <c r="AI9" t="e">
        <f>#REF!=#REF!</f>
        <v>#REF!</v>
      </c>
      <c r="AJ9" t="e">
        <f>#REF!=#REF!</f>
        <v>#REF!</v>
      </c>
      <c r="AK9" s="40" t="e">
        <f>#REF!=#REF!</f>
        <v>#REF!</v>
      </c>
      <c r="AL9" t="e">
        <f>#REF!=#REF!</f>
        <v>#REF!</v>
      </c>
      <c r="AM9" t="e">
        <f>#REF!=#REF!</f>
        <v>#REF!</v>
      </c>
      <c r="AN9" t="e">
        <f>#REF!=#REF!</f>
        <v>#REF!</v>
      </c>
      <c r="AO9" t="e">
        <f>#REF!=#REF!</f>
        <v>#REF!</v>
      </c>
      <c r="AP9" t="e">
        <f>#REF!=#REF!</f>
        <v>#REF!</v>
      </c>
    </row>
    <row r="10" spans="1:42" ht="15">
      <c r="A10">
        <v>6</v>
      </c>
      <c r="B10" t="s">
        <v>8</v>
      </c>
      <c r="C10" s="1" t="e">
        <f>'1011 Grade'!Q10=#REF!</f>
        <v>#REF!</v>
      </c>
      <c r="D10" s="1" t="e">
        <f>#REF!='1011 BGBP'!BX10</f>
        <v>#REF!</v>
      </c>
      <c r="E10" s="1" t="b">
        <f>'1011 Grade'!Q10='1011 BGBP'!BX10</f>
        <v>1</v>
      </c>
      <c r="G10" t="e">
        <f>SUMIF('1011 BGBP'!$V$3:$AV$3,'Cross Check'!G$4,'1011 BGBP'!$V10:$AV10)=#REF!</f>
        <v>#REF!</v>
      </c>
      <c r="H10" t="e">
        <f>SUMIF('1011 BGBP'!$V$3:$AV$3,'Cross Check'!H$4,'1011 BGBP'!$V10:$AV10)=#REF!</f>
        <v>#REF!</v>
      </c>
      <c r="I10" t="e">
        <f>SUMIF('1011 BGBP'!$V$3:$AV$3,'Cross Check'!I$4,'1011 BGBP'!$V10:$AV10)=#REF!</f>
        <v>#REF!</v>
      </c>
      <c r="J10" t="e">
        <f>SUMIF('1011 BGBP'!$V$3:$AV$3,'Cross Check'!J$4,'1011 BGBP'!$V10:$AV10)=#REF!</f>
        <v>#REF!</v>
      </c>
      <c r="K10" t="e">
        <f>SUMIF('1011 BGBP'!$V$3:$AV$3,'Cross Check'!K$4,'1011 BGBP'!$V10:$AV10)=#REF!</f>
        <v>#REF!</v>
      </c>
      <c r="L10" t="e">
        <f>SUMIF('1011 BGBP'!$V$3:$AV$3,'Cross Check'!L$4,'1011 BGBP'!$V10:$AV10)=#REF!</f>
        <v>#REF!</v>
      </c>
      <c r="M10" t="e">
        <f>SUMIF('1011 BGBP'!$V$3:$AV$3,'Cross Check'!M$4,'1011 BGBP'!$V10:$AV10)=#REF!</f>
        <v>#REF!</v>
      </c>
      <c r="N10" t="e">
        <f>SUMIF('1011 BGBP'!$V$3:$AV$3,'Cross Check'!N$4,'1011 BGBP'!$V10:$AV10)=#REF!</f>
        <v>#REF!</v>
      </c>
      <c r="O10" t="e">
        <f>SUMIF('1011 BGBP'!$V$3:$AV$3,'Cross Check'!O$4,'1011 BGBP'!$V10:$AV10)=#REF!</f>
        <v>#REF!</v>
      </c>
      <c r="P10" t="e">
        <f>SUMIF('1011 BGBP'!$V$3:$AV$3,'Cross Check'!P$4,'1011 BGBP'!$V10:$AV10)=#REF!</f>
        <v>#REF!</v>
      </c>
      <c r="R10" s="4" t="b">
        <f>SUMIF('1011 BGBP'!$V$2:$AV$2,'Cross Check'!R$4,'1011 BGBP'!$V10:$AV10)='1011 Grade'!C10</f>
        <v>0</v>
      </c>
      <c r="S10" s="4" t="b">
        <f>SUMIF('1011 BGBP'!$V$2:$AV$2,'Cross Check'!S$4,'1011 BGBP'!$V10:$AV10)='1011 Grade'!D10</f>
        <v>0</v>
      </c>
      <c r="T10" s="4" t="b">
        <f>SUMIF('1011 BGBP'!$V$2:$AV$2,'Cross Check'!T$4,'1011 BGBP'!$V10:$AV10)='1011 Grade'!E10</f>
        <v>0</v>
      </c>
      <c r="U10" s="4" t="b">
        <f>SUMIF('1011 BGBP'!$V$2:$AV$2,'Cross Check'!U$4,'1011 BGBP'!$V10:$AV10)='1011 Grade'!F10</f>
        <v>0</v>
      </c>
      <c r="V10" s="4" t="b">
        <f>SUMIF('1011 BGBP'!$V$2:$AV$2,'Cross Check'!V$4,'1011 BGBP'!$V10:$AV10)='1011 Grade'!G10</f>
        <v>0</v>
      </c>
      <c r="W10" s="4" t="b">
        <f>SUMIF('1011 BGBP'!$V$2:$AV$2,'Cross Check'!W$4,'1011 BGBP'!$V10:$AV10)='1011 Grade'!H10</f>
        <v>0</v>
      </c>
      <c r="X10" s="4" t="b">
        <f>SUMIF('1011 BGBP'!$V$2:$AV$2,'Cross Check'!X$4,'1011 BGBP'!$V10:$AV10)='1011 Grade'!I10</f>
        <v>0</v>
      </c>
      <c r="Y10" s="4" t="b">
        <f>SUMIF('1011 BGBP'!$V$2:$AV$2,'Cross Check'!Y$4,'1011 BGBP'!$V10:$AV10)='1011 Grade'!J10</f>
        <v>0</v>
      </c>
      <c r="Z10" s="4" t="b">
        <f>SUMIF('1011 BGBP'!$V$2:$AV$2,'Cross Check'!Z$4,'1011 BGBP'!$V10:$AV10)='1011 Grade'!K10</f>
        <v>0</v>
      </c>
      <c r="AA10" s="4" t="b">
        <f>SUMIF('1011 BGBP'!$V$2:$AV$2,'Cross Check'!AA$4,'1011 BGBP'!$V10:$AV10)='1011 Grade'!L10</f>
        <v>0</v>
      </c>
      <c r="AB10" s="4" t="b">
        <f>SUMIF('1011 BGBP'!$V$2:$AV$2,'Cross Check'!AB$4,'1011 BGBP'!$V10:$AV10)='1011 Grade'!M10</f>
        <v>0</v>
      </c>
      <c r="AC10" s="4" t="b">
        <f>SUMIF('1011 BGBP'!$V$2:$AV$2,'Cross Check'!AC$4,'1011 BGBP'!$V10:$AV10)='1011 Grade'!N10</f>
        <v>0</v>
      </c>
      <c r="AD10" s="4" t="b">
        <f>SUMIF('1011 BGBP'!$V$2:$AV$2,'Cross Check'!AD$4,'1011 BGBP'!$V10:$AV10)='1011 Grade'!O10</f>
        <v>0</v>
      </c>
      <c r="AE10" s="4" t="b">
        <f>SUMIF('1011 BGBP'!$V$2:$AV$2,'Cross Check'!AE$4,'1011 BGBP'!$V10:$AV10)='1011 Grade'!P10</f>
        <v>0</v>
      </c>
      <c r="AG10" t="e">
        <f>#REF!=#REF!</f>
        <v>#REF!</v>
      </c>
      <c r="AH10" t="e">
        <f>#REF!=#REF!</f>
        <v>#REF!</v>
      </c>
      <c r="AI10" t="e">
        <f>#REF!=#REF!</f>
        <v>#REF!</v>
      </c>
      <c r="AJ10" t="e">
        <f>#REF!=#REF!</f>
        <v>#REF!</v>
      </c>
      <c r="AK10" s="40" t="e">
        <f>#REF!=#REF!</f>
        <v>#REF!</v>
      </c>
      <c r="AL10" t="e">
        <f>#REF!=#REF!</f>
        <v>#REF!</v>
      </c>
      <c r="AM10" t="e">
        <f>#REF!=#REF!</f>
        <v>#REF!</v>
      </c>
      <c r="AN10" t="e">
        <f>#REF!=#REF!</f>
        <v>#REF!</v>
      </c>
      <c r="AO10" t="e">
        <f>#REF!=#REF!</f>
        <v>#REF!</v>
      </c>
      <c r="AP10" t="e">
        <f>#REF!=#REF!</f>
        <v>#REF!</v>
      </c>
    </row>
    <row r="11" spans="1:42" ht="15">
      <c r="A11">
        <v>7</v>
      </c>
      <c r="B11" s="1" t="s">
        <v>9</v>
      </c>
      <c r="C11" s="1" t="e">
        <f>'1011 Grade'!Q11=#REF!</f>
        <v>#REF!</v>
      </c>
      <c r="D11" s="1" t="e">
        <f>#REF!='1011 BGBP'!BX11</f>
        <v>#REF!</v>
      </c>
      <c r="E11" s="1" t="b">
        <f>'1011 Grade'!Q11='1011 BGBP'!BX11</f>
        <v>1</v>
      </c>
      <c r="G11" t="e">
        <f>SUMIF('1011 BGBP'!$V$3:$AV$3,'Cross Check'!G$4,'1011 BGBP'!$V11:$AV11)=#REF!</f>
        <v>#REF!</v>
      </c>
      <c r="H11" t="e">
        <f>SUMIF('1011 BGBP'!$V$3:$AV$3,'Cross Check'!H$4,'1011 BGBP'!$V11:$AV11)=#REF!</f>
        <v>#REF!</v>
      </c>
      <c r="I11" t="e">
        <f>SUMIF('1011 BGBP'!$V$3:$AV$3,'Cross Check'!I$4,'1011 BGBP'!$V11:$AV11)=#REF!</f>
        <v>#REF!</v>
      </c>
      <c r="J11" t="e">
        <f>SUMIF('1011 BGBP'!$V$3:$AV$3,'Cross Check'!J$4,'1011 BGBP'!$V11:$AV11)=#REF!</f>
        <v>#REF!</v>
      </c>
      <c r="K11" t="e">
        <f>SUMIF('1011 BGBP'!$V$3:$AV$3,'Cross Check'!K$4,'1011 BGBP'!$V11:$AV11)=#REF!</f>
        <v>#REF!</v>
      </c>
      <c r="L11" t="e">
        <f>SUMIF('1011 BGBP'!$V$3:$AV$3,'Cross Check'!L$4,'1011 BGBP'!$V11:$AV11)=#REF!</f>
        <v>#REF!</v>
      </c>
      <c r="M11" t="e">
        <f>SUMIF('1011 BGBP'!$V$3:$AV$3,'Cross Check'!M$4,'1011 BGBP'!$V11:$AV11)=#REF!</f>
        <v>#REF!</v>
      </c>
      <c r="N11" t="e">
        <f>SUMIF('1011 BGBP'!$V$3:$AV$3,'Cross Check'!N$4,'1011 BGBP'!$V11:$AV11)=#REF!</f>
        <v>#REF!</v>
      </c>
      <c r="O11" t="e">
        <f>SUMIF('1011 BGBP'!$V$3:$AV$3,'Cross Check'!O$4,'1011 BGBP'!$V11:$AV11)=#REF!</f>
        <v>#REF!</v>
      </c>
      <c r="P11" t="e">
        <f>SUMIF('1011 BGBP'!$V$3:$AV$3,'Cross Check'!P$4,'1011 BGBP'!$V11:$AV11)=#REF!</f>
        <v>#REF!</v>
      </c>
      <c r="R11" s="4" t="b">
        <f>SUMIF('1011 BGBP'!$V$2:$AV$2,'Cross Check'!R$4,'1011 BGBP'!$V11:$AV11)='1011 Grade'!C11</f>
        <v>0</v>
      </c>
      <c r="S11" s="4" t="b">
        <f>SUMIF('1011 BGBP'!$V$2:$AV$2,'Cross Check'!S$4,'1011 BGBP'!$V11:$AV11)='1011 Grade'!D11</f>
        <v>0</v>
      </c>
      <c r="T11" s="4" t="b">
        <f>SUMIF('1011 BGBP'!$V$2:$AV$2,'Cross Check'!T$4,'1011 BGBP'!$V11:$AV11)='1011 Grade'!E11</f>
        <v>0</v>
      </c>
      <c r="U11" s="4" t="b">
        <f>SUMIF('1011 BGBP'!$V$2:$AV$2,'Cross Check'!U$4,'1011 BGBP'!$V11:$AV11)='1011 Grade'!F11</f>
        <v>0</v>
      </c>
      <c r="V11" s="4" t="b">
        <f>SUMIF('1011 BGBP'!$V$2:$AV$2,'Cross Check'!V$4,'1011 BGBP'!$V11:$AV11)='1011 Grade'!G11</f>
        <v>0</v>
      </c>
      <c r="W11" s="4" t="b">
        <f>SUMIF('1011 BGBP'!$V$2:$AV$2,'Cross Check'!W$4,'1011 BGBP'!$V11:$AV11)='1011 Grade'!H11</f>
        <v>0</v>
      </c>
      <c r="X11" s="4" t="b">
        <f>SUMIF('1011 BGBP'!$V$2:$AV$2,'Cross Check'!X$4,'1011 BGBP'!$V11:$AV11)='1011 Grade'!I11</f>
        <v>0</v>
      </c>
      <c r="Y11" s="4" t="b">
        <f>SUMIF('1011 BGBP'!$V$2:$AV$2,'Cross Check'!Y$4,'1011 BGBP'!$V11:$AV11)='1011 Grade'!J11</f>
        <v>0</v>
      </c>
      <c r="Z11" s="4" t="b">
        <f>SUMIF('1011 BGBP'!$V$2:$AV$2,'Cross Check'!Z$4,'1011 BGBP'!$V11:$AV11)='1011 Grade'!K11</f>
        <v>0</v>
      </c>
      <c r="AA11" s="4" t="b">
        <f>SUMIF('1011 BGBP'!$V$2:$AV$2,'Cross Check'!AA$4,'1011 BGBP'!$V11:$AV11)='1011 Grade'!L11</f>
        <v>0</v>
      </c>
      <c r="AB11" s="4" t="b">
        <f>SUMIF('1011 BGBP'!$V$2:$AV$2,'Cross Check'!AB$4,'1011 BGBP'!$V11:$AV11)='1011 Grade'!M11</f>
        <v>0</v>
      </c>
      <c r="AC11" s="4" t="b">
        <f>SUMIF('1011 BGBP'!$V$2:$AV$2,'Cross Check'!AC$4,'1011 BGBP'!$V11:$AV11)='1011 Grade'!N11</f>
        <v>0</v>
      </c>
      <c r="AD11" s="4" t="b">
        <f>SUMIF('1011 BGBP'!$V$2:$AV$2,'Cross Check'!AD$4,'1011 BGBP'!$V11:$AV11)='1011 Grade'!O11</f>
        <v>0</v>
      </c>
      <c r="AE11" s="4" t="b">
        <f>SUMIF('1011 BGBP'!$V$2:$AV$2,'Cross Check'!AE$4,'1011 BGBP'!$V11:$AV11)='1011 Grade'!P11</f>
        <v>0</v>
      </c>
      <c r="AG11" t="e">
        <f>#REF!=#REF!</f>
        <v>#REF!</v>
      </c>
      <c r="AH11" t="e">
        <f>#REF!=#REF!</f>
        <v>#REF!</v>
      </c>
      <c r="AI11" t="e">
        <f>#REF!=#REF!</f>
        <v>#REF!</v>
      </c>
      <c r="AJ11" t="e">
        <f>#REF!=#REF!</f>
        <v>#REF!</v>
      </c>
      <c r="AK11" s="40" t="e">
        <f>#REF!=#REF!</f>
        <v>#REF!</v>
      </c>
      <c r="AL11" t="e">
        <f>#REF!=#REF!</f>
        <v>#REF!</v>
      </c>
      <c r="AM11" t="e">
        <f>#REF!=#REF!</f>
        <v>#REF!</v>
      </c>
      <c r="AN11" t="e">
        <f>#REF!=#REF!</f>
        <v>#REF!</v>
      </c>
      <c r="AO11" t="e">
        <f>#REF!=#REF!</f>
        <v>#REF!</v>
      </c>
      <c r="AP11" t="e">
        <f>#REF!=#REF!</f>
        <v>#REF!</v>
      </c>
    </row>
    <row r="12" spans="1:42" ht="15">
      <c r="A12">
        <v>8</v>
      </c>
      <c r="B12" t="s">
        <v>10</v>
      </c>
      <c r="C12" s="1" t="e">
        <f>'1011 Grade'!Q12=#REF!</f>
        <v>#REF!</v>
      </c>
      <c r="D12" s="1" t="e">
        <f>#REF!='1011 BGBP'!BX12</f>
        <v>#REF!</v>
      </c>
      <c r="E12" s="1" t="b">
        <f>'1011 Grade'!Q12='1011 BGBP'!BX12</f>
        <v>1</v>
      </c>
      <c r="G12" t="e">
        <f>SUMIF('1011 BGBP'!$V$3:$AV$3,'Cross Check'!G$4,'1011 BGBP'!$V12:$AV12)=#REF!</f>
        <v>#REF!</v>
      </c>
      <c r="H12" t="e">
        <f>SUMIF('1011 BGBP'!$V$3:$AV$3,'Cross Check'!H$4,'1011 BGBP'!$V12:$AV12)=#REF!</f>
        <v>#REF!</v>
      </c>
      <c r="I12" t="e">
        <f>SUMIF('1011 BGBP'!$V$3:$AV$3,'Cross Check'!I$4,'1011 BGBP'!$V12:$AV12)=#REF!</f>
        <v>#REF!</v>
      </c>
      <c r="J12" t="e">
        <f>SUMIF('1011 BGBP'!$V$3:$AV$3,'Cross Check'!J$4,'1011 BGBP'!$V12:$AV12)=#REF!</f>
        <v>#REF!</v>
      </c>
      <c r="K12" t="e">
        <f>SUMIF('1011 BGBP'!$V$3:$AV$3,'Cross Check'!K$4,'1011 BGBP'!$V12:$AV12)=#REF!</f>
        <v>#REF!</v>
      </c>
      <c r="L12" t="e">
        <f>SUMIF('1011 BGBP'!$V$3:$AV$3,'Cross Check'!L$4,'1011 BGBP'!$V12:$AV12)=#REF!</f>
        <v>#REF!</v>
      </c>
      <c r="M12" t="e">
        <f>SUMIF('1011 BGBP'!$V$3:$AV$3,'Cross Check'!M$4,'1011 BGBP'!$V12:$AV12)=#REF!</f>
        <v>#REF!</v>
      </c>
      <c r="N12" t="e">
        <f>SUMIF('1011 BGBP'!$V$3:$AV$3,'Cross Check'!N$4,'1011 BGBP'!$V12:$AV12)=#REF!</f>
        <v>#REF!</v>
      </c>
      <c r="O12" t="e">
        <f>SUMIF('1011 BGBP'!$V$3:$AV$3,'Cross Check'!O$4,'1011 BGBP'!$V12:$AV12)=#REF!</f>
        <v>#REF!</v>
      </c>
      <c r="P12" t="e">
        <f>SUMIF('1011 BGBP'!$V$3:$AV$3,'Cross Check'!P$4,'1011 BGBP'!$V12:$AV12)=#REF!</f>
        <v>#REF!</v>
      </c>
      <c r="R12" s="4" t="b">
        <f>SUMIF('1011 BGBP'!$V$2:$AV$2,'Cross Check'!R$4,'1011 BGBP'!$V12:$AV12)='1011 Grade'!C12</f>
        <v>0</v>
      </c>
      <c r="S12" s="4" t="b">
        <f>SUMIF('1011 BGBP'!$V$2:$AV$2,'Cross Check'!S$4,'1011 BGBP'!$V12:$AV12)='1011 Grade'!D12</f>
        <v>0</v>
      </c>
      <c r="T12" s="4" t="b">
        <f>SUMIF('1011 BGBP'!$V$2:$AV$2,'Cross Check'!T$4,'1011 BGBP'!$V12:$AV12)='1011 Grade'!E12</f>
        <v>0</v>
      </c>
      <c r="U12" s="4" t="b">
        <f>SUMIF('1011 BGBP'!$V$2:$AV$2,'Cross Check'!U$4,'1011 BGBP'!$V12:$AV12)='1011 Grade'!F12</f>
        <v>0</v>
      </c>
      <c r="V12" s="4" t="b">
        <f>SUMIF('1011 BGBP'!$V$2:$AV$2,'Cross Check'!V$4,'1011 BGBP'!$V12:$AV12)='1011 Grade'!G12</f>
        <v>0</v>
      </c>
      <c r="W12" s="4" t="b">
        <f>SUMIF('1011 BGBP'!$V$2:$AV$2,'Cross Check'!W$4,'1011 BGBP'!$V12:$AV12)='1011 Grade'!H12</f>
        <v>0</v>
      </c>
      <c r="X12" s="4" t="b">
        <f>SUMIF('1011 BGBP'!$V$2:$AV$2,'Cross Check'!X$4,'1011 BGBP'!$V12:$AV12)='1011 Grade'!I12</f>
        <v>0</v>
      </c>
      <c r="Y12" s="4" t="b">
        <f>SUMIF('1011 BGBP'!$V$2:$AV$2,'Cross Check'!Y$4,'1011 BGBP'!$V12:$AV12)='1011 Grade'!J12</f>
        <v>0</v>
      </c>
      <c r="Z12" s="4" t="b">
        <f>SUMIF('1011 BGBP'!$V$2:$AV$2,'Cross Check'!Z$4,'1011 BGBP'!$V12:$AV12)='1011 Grade'!K12</f>
        <v>0</v>
      </c>
      <c r="AA12" s="4" t="b">
        <f>SUMIF('1011 BGBP'!$V$2:$AV$2,'Cross Check'!AA$4,'1011 BGBP'!$V12:$AV12)='1011 Grade'!L12</f>
        <v>0</v>
      </c>
      <c r="AB12" s="4" t="b">
        <f>SUMIF('1011 BGBP'!$V$2:$AV$2,'Cross Check'!AB$4,'1011 BGBP'!$V12:$AV12)='1011 Grade'!M12</f>
        <v>0</v>
      </c>
      <c r="AC12" s="4" t="b">
        <f>SUMIF('1011 BGBP'!$V$2:$AV$2,'Cross Check'!AC$4,'1011 BGBP'!$V12:$AV12)='1011 Grade'!N12</f>
        <v>0</v>
      </c>
      <c r="AD12" s="4" t="b">
        <f>SUMIF('1011 BGBP'!$V$2:$AV$2,'Cross Check'!AD$4,'1011 BGBP'!$V12:$AV12)='1011 Grade'!O12</f>
        <v>0</v>
      </c>
      <c r="AE12" s="4" t="b">
        <f>SUMIF('1011 BGBP'!$V$2:$AV$2,'Cross Check'!AE$4,'1011 BGBP'!$V12:$AV12)='1011 Grade'!P12</f>
        <v>0</v>
      </c>
      <c r="AG12" t="e">
        <f>#REF!=#REF!</f>
        <v>#REF!</v>
      </c>
      <c r="AH12" t="e">
        <f>#REF!=#REF!</f>
        <v>#REF!</v>
      </c>
      <c r="AI12" t="e">
        <f>#REF!=#REF!</f>
        <v>#REF!</v>
      </c>
      <c r="AJ12" t="e">
        <f>#REF!=#REF!</f>
        <v>#REF!</v>
      </c>
      <c r="AK12" s="40" t="e">
        <f>#REF!=#REF!</f>
        <v>#REF!</v>
      </c>
      <c r="AL12" t="e">
        <f>#REF!=#REF!</f>
        <v>#REF!</v>
      </c>
      <c r="AM12" t="e">
        <f>#REF!=#REF!</f>
        <v>#REF!</v>
      </c>
      <c r="AN12" t="e">
        <f>#REF!=#REF!</f>
        <v>#REF!</v>
      </c>
      <c r="AO12" t="e">
        <f>#REF!=#REF!</f>
        <v>#REF!</v>
      </c>
      <c r="AP12" t="e">
        <f>#REF!=#REF!</f>
        <v>#REF!</v>
      </c>
    </row>
    <row r="13" spans="1:42" ht="15">
      <c r="A13">
        <v>9</v>
      </c>
      <c r="B13" t="s">
        <v>11</v>
      </c>
      <c r="C13" s="1" t="e">
        <f>'1011 Grade'!Q13=#REF!</f>
        <v>#REF!</v>
      </c>
      <c r="D13" s="1" t="e">
        <f>#REF!='1011 BGBP'!BX13</f>
        <v>#REF!</v>
      </c>
      <c r="E13" s="1" t="b">
        <f>'1011 Grade'!Q13='1011 BGBP'!BX13</f>
        <v>1</v>
      </c>
      <c r="G13" t="e">
        <f>SUMIF('1011 BGBP'!$V$3:$AV$3,'Cross Check'!G$4,'1011 BGBP'!$V13:$AV13)=#REF!</f>
        <v>#REF!</v>
      </c>
      <c r="H13" t="e">
        <f>SUMIF('1011 BGBP'!$V$3:$AV$3,'Cross Check'!H$4,'1011 BGBP'!$V13:$AV13)=#REF!</f>
        <v>#REF!</v>
      </c>
      <c r="I13" t="e">
        <f>SUMIF('1011 BGBP'!$V$3:$AV$3,'Cross Check'!I$4,'1011 BGBP'!$V13:$AV13)=#REF!</f>
        <v>#REF!</v>
      </c>
      <c r="J13" t="e">
        <f>SUMIF('1011 BGBP'!$V$3:$AV$3,'Cross Check'!J$4,'1011 BGBP'!$V13:$AV13)=#REF!</f>
        <v>#REF!</v>
      </c>
      <c r="K13" t="e">
        <f>SUMIF('1011 BGBP'!$V$3:$AV$3,'Cross Check'!K$4,'1011 BGBP'!$V13:$AV13)=#REF!</f>
        <v>#REF!</v>
      </c>
      <c r="L13" t="e">
        <f>SUMIF('1011 BGBP'!$V$3:$AV$3,'Cross Check'!L$4,'1011 BGBP'!$V13:$AV13)=#REF!</f>
        <v>#REF!</v>
      </c>
      <c r="M13" t="e">
        <f>SUMIF('1011 BGBP'!$V$3:$AV$3,'Cross Check'!M$4,'1011 BGBP'!$V13:$AV13)=#REF!</f>
        <v>#REF!</v>
      </c>
      <c r="N13" t="e">
        <f>SUMIF('1011 BGBP'!$V$3:$AV$3,'Cross Check'!N$4,'1011 BGBP'!$V13:$AV13)=#REF!</f>
        <v>#REF!</v>
      </c>
      <c r="O13" t="e">
        <f>SUMIF('1011 BGBP'!$V$3:$AV$3,'Cross Check'!O$4,'1011 BGBP'!$V13:$AV13)=#REF!</f>
        <v>#REF!</v>
      </c>
      <c r="P13" t="e">
        <f>SUMIF('1011 BGBP'!$V$3:$AV$3,'Cross Check'!P$4,'1011 BGBP'!$V13:$AV13)=#REF!</f>
        <v>#REF!</v>
      </c>
      <c r="R13" s="4" t="b">
        <f>SUMIF('1011 BGBP'!$V$2:$AV$2,'Cross Check'!R$4,'1011 BGBP'!$V13:$AV13)='1011 Grade'!C13</f>
        <v>0</v>
      </c>
      <c r="S13" s="4" t="b">
        <f>SUMIF('1011 BGBP'!$V$2:$AV$2,'Cross Check'!S$4,'1011 BGBP'!$V13:$AV13)='1011 Grade'!D13</f>
        <v>0</v>
      </c>
      <c r="T13" s="4" t="b">
        <f>SUMIF('1011 BGBP'!$V$2:$AV$2,'Cross Check'!T$4,'1011 BGBP'!$V13:$AV13)='1011 Grade'!E13</f>
        <v>0</v>
      </c>
      <c r="U13" s="4" t="b">
        <f>SUMIF('1011 BGBP'!$V$2:$AV$2,'Cross Check'!U$4,'1011 BGBP'!$V13:$AV13)='1011 Grade'!F13</f>
        <v>0</v>
      </c>
      <c r="V13" s="4" t="b">
        <f>SUMIF('1011 BGBP'!$V$2:$AV$2,'Cross Check'!V$4,'1011 BGBP'!$V13:$AV13)='1011 Grade'!G13</f>
        <v>0</v>
      </c>
      <c r="W13" s="4" t="b">
        <f>SUMIF('1011 BGBP'!$V$2:$AV$2,'Cross Check'!W$4,'1011 BGBP'!$V13:$AV13)='1011 Grade'!H13</f>
        <v>0</v>
      </c>
      <c r="X13" s="4" t="b">
        <f>SUMIF('1011 BGBP'!$V$2:$AV$2,'Cross Check'!X$4,'1011 BGBP'!$V13:$AV13)='1011 Grade'!I13</f>
        <v>0</v>
      </c>
      <c r="Y13" s="4" t="b">
        <f>SUMIF('1011 BGBP'!$V$2:$AV$2,'Cross Check'!Y$4,'1011 BGBP'!$V13:$AV13)='1011 Grade'!J13</f>
        <v>0</v>
      </c>
      <c r="Z13" s="4" t="b">
        <f>SUMIF('1011 BGBP'!$V$2:$AV$2,'Cross Check'!Z$4,'1011 BGBP'!$V13:$AV13)='1011 Grade'!K13</f>
        <v>0</v>
      </c>
      <c r="AA13" s="4" t="b">
        <f>SUMIF('1011 BGBP'!$V$2:$AV$2,'Cross Check'!AA$4,'1011 BGBP'!$V13:$AV13)='1011 Grade'!L13</f>
        <v>0</v>
      </c>
      <c r="AB13" s="4" t="b">
        <f>SUMIF('1011 BGBP'!$V$2:$AV$2,'Cross Check'!AB$4,'1011 BGBP'!$V13:$AV13)='1011 Grade'!M13</f>
        <v>0</v>
      </c>
      <c r="AC13" s="4" t="b">
        <f>SUMIF('1011 BGBP'!$V$2:$AV$2,'Cross Check'!AC$4,'1011 BGBP'!$V13:$AV13)='1011 Grade'!N13</f>
        <v>0</v>
      </c>
      <c r="AD13" s="4" t="b">
        <f>SUMIF('1011 BGBP'!$V$2:$AV$2,'Cross Check'!AD$4,'1011 BGBP'!$V13:$AV13)='1011 Grade'!O13</f>
        <v>0</v>
      </c>
      <c r="AE13" s="4" t="b">
        <f>SUMIF('1011 BGBP'!$V$2:$AV$2,'Cross Check'!AE$4,'1011 BGBP'!$V13:$AV13)='1011 Grade'!P13</f>
        <v>0</v>
      </c>
      <c r="AG13" t="e">
        <f>#REF!=#REF!</f>
        <v>#REF!</v>
      </c>
      <c r="AH13" t="e">
        <f>#REF!=#REF!</f>
        <v>#REF!</v>
      </c>
      <c r="AI13" t="e">
        <f>#REF!=#REF!</f>
        <v>#REF!</v>
      </c>
      <c r="AJ13" t="e">
        <f>#REF!=#REF!</f>
        <v>#REF!</v>
      </c>
      <c r="AK13" s="40" t="e">
        <f>#REF!=#REF!</f>
        <v>#REF!</v>
      </c>
      <c r="AL13" t="e">
        <f>#REF!=#REF!</f>
        <v>#REF!</v>
      </c>
      <c r="AM13" t="e">
        <f>#REF!=#REF!</f>
        <v>#REF!</v>
      </c>
      <c r="AN13" t="e">
        <f>#REF!=#REF!</f>
        <v>#REF!</v>
      </c>
      <c r="AO13" t="e">
        <f>#REF!=#REF!</f>
        <v>#REF!</v>
      </c>
      <c r="AP13" t="e">
        <f>#REF!=#REF!</f>
        <v>#REF!</v>
      </c>
    </row>
    <row r="14" spans="1:42" ht="15">
      <c r="A14">
        <v>10</v>
      </c>
      <c r="B14" t="s">
        <v>12</v>
      </c>
      <c r="C14" s="1" t="e">
        <f>'1011 Grade'!Q14=#REF!</f>
        <v>#REF!</v>
      </c>
      <c r="D14" s="1" t="e">
        <f>#REF!='1011 BGBP'!BX14</f>
        <v>#REF!</v>
      </c>
      <c r="E14" s="1" t="b">
        <f>'1011 Grade'!Q14='1011 BGBP'!BX14</f>
        <v>1</v>
      </c>
      <c r="G14" t="e">
        <f>SUMIF('1011 BGBP'!$V$3:$AV$3,'Cross Check'!G$4,'1011 BGBP'!$V14:$AV14)=#REF!</f>
        <v>#REF!</v>
      </c>
      <c r="H14" t="e">
        <f>SUMIF('1011 BGBP'!$V$3:$AV$3,'Cross Check'!H$4,'1011 BGBP'!$V14:$AV14)=#REF!</f>
        <v>#REF!</v>
      </c>
      <c r="I14" t="e">
        <f>SUMIF('1011 BGBP'!$V$3:$AV$3,'Cross Check'!I$4,'1011 BGBP'!$V14:$AV14)=#REF!</f>
        <v>#REF!</v>
      </c>
      <c r="J14" t="e">
        <f>SUMIF('1011 BGBP'!$V$3:$AV$3,'Cross Check'!J$4,'1011 BGBP'!$V14:$AV14)=#REF!</f>
        <v>#REF!</v>
      </c>
      <c r="K14" t="e">
        <f>SUMIF('1011 BGBP'!$V$3:$AV$3,'Cross Check'!K$4,'1011 BGBP'!$V14:$AV14)=#REF!</f>
        <v>#REF!</v>
      </c>
      <c r="L14" t="e">
        <f>SUMIF('1011 BGBP'!$V$3:$AV$3,'Cross Check'!L$4,'1011 BGBP'!$V14:$AV14)=#REF!</f>
        <v>#REF!</v>
      </c>
      <c r="M14" t="e">
        <f>SUMIF('1011 BGBP'!$V$3:$AV$3,'Cross Check'!M$4,'1011 BGBP'!$V14:$AV14)=#REF!</f>
        <v>#REF!</v>
      </c>
      <c r="N14" t="e">
        <f>SUMIF('1011 BGBP'!$V$3:$AV$3,'Cross Check'!N$4,'1011 BGBP'!$V14:$AV14)=#REF!</f>
        <v>#REF!</v>
      </c>
      <c r="O14" t="e">
        <f>SUMIF('1011 BGBP'!$V$3:$AV$3,'Cross Check'!O$4,'1011 BGBP'!$V14:$AV14)=#REF!</f>
        <v>#REF!</v>
      </c>
      <c r="P14" t="e">
        <f>SUMIF('1011 BGBP'!$V$3:$AV$3,'Cross Check'!P$4,'1011 BGBP'!$V14:$AV14)=#REF!</f>
        <v>#REF!</v>
      </c>
      <c r="R14" s="4" t="b">
        <f>SUMIF('1011 BGBP'!$V$2:$AV$2,'Cross Check'!R$4,'1011 BGBP'!$V14:$AV14)='1011 Grade'!C14</f>
        <v>0</v>
      </c>
      <c r="S14" s="4" t="b">
        <f>SUMIF('1011 BGBP'!$V$2:$AV$2,'Cross Check'!S$4,'1011 BGBP'!$V14:$AV14)='1011 Grade'!D14</f>
        <v>0</v>
      </c>
      <c r="T14" s="4" t="b">
        <f>SUMIF('1011 BGBP'!$V$2:$AV$2,'Cross Check'!T$4,'1011 BGBP'!$V14:$AV14)='1011 Grade'!E14</f>
        <v>0</v>
      </c>
      <c r="U14" s="4" t="b">
        <f>SUMIF('1011 BGBP'!$V$2:$AV$2,'Cross Check'!U$4,'1011 BGBP'!$V14:$AV14)='1011 Grade'!F14</f>
        <v>0</v>
      </c>
      <c r="V14" s="4" t="b">
        <f>SUMIF('1011 BGBP'!$V$2:$AV$2,'Cross Check'!V$4,'1011 BGBP'!$V14:$AV14)='1011 Grade'!G14</f>
        <v>0</v>
      </c>
      <c r="W14" s="4" t="b">
        <f>SUMIF('1011 BGBP'!$V$2:$AV$2,'Cross Check'!W$4,'1011 BGBP'!$V14:$AV14)='1011 Grade'!H14</f>
        <v>0</v>
      </c>
      <c r="X14" s="4" t="b">
        <f>SUMIF('1011 BGBP'!$V$2:$AV$2,'Cross Check'!X$4,'1011 BGBP'!$V14:$AV14)='1011 Grade'!I14</f>
        <v>0</v>
      </c>
      <c r="Y14" s="4" t="b">
        <f>SUMIF('1011 BGBP'!$V$2:$AV$2,'Cross Check'!Y$4,'1011 BGBP'!$V14:$AV14)='1011 Grade'!J14</f>
        <v>0</v>
      </c>
      <c r="Z14" s="4" t="b">
        <f>SUMIF('1011 BGBP'!$V$2:$AV$2,'Cross Check'!Z$4,'1011 BGBP'!$V14:$AV14)='1011 Grade'!K14</f>
        <v>0</v>
      </c>
      <c r="AA14" s="4" t="b">
        <f>SUMIF('1011 BGBP'!$V$2:$AV$2,'Cross Check'!AA$4,'1011 BGBP'!$V14:$AV14)='1011 Grade'!L14</f>
        <v>0</v>
      </c>
      <c r="AB14" s="4" t="b">
        <f>SUMIF('1011 BGBP'!$V$2:$AV$2,'Cross Check'!AB$4,'1011 BGBP'!$V14:$AV14)='1011 Grade'!M14</f>
        <v>0</v>
      </c>
      <c r="AC14" s="4" t="b">
        <f>SUMIF('1011 BGBP'!$V$2:$AV$2,'Cross Check'!AC$4,'1011 BGBP'!$V14:$AV14)='1011 Grade'!N14</f>
        <v>0</v>
      </c>
      <c r="AD14" s="4" t="b">
        <f>SUMIF('1011 BGBP'!$V$2:$AV$2,'Cross Check'!AD$4,'1011 BGBP'!$V14:$AV14)='1011 Grade'!O14</f>
        <v>0</v>
      </c>
      <c r="AE14" s="4" t="b">
        <f>SUMIF('1011 BGBP'!$V$2:$AV$2,'Cross Check'!AE$4,'1011 BGBP'!$V14:$AV14)='1011 Grade'!P14</f>
        <v>0</v>
      </c>
      <c r="AG14" t="e">
        <f>#REF!=#REF!</f>
        <v>#REF!</v>
      </c>
      <c r="AH14" t="e">
        <f>#REF!=#REF!</f>
        <v>#REF!</v>
      </c>
      <c r="AI14" t="e">
        <f>#REF!=#REF!</f>
        <v>#REF!</v>
      </c>
      <c r="AJ14" t="e">
        <f>#REF!=#REF!</f>
        <v>#REF!</v>
      </c>
      <c r="AK14" s="40" t="e">
        <f>#REF!=#REF!</f>
        <v>#REF!</v>
      </c>
      <c r="AL14" t="e">
        <f>#REF!=#REF!</f>
        <v>#REF!</v>
      </c>
      <c r="AM14" t="e">
        <f>#REF!=#REF!</f>
        <v>#REF!</v>
      </c>
      <c r="AN14" t="e">
        <f>#REF!=#REF!</f>
        <v>#REF!</v>
      </c>
      <c r="AO14" t="e">
        <f>#REF!=#REF!</f>
        <v>#REF!</v>
      </c>
      <c r="AP14" t="e">
        <f>#REF!=#REF!</f>
        <v>#REF!</v>
      </c>
    </row>
    <row r="15" spans="1:42" ht="15">
      <c r="A15">
        <v>11</v>
      </c>
      <c r="B15" t="s">
        <v>13</v>
      </c>
      <c r="C15" s="1" t="e">
        <f>'1011 Grade'!Q15=#REF!</f>
        <v>#REF!</v>
      </c>
      <c r="D15" s="1" t="e">
        <f>#REF!='1011 BGBP'!BX15</f>
        <v>#REF!</v>
      </c>
      <c r="E15" s="1" t="b">
        <f>'1011 Grade'!Q15='1011 BGBP'!BX15</f>
        <v>1</v>
      </c>
      <c r="G15" t="e">
        <f>SUMIF('1011 BGBP'!$V$3:$AV$3,'Cross Check'!G$4,'1011 BGBP'!$V15:$AV15)=#REF!</f>
        <v>#REF!</v>
      </c>
      <c r="H15" t="e">
        <f>SUMIF('1011 BGBP'!$V$3:$AV$3,'Cross Check'!H$4,'1011 BGBP'!$V15:$AV15)=#REF!</f>
        <v>#REF!</v>
      </c>
      <c r="I15" t="e">
        <f>SUMIF('1011 BGBP'!$V$3:$AV$3,'Cross Check'!I$4,'1011 BGBP'!$V15:$AV15)=#REF!</f>
        <v>#REF!</v>
      </c>
      <c r="J15" t="e">
        <f>SUMIF('1011 BGBP'!$V$3:$AV$3,'Cross Check'!J$4,'1011 BGBP'!$V15:$AV15)=#REF!</f>
        <v>#REF!</v>
      </c>
      <c r="K15" t="e">
        <f>SUMIF('1011 BGBP'!$V$3:$AV$3,'Cross Check'!K$4,'1011 BGBP'!$V15:$AV15)=#REF!</f>
        <v>#REF!</v>
      </c>
      <c r="L15" t="e">
        <f>SUMIF('1011 BGBP'!$V$3:$AV$3,'Cross Check'!L$4,'1011 BGBP'!$V15:$AV15)=#REF!</f>
        <v>#REF!</v>
      </c>
      <c r="M15" t="e">
        <f>SUMIF('1011 BGBP'!$V$3:$AV$3,'Cross Check'!M$4,'1011 BGBP'!$V15:$AV15)=#REF!</f>
        <v>#REF!</v>
      </c>
      <c r="N15" t="e">
        <f>SUMIF('1011 BGBP'!$V$3:$AV$3,'Cross Check'!N$4,'1011 BGBP'!$V15:$AV15)=#REF!</f>
        <v>#REF!</v>
      </c>
      <c r="O15" t="e">
        <f>SUMIF('1011 BGBP'!$V$3:$AV$3,'Cross Check'!O$4,'1011 BGBP'!$V15:$AV15)=#REF!</f>
        <v>#REF!</v>
      </c>
      <c r="P15" t="e">
        <f>SUMIF('1011 BGBP'!$V$3:$AV$3,'Cross Check'!P$4,'1011 BGBP'!$V15:$AV15)=#REF!</f>
        <v>#REF!</v>
      </c>
      <c r="R15" s="4" t="b">
        <f>SUMIF('1011 BGBP'!$V$2:$AV$2,'Cross Check'!R$4,'1011 BGBP'!$V15:$AV15)='1011 Grade'!C15</f>
        <v>0</v>
      </c>
      <c r="S15" s="4" t="b">
        <f>SUMIF('1011 BGBP'!$V$2:$AV$2,'Cross Check'!S$4,'1011 BGBP'!$V15:$AV15)='1011 Grade'!D15</f>
        <v>0</v>
      </c>
      <c r="T15" s="4" t="b">
        <f>SUMIF('1011 BGBP'!$V$2:$AV$2,'Cross Check'!T$4,'1011 BGBP'!$V15:$AV15)='1011 Grade'!E15</f>
        <v>0</v>
      </c>
      <c r="U15" s="4" t="b">
        <f>SUMIF('1011 BGBP'!$V$2:$AV$2,'Cross Check'!U$4,'1011 BGBP'!$V15:$AV15)='1011 Grade'!F15</f>
        <v>0</v>
      </c>
      <c r="V15" s="4" t="b">
        <f>SUMIF('1011 BGBP'!$V$2:$AV$2,'Cross Check'!V$4,'1011 BGBP'!$V15:$AV15)='1011 Grade'!G15</f>
        <v>0</v>
      </c>
      <c r="W15" s="4" t="b">
        <f>SUMIF('1011 BGBP'!$V$2:$AV$2,'Cross Check'!W$4,'1011 BGBP'!$V15:$AV15)='1011 Grade'!H15</f>
        <v>0</v>
      </c>
      <c r="X15" s="4" t="b">
        <f>SUMIF('1011 BGBP'!$V$2:$AV$2,'Cross Check'!X$4,'1011 BGBP'!$V15:$AV15)='1011 Grade'!I15</f>
        <v>0</v>
      </c>
      <c r="Y15" s="4" t="b">
        <f>SUMIF('1011 BGBP'!$V$2:$AV$2,'Cross Check'!Y$4,'1011 BGBP'!$V15:$AV15)='1011 Grade'!J15</f>
        <v>0</v>
      </c>
      <c r="Z15" s="4" t="b">
        <f>SUMIF('1011 BGBP'!$V$2:$AV$2,'Cross Check'!Z$4,'1011 BGBP'!$V15:$AV15)='1011 Grade'!K15</f>
        <v>0</v>
      </c>
      <c r="AA15" s="4" t="b">
        <f>SUMIF('1011 BGBP'!$V$2:$AV$2,'Cross Check'!AA$4,'1011 BGBP'!$V15:$AV15)='1011 Grade'!L15</f>
        <v>0</v>
      </c>
      <c r="AB15" s="4" t="b">
        <f>SUMIF('1011 BGBP'!$V$2:$AV$2,'Cross Check'!AB$4,'1011 BGBP'!$V15:$AV15)='1011 Grade'!M15</f>
        <v>0</v>
      </c>
      <c r="AC15" s="4" t="b">
        <f>SUMIF('1011 BGBP'!$V$2:$AV$2,'Cross Check'!AC$4,'1011 BGBP'!$V15:$AV15)='1011 Grade'!N15</f>
        <v>0</v>
      </c>
      <c r="AD15" s="4" t="b">
        <f>SUMIF('1011 BGBP'!$V$2:$AV$2,'Cross Check'!AD$4,'1011 BGBP'!$V15:$AV15)='1011 Grade'!O15</f>
        <v>0</v>
      </c>
      <c r="AE15" s="4" t="b">
        <f>SUMIF('1011 BGBP'!$V$2:$AV$2,'Cross Check'!AE$4,'1011 BGBP'!$V15:$AV15)='1011 Grade'!P15</f>
        <v>0</v>
      </c>
      <c r="AG15" t="e">
        <f>#REF!=#REF!</f>
        <v>#REF!</v>
      </c>
      <c r="AH15" t="e">
        <f>#REF!=#REF!</f>
        <v>#REF!</v>
      </c>
      <c r="AI15" t="e">
        <f>#REF!=#REF!</f>
        <v>#REF!</v>
      </c>
      <c r="AJ15" t="e">
        <f>#REF!=#REF!</f>
        <v>#REF!</v>
      </c>
      <c r="AK15" s="40" t="e">
        <f>#REF!=#REF!</f>
        <v>#REF!</v>
      </c>
      <c r="AL15" t="e">
        <f>#REF!=#REF!</f>
        <v>#REF!</v>
      </c>
      <c r="AM15" t="e">
        <f>#REF!=#REF!</f>
        <v>#REF!</v>
      </c>
      <c r="AN15" t="e">
        <f>#REF!=#REF!</f>
        <v>#REF!</v>
      </c>
      <c r="AO15" t="e">
        <f>#REF!=#REF!</f>
        <v>#REF!</v>
      </c>
      <c r="AP15" t="e">
        <f>#REF!=#REF!</f>
        <v>#REF!</v>
      </c>
    </row>
    <row r="16" spans="1:42" ht="15">
      <c r="A16">
        <v>12</v>
      </c>
      <c r="B16" t="s">
        <v>14</v>
      </c>
      <c r="C16" s="1" t="e">
        <f>'1011 Grade'!Q16=#REF!</f>
        <v>#REF!</v>
      </c>
      <c r="D16" s="1" t="e">
        <f>#REF!='1011 BGBP'!BX16</f>
        <v>#REF!</v>
      </c>
      <c r="E16" s="1" t="b">
        <f>'1011 Grade'!Q16='1011 BGBP'!BX16</f>
        <v>1</v>
      </c>
      <c r="G16" t="e">
        <f>SUMIF('1011 BGBP'!$V$3:$AV$3,'Cross Check'!G$4,'1011 BGBP'!$V16:$AV16)=#REF!</f>
        <v>#REF!</v>
      </c>
      <c r="H16" t="e">
        <f>SUMIF('1011 BGBP'!$V$3:$AV$3,'Cross Check'!H$4,'1011 BGBP'!$V16:$AV16)=#REF!</f>
        <v>#REF!</v>
      </c>
      <c r="I16" t="e">
        <f>SUMIF('1011 BGBP'!$V$3:$AV$3,'Cross Check'!I$4,'1011 BGBP'!$V16:$AV16)=#REF!</f>
        <v>#REF!</v>
      </c>
      <c r="J16" t="e">
        <f>SUMIF('1011 BGBP'!$V$3:$AV$3,'Cross Check'!J$4,'1011 BGBP'!$V16:$AV16)=#REF!</f>
        <v>#REF!</v>
      </c>
      <c r="K16" t="e">
        <f>SUMIF('1011 BGBP'!$V$3:$AV$3,'Cross Check'!K$4,'1011 BGBP'!$V16:$AV16)=#REF!</f>
        <v>#REF!</v>
      </c>
      <c r="L16" t="e">
        <f>SUMIF('1011 BGBP'!$V$3:$AV$3,'Cross Check'!L$4,'1011 BGBP'!$V16:$AV16)=#REF!</f>
        <v>#REF!</v>
      </c>
      <c r="M16" t="e">
        <f>SUMIF('1011 BGBP'!$V$3:$AV$3,'Cross Check'!M$4,'1011 BGBP'!$V16:$AV16)=#REF!</f>
        <v>#REF!</v>
      </c>
      <c r="N16" t="e">
        <f>SUMIF('1011 BGBP'!$V$3:$AV$3,'Cross Check'!N$4,'1011 BGBP'!$V16:$AV16)=#REF!</f>
        <v>#REF!</v>
      </c>
      <c r="O16" t="e">
        <f>SUMIF('1011 BGBP'!$V$3:$AV$3,'Cross Check'!O$4,'1011 BGBP'!$V16:$AV16)=#REF!</f>
        <v>#REF!</v>
      </c>
      <c r="P16" t="e">
        <f>SUMIF('1011 BGBP'!$V$3:$AV$3,'Cross Check'!P$4,'1011 BGBP'!$V16:$AV16)=#REF!</f>
        <v>#REF!</v>
      </c>
      <c r="R16" s="4" t="b">
        <f>SUMIF('1011 BGBP'!$V$2:$AV$2,'Cross Check'!R$4,'1011 BGBP'!$V16:$AV16)='1011 Grade'!C16</f>
        <v>0</v>
      </c>
      <c r="S16" s="4" t="b">
        <f>SUMIF('1011 BGBP'!$V$2:$AV$2,'Cross Check'!S$4,'1011 BGBP'!$V16:$AV16)='1011 Grade'!D16</f>
        <v>0</v>
      </c>
      <c r="T16" s="4" t="b">
        <f>SUMIF('1011 BGBP'!$V$2:$AV$2,'Cross Check'!T$4,'1011 BGBP'!$V16:$AV16)='1011 Grade'!E16</f>
        <v>0</v>
      </c>
      <c r="U16" s="4" t="b">
        <f>SUMIF('1011 BGBP'!$V$2:$AV$2,'Cross Check'!U$4,'1011 BGBP'!$V16:$AV16)='1011 Grade'!F16</f>
        <v>0</v>
      </c>
      <c r="V16" s="4" t="b">
        <f>SUMIF('1011 BGBP'!$V$2:$AV$2,'Cross Check'!V$4,'1011 BGBP'!$V16:$AV16)='1011 Grade'!G16</f>
        <v>0</v>
      </c>
      <c r="W16" s="4" t="b">
        <f>SUMIF('1011 BGBP'!$V$2:$AV$2,'Cross Check'!W$4,'1011 BGBP'!$V16:$AV16)='1011 Grade'!H16</f>
        <v>0</v>
      </c>
      <c r="X16" s="4" t="b">
        <f>SUMIF('1011 BGBP'!$V$2:$AV$2,'Cross Check'!X$4,'1011 BGBP'!$V16:$AV16)='1011 Grade'!I16</f>
        <v>0</v>
      </c>
      <c r="Y16" s="4" t="b">
        <f>SUMIF('1011 BGBP'!$V$2:$AV$2,'Cross Check'!Y$4,'1011 BGBP'!$V16:$AV16)='1011 Grade'!J16</f>
        <v>0</v>
      </c>
      <c r="Z16" s="4" t="b">
        <f>SUMIF('1011 BGBP'!$V$2:$AV$2,'Cross Check'!Z$4,'1011 BGBP'!$V16:$AV16)='1011 Grade'!K16</f>
        <v>0</v>
      </c>
      <c r="AA16" s="4" t="b">
        <f>SUMIF('1011 BGBP'!$V$2:$AV$2,'Cross Check'!AA$4,'1011 BGBP'!$V16:$AV16)='1011 Grade'!L16</f>
        <v>0</v>
      </c>
      <c r="AB16" s="4" t="b">
        <f>SUMIF('1011 BGBP'!$V$2:$AV$2,'Cross Check'!AB$4,'1011 BGBP'!$V16:$AV16)='1011 Grade'!M16</f>
        <v>0</v>
      </c>
      <c r="AC16" s="4" t="b">
        <f>SUMIF('1011 BGBP'!$V$2:$AV$2,'Cross Check'!AC$4,'1011 BGBP'!$V16:$AV16)='1011 Grade'!N16</f>
        <v>0</v>
      </c>
      <c r="AD16" s="4" t="b">
        <f>SUMIF('1011 BGBP'!$V$2:$AV$2,'Cross Check'!AD$4,'1011 BGBP'!$V16:$AV16)='1011 Grade'!O16</f>
        <v>0</v>
      </c>
      <c r="AE16" s="4" t="b">
        <f>SUMIF('1011 BGBP'!$V$2:$AV$2,'Cross Check'!AE$4,'1011 BGBP'!$V16:$AV16)='1011 Grade'!P16</f>
        <v>0</v>
      </c>
      <c r="AG16" t="e">
        <f>#REF!=#REF!</f>
        <v>#REF!</v>
      </c>
      <c r="AH16" t="e">
        <f>#REF!=#REF!</f>
        <v>#REF!</v>
      </c>
      <c r="AI16" t="e">
        <f>#REF!=#REF!</f>
        <v>#REF!</v>
      </c>
      <c r="AJ16" t="e">
        <f>#REF!=#REF!</f>
        <v>#REF!</v>
      </c>
      <c r="AK16" s="40" t="e">
        <f>#REF!=#REF!</f>
        <v>#REF!</v>
      </c>
      <c r="AL16" t="e">
        <f>#REF!=#REF!</f>
        <v>#REF!</v>
      </c>
      <c r="AM16" t="e">
        <f>#REF!=#REF!</f>
        <v>#REF!</v>
      </c>
      <c r="AN16" t="e">
        <f>#REF!=#REF!</f>
        <v>#REF!</v>
      </c>
      <c r="AO16" t="e">
        <f>#REF!=#REF!</f>
        <v>#REF!</v>
      </c>
      <c r="AP16" t="e">
        <f>#REF!=#REF!</f>
        <v>#REF!</v>
      </c>
    </row>
    <row r="17" spans="1:42" ht="15">
      <c r="A17" s="3">
        <v>13</v>
      </c>
      <c r="B17" s="3" t="s">
        <v>70</v>
      </c>
      <c r="C17" s="1" t="e">
        <f>'1011 Grade'!Q17=#REF!</f>
        <v>#REF!</v>
      </c>
      <c r="D17" s="1" t="e">
        <f>#REF!='1011 BGBP'!BX17</f>
        <v>#REF!</v>
      </c>
      <c r="E17" s="1" t="b">
        <f>'1011 Grade'!Q17='1011 BGBP'!BX17</f>
        <v>1</v>
      </c>
      <c r="G17" t="e">
        <f>SUMIF('1011 BGBP'!$V$3:$AV$3,'Cross Check'!G$4,'1011 BGBP'!$V17:$AV17)=#REF!</f>
        <v>#REF!</v>
      </c>
      <c r="H17" t="e">
        <f>SUMIF('1011 BGBP'!$V$3:$AV$3,'Cross Check'!H$4,'1011 BGBP'!$V17:$AV17)=#REF!</f>
        <v>#REF!</v>
      </c>
      <c r="I17" t="e">
        <f>SUMIF('1011 BGBP'!$V$3:$AV$3,'Cross Check'!I$4,'1011 BGBP'!$V17:$AV17)=#REF!</f>
        <v>#REF!</v>
      </c>
      <c r="J17" t="e">
        <f>SUMIF('1011 BGBP'!$V$3:$AV$3,'Cross Check'!J$4,'1011 BGBP'!$V17:$AV17)=#REF!</f>
        <v>#REF!</v>
      </c>
      <c r="K17" t="e">
        <f>SUMIF('1011 BGBP'!$V$3:$AV$3,'Cross Check'!K$4,'1011 BGBP'!$V17:$AV17)=#REF!</f>
        <v>#REF!</v>
      </c>
      <c r="L17" t="e">
        <f>SUMIF('1011 BGBP'!$V$3:$AV$3,'Cross Check'!L$4,'1011 BGBP'!$V17:$AV17)=#REF!</f>
        <v>#REF!</v>
      </c>
      <c r="M17" t="e">
        <f>SUMIF('1011 BGBP'!$V$3:$AV$3,'Cross Check'!M$4,'1011 BGBP'!$V17:$AV17)=#REF!</f>
        <v>#REF!</v>
      </c>
      <c r="N17" t="e">
        <f>SUMIF('1011 BGBP'!$V$3:$AV$3,'Cross Check'!N$4,'1011 BGBP'!$V17:$AV17)=#REF!</f>
        <v>#REF!</v>
      </c>
      <c r="O17" t="e">
        <f>SUMIF('1011 BGBP'!$V$3:$AV$3,'Cross Check'!O$4,'1011 BGBP'!$V17:$AV17)=#REF!</f>
        <v>#REF!</v>
      </c>
      <c r="P17" t="e">
        <f>SUMIF('1011 BGBP'!$V$3:$AV$3,'Cross Check'!P$4,'1011 BGBP'!$V17:$AV17)=#REF!</f>
        <v>#REF!</v>
      </c>
      <c r="R17" s="4" t="b">
        <f>SUMIF('1011 BGBP'!$V$2:$AV$2,'Cross Check'!R$4,'1011 BGBP'!$V17:$AV17)='1011 Grade'!C17</f>
        <v>0</v>
      </c>
      <c r="S17" s="4" t="b">
        <f>SUMIF('1011 BGBP'!$V$2:$AV$2,'Cross Check'!S$4,'1011 BGBP'!$V17:$AV17)='1011 Grade'!D17</f>
        <v>0</v>
      </c>
      <c r="T17" s="4" t="b">
        <f>SUMIF('1011 BGBP'!$V$2:$AV$2,'Cross Check'!T$4,'1011 BGBP'!$V17:$AV17)='1011 Grade'!E17</f>
        <v>0</v>
      </c>
      <c r="U17" s="4" t="b">
        <f>SUMIF('1011 BGBP'!$V$2:$AV$2,'Cross Check'!U$4,'1011 BGBP'!$V17:$AV17)='1011 Grade'!F17</f>
        <v>0</v>
      </c>
      <c r="V17" s="4" t="b">
        <f>SUMIF('1011 BGBP'!$V$2:$AV$2,'Cross Check'!V$4,'1011 BGBP'!$V17:$AV17)='1011 Grade'!G17</f>
        <v>0</v>
      </c>
      <c r="W17" s="4" t="b">
        <f>SUMIF('1011 BGBP'!$V$2:$AV$2,'Cross Check'!W$4,'1011 BGBP'!$V17:$AV17)='1011 Grade'!H17</f>
        <v>0</v>
      </c>
      <c r="X17" s="4" t="b">
        <f>SUMIF('1011 BGBP'!$V$2:$AV$2,'Cross Check'!X$4,'1011 BGBP'!$V17:$AV17)='1011 Grade'!I17</f>
        <v>0</v>
      </c>
      <c r="Y17" s="4" t="b">
        <f>SUMIF('1011 BGBP'!$V$2:$AV$2,'Cross Check'!Y$4,'1011 BGBP'!$V17:$AV17)='1011 Grade'!J17</f>
        <v>0</v>
      </c>
      <c r="Z17" s="4" t="b">
        <f>SUMIF('1011 BGBP'!$V$2:$AV$2,'Cross Check'!Z$4,'1011 BGBP'!$V17:$AV17)='1011 Grade'!K17</f>
        <v>0</v>
      </c>
      <c r="AA17" s="4" t="b">
        <f>SUMIF('1011 BGBP'!$V$2:$AV$2,'Cross Check'!AA$4,'1011 BGBP'!$V17:$AV17)='1011 Grade'!L17</f>
        <v>0</v>
      </c>
      <c r="AB17" s="4" t="b">
        <f>SUMIF('1011 BGBP'!$V$2:$AV$2,'Cross Check'!AB$4,'1011 BGBP'!$V17:$AV17)='1011 Grade'!M17</f>
        <v>0</v>
      </c>
      <c r="AC17" s="4" t="b">
        <f>SUMIF('1011 BGBP'!$V$2:$AV$2,'Cross Check'!AC$4,'1011 BGBP'!$V17:$AV17)='1011 Grade'!N17</f>
        <v>0</v>
      </c>
      <c r="AD17" s="4" t="b">
        <f>SUMIF('1011 BGBP'!$V$2:$AV$2,'Cross Check'!AD$4,'1011 BGBP'!$V17:$AV17)='1011 Grade'!O17</f>
        <v>0</v>
      </c>
      <c r="AE17" s="4" t="b">
        <f>SUMIF('1011 BGBP'!$V$2:$AV$2,'Cross Check'!AE$4,'1011 BGBP'!$V17:$AV17)='1011 Grade'!P17</f>
        <v>0</v>
      </c>
      <c r="AG17" t="e">
        <f>#REF!=#REF!</f>
        <v>#REF!</v>
      </c>
      <c r="AH17" t="e">
        <f>#REF!=#REF!</f>
        <v>#REF!</v>
      </c>
      <c r="AI17" t="e">
        <f>#REF!=#REF!</f>
        <v>#REF!</v>
      </c>
      <c r="AJ17" t="e">
        <f>#REF!=#REF!</f>
        <v>#REF!</v>
      </c>
      <c r="AK17" s="40" t="e">
        <f>#REF!=#REF!</f>
        <v>#REF!</v>
      </c>
      <c r="AL17" t="e">
        <f>#REF!=#REF!</f>
        <v>#REF!</v>
      </c>
      <c r="AM17" t="e">
        <f>#REF!=#REF!</f>
        <v>#REF!</v>
      </c>
      <c r="AN17" t="e">
        <f>#REF!=#REF!</f>
        <v>#REF!</v>
      </c>
      <c r="AO17" t="e">
        <f>#REF!=#REF!</f>
        <v>#REF!</v>
      </c>
      <c r="AP17" t="e">
        <f>#REF!=#REF!</f>
        <v>#REF!</v>
      </c>
    </row>
    <row r="18" spans="1:42" ht="15">
      <c r="A18">
        <v>14</v>
      </c>
      <c r="B18" t="s">
        <v>71</v>
      </c>
      <c r="C18" s="1" t="e">
        <f>'1011 Grade'!Q18=#REF!</f>
        <v>#REF!</v>
      </c>
      <c r="D18" s="1" t="e">
        <f>#REF!='1011 BGBP'!BX18</f>
        <v>#REF!</v>
      </c>
      <c r="E18" s="1" t="b">
        <f>'1011 Grade'!Q18='1011 BGBP'!BX18</f>
        <v>1</v>
      </c>
      <c r="G18" t="e">
        <f>SUMIF('1011 BGBP'!$V$3:$AV$3,'Cross Check'!G$4,'1011 BGBP'!$V18:$AV18)=#REF!</f>
        <v>#REF!</v>
      </c>
      <c r="H18" t="e">
        <f>SUMIF('1011 BGBP'!$V$3:$AV$3,'Cross Check'!H$4,'1011 BGBP'!$V18:$AV18)=#REF!</f>
        <v>#REF!</v>
      </c>
      <c r="I18" t="e">
        <f>SUMIF('1011 BGBP'!$V$3:$AV$3,'Cross Check'!I$4,'1011 BGBP'!$V18:$AV18)=#REF!</f>
        <v>#REF!</v>
      </c>
      <c r="J18" t="e">
        <f>SUMIF('1011 BGBP'!$V$3:$AV$3,'Cross Check'!J$4,'1011 BGBP'!$V18:$AV18)=#REF!</f>
        <v>#REF!</v>
      </c>
      <c r="K18" t="e">
        <f>SUMIF('1011 BGBP'!$V$3:$AV$3,'Cross Check'!K$4,'1011 BGBP'!$V18:$AV18)=#REF!</f>
        <v>#REF!</v>
      </c>
      <c r="L18" t="e">
        <f>SUMIF('1011 BGBP'!$V$3:$AV$3,'Cross Check'!L$4,'1011 BGBP'!$V18:$AV18)=#REF!</f>
        <v>#REF!</v>
      </c>
      <c r="M18" t="e">
        <f>SUMIF('1011 BGBP'!$V$3:$AV$3,'Cross Check'!M$4,'1011 BGBP'!$V18:$AV18)=#REF!</f>
        <v>#REF!</v>
      </c>
      <c r="N18" t="e">
        <f>SUMIF('1011 BGBP'!$V$3:$AV$3,'Cross Check'!N$4,'1011 BGBP'!$V18:$AV18)=#REF!</f>
        <v>#REF!</v>
      </c>
      <c r="O18" t="e">
        <f>SUMIF('1011 BGBP'!$V$3:$AV$3,'Cross Check'!O$4,'1011 BGBP'!$V18:$AV18)=#REF!</f>
        <v>#REF!</v>
      </c>
      <c r="P18" t="e">
        <f>SUMIF('1011 BGBP'!$V$3:$AV$3,'Cross Check'!P$4,'1011 BGBP'!$V18:$AV18)=#REF!</f>
        <v>#REF!</v>
      </c>
      <c r="R18" s="4" t="b">
        <f>SUMIF('1011 BGBP'!$V$2:$AV$2,'Cross Check'!R$4,'1011 BGBP'!$V18:$AV18)='1011 Grade'!C18</f>
        <v>0</v>
      </c>
      <c r="S18" s="4" t="b">
        <f>SUMIF('1011 BGBP'!$V$2:$AV$2,'Cross Check'!S$4,'1011 BGBP'!$V18:$AV18)='1011 Grade'!D18</f>
        <v>0</v>
      </c>
      <c r="T18" s="4" t="b">
        <f>SUMIF('1011 BGBP'!$V$2:$AV$2,'Cross Check'!T$4,'1011 BGBP'!$V18:$AV18)='1011 Grade'!E18</f>
        <v>0</v>
      </c>
      <c r="U18" s="4" t="b">
        <f>SUMIF('1011 BGBP'!$V$2:$AV$2,'Cross Check'!U$4,'1011 BGBP'!$V18:$AV18)='1011 Grade'!F18</f>
        <v>0</v>
      </c>
      <c r="V18" s="4" t="b">
        <f>SUMIF('1011 BGBP'!$V$2:$AV$2,'Cross Check'!V$4,'1011 BGBP'!$V18:$AV18)='1011 Grade'!G18</f>
        <v>0</v>
      </c>
      <c r="W18" s="4" t="b">
        <f>SUMIF('1011 BGBP'!$V$2:$AV$2,'Cross Check'!W$4,'1011 BGBP'!$V18:$AV18)='1011 Grade'!H18</f>
        <v>0</v>
      </c>
      <c r="X18" s="4" t="b">
        <f>SUMIF('1011 BGBP'!$V$2:$AV$2,'Cross Check'!X$4,'1011 BGBP'!$V18:$AV18)='1011 Grade'!I18</f>
        <v>0</v>
      </c>
      <c r="Y18" s="4" t="b">
        <f>SUMIF('1011 BGBP'!$V$2:$AV$2,'Cross Check'!Y$4,'1011 BGBP'!$V18:$AV18)='1011 Grade'!J18</f>
        <v>0</v>
      </c>
      <c r="Z18" s="4" t="b">
        <f>SUMIF('1011 BGBP'!$V$2:$AV$2,'Cross Check'!Z$4,'1011 BGBP'!$V18:$AV18)='1011 Grade'!K18</f>
        <v>0</v>
      </c>
      <c r="AA18" s="4" t="b">
        <f>SUMIF('1011 BGBP'!$V$2:$AV$2,'Cross Check'!AA$4,'1011 BGBP'!$V18:$AV18)='1011 Grade'!L18</f>
        <v>0</v>
      </c>
      <c r="AB18" s="4" t="b">
        <f>SUMIF('1011 BGBP'!$V$2:$AV$2,'Cross Check'!AB$4,'1011 BGBP'!$V18:$AV18)='1011 Grade'!M18</f>
        <v>0</v>
      </c>
      <c r="AC18" s="4" t="b">
        <f>SUMIF('1011 BGBP'!$V$2:$AV$2,'Cross Check'!AC$4,'1011 BGBP'!$V18:$AV18)='1011 Grade'!N18</f>
        <v>0</v>
      </c>
      <c r="AD18" s="4" t="b">
        <f>SUMIF('1011 BGBP'!$V$2:$AV$2,'Cross Check'!AD$4,'1011 BGBP'!$V18:$AV18)='1011 Grade'!O18</f>
        <v>0</v>
      </c>
      <c r="AE18" s="4" t="b">
        <f>SUMIF('1011 BGBP'!$V$2:$AV$2,'Cross Check'!AE$4,'1011 BGBP'!$V18:$AV18)='1011 Grade'!P18</f>
        <v>0</v>
      </c>
      <c r="AG18" t="e">
        <f>#REF!=#REF!</f>
        <v>#REF!</v>
      </c>
      <c r="AH18" t="e">
        <f>#REF!=#REF!</f>
        <v>#REF!</v>
      </c>
      <c r="AI18" t="e">
        <f>#REF!=#REF!</f>
        <v>#REF!</v>
      </c>
      <c r="AJ18" t="e">
        <f>#REF!=#REF!</f>
        <v>#REF!</v>
      </c>
      <c r="AK18" s="40" t="e">
        <f>#REF!=#REF!</f>
        <v>#REF!</v>
      </c>
      <c r="AL18" t="e">
        <f>#REF!=#REF!</f>
        <v>#REF!</v>
      </c>
      <c r="AM18" t="e">
        <f>#REF!=#REF!</f>
        <v>#REF!</v>
      </c>
      <c r="AN18" t="e">
        <f>#REF!=#REF!</f>
        <v>#REF!</v>
      </c>
      <c r="AO18" t="e">
        <f>#REF!=#REF!</f>
        <v>#REF!</v>
      </c>
      <c r="AP18" t="e">
        <f>#REF!=#REF!</f>
        <v>#REF!</v>
      </c>
    </row>
    <row r="19" spans="1:42" ht="15">
      <c r="A19">
        <v>15</v>
      </c>
      <c r="B19" t="s">
        <v>15</v>
      </c>
      <c r="C19" s="1" t="e">
        <f>'1011 Grade'!Q19=#REF!</f>
        <v>#REF!</v>
      </c>
      <c r="D19" s="1" t="e">
        <f>#REF!='1011 BGBP'!BX19</f>
        <v>#REF!</v>
      </c>
      <c r="E19" s="1" t="b">
        <f>'1011 Grade'!Q19='1011 BGBP'!BX19</f>
        <v>1</v>
      </c>
      <c r="G19" t="e">
        <f>SUMIF('1011 BGBP'!$V$3:$AV$3,'Cross Check'!G$4,'1011 BGBP'!$V19:$AV19)=#REF!</f>
        <v>#REF!</v>
      </c>
      <c r="H19" t="e">
        <f>SUMIF('1011 BGBP'!$V$3:$AV$3,'Cross Check'!H$4,'1011 BGBP'!$V19:$AV19)=#REF!</f>
        <v>#REF!</v>
      </c>
      <c r="I19" t="e">
        <f>SUMIF('1011 BGBP'!$V$3:$AV$3,'Cross Check'!I$4,'1011 BGBP'!$V19:$AV19)=#REF!</f>
        <v>#REF!</v>
      </c>
      <c r="J19" t="e">
        <f>SUMIF('1011 BGBP'!$V$3:$AV$3,'Cross Check'!J$4,'1011 BGBP'!$V19:$AV19)=#REF!</f>
        <v>#REF!</v>
      </c>
      <c r="K19" t="e">
        <f>SUMIF('1011 BGBP'!$V$3:$AV$3,'Cross Check'!K$4,'1011 BGBP'!$V19:$AV19)=#REF!</f>
        <v>#REF!</v>
      </c>
      <c r="L19" t="e">
        <f>SUMIF('1011 BGBP'!$V$3:$AV$3,'Cross Check'!L$4,'1011 BGBP'!$V19:$AV19)=#REF!</f>
        <v>#REF!</v>
      </c>
      <c r="M19" t="e">
        <f>SUMIF('1011 BGBP'!$V$3:$AV$3,'Cross Check'!M$4,'1011 BGBP'!$V19:$AV19)=#REF!</f>
        <v>#REF!</v>
      </c>
      <c r="N19" t="e">
        <f>SUMIF('1011 BGBP'!$V$3:$AV$3,'Cross Check'!N$4,'1011 BGBP'!$V19:$AV19)=#REF!</f>
        <v>#REF!</v>
      </c>
      <c r="O19" t="e">
        <f>SUMIF('1011 BGBP'!$V$3:$AV$3,'Cross Check'!O$4,'1011 BGBP'!$V19:$AV19)=#REF!</f>
        <v>#REF!</v>
      </c>
      <c r="P19" t="e">
        <f>SUMIF('1011 BGBP'!$V$3:$AV$3,'Cross Check'!P$4,'1011 BGBP'!$V19:$AV19)=#REF!</f>
        <v>#REF!</v>
      </c>
      <c r="R19" s="4" t="b">
        <f>SUMIF('1011 BGBP'!$V$2:$AV$2,'Cross Check'!R$4,'1011 BGBP'!$V19:$AV19)='1011 Grade'!C19</f>
        <v>0</v>
      </c>
      <c r="S19" s="4" t="b">
        <f>SUMIF('1011 BGBP'!$V$2:$AV$2,'Cross Check'!S$4,'1011 BGBP'!$V19:$AV19)='1011 Grade'!D19</f>
        <v>0</v>
      </c>
      <c r="T19" s="4" t="b">
        <f>SUMIF('1011 BGBP'!$V$2:$AV$2,'Cross Check'!T$4,'1011 BGBP'!$V19:$AV19)='1011 Grade'!E19</f>
        <v>0</v>
      </c>
      <c r="U19" s="4" t="b">
        <f>SUMIF('1011 BGBP'!$V$2:$AV$2,'Cross Check'!U$4,'1011 BGBP'!$V19:$AV19)='1011 Grade'!F19</f>
        <v>0</v>
      </c>
      <c r="V19" s="4" t="b">
        <f>SUMIF('1011 BGBP'!$V$2:$AV$2,'Cross Check'!V$4,'1011 BGBP'!$V19:$AV19)='1011 Grade'!G19</f>
        <v>0</v>
      </c>
      <c r="W19" s="4" t="b">
        <f>SUMIF('1011 BGBP'!$V$2:$AV$2,'Cross Check'!W$4,'1011 BGBP'!$V19:$AV19)='1011 Grade'!H19</f>
        <v>0</v>
      </c>
      <c r="X19" s="4" t="b">
        <f>SUMIF('1011 BGBP'!$V$2:$AV$2,'Cross Check'!X$4,'1011 BGBP'!$V19:$AV19)='1011 Grade'!I19</f>
        <v>0</v>
      </c>
      <c r="Y19" s="4" t="b">
        <f>SUMIF('1011 BGBP'!$V$2:$AV$2,'Cross Check'!Y$4,'1011 BGBP'!$V19:$AV19)='1011 Grade'!J19</f>
        <v>0</v>
      </c>
      <c r="Z19" s="4" t="b">
        <f>SUMIF('1011 BGBP'!$V$2:$AV$2,'Cross Check'!Z$4,'1011 BGBP'!$V19:$AV19)='1011 Grade'!K19</f>
        <v>0</v>
      </c>
      <c r="AA19" s="4" t="b">
        <f>SUMIF('1011 BGBP'!$V$2:$AV$2,'Cross Check'!AA$4,'1011 BGBP'!$V19:$AV19)='1011 Grade'!L19</f>
        <v>0</v>
      </c>
      <c r="AB19" s="4" t="b">
        <f>SUMIF('1011 BGBP'!$V$2:$AV$2,'Cross Check'!AB$4,'1011 BGBP'!$V19:$AV19)='1011 Grade'!M19</f>
        <v>0</v>
      </c>
      <c r="AC19" s="4" t="b">
        <f>SUMIF('1011 BGBP'!$V$2:$AV$2,'Cross Check'!AC$4,'1011 BGBP'!$V19:$AV19)='1011 Grade'!N19</f>
        <v>0</v>
      </c>
      <c r="AD19" s="4" t="b">
        <f>SUMIF('1011 BGBP'!$V$2:$AV$2,'Cross Check'!AD$4,'1011 BGBP'!$V19:$AV19)='1011 Grade'!O19</f>
        <v>0</v>
      </c>
      <c r="AE19" s="4" t="b">
        <f>SUMIF('1011 BGBP'!$V$2:$AV$2,'Cross Check'!AE$4,'1011 BGBP'!$V19:$AV19)='1011 Grade'!P19</f>
        <v>0</v>
      </c>
      <c r="AG19" t="e">
        <f>#REF!=#REF!</f>
        <v>#REF!</v>
      </c>
      <c r="AH19" t="e">
        <f>#REF!=#REF!</f>
        <v>#REF!</v>
      </c>
      <c r="AI19" t="e">
        <f>#REF!=#REF!</f>
        <v>#REF!</v>
      </c>
      <c r="AJ19" t="e">
        <f>#REF!=#REF!</f>
        <v>#REF!</v>
      </c>
      <c r="AK19" s="40" t="e">
        <f>#REF!=#REF!</f>
        <v>#REF!</v>
      </c>
      <c r="AL19" t="e">
        <f>#REF!=#REF!</f>
        <v>#REF!</v>
      </c>
      <c r="AM19" t="e">
        <f>#REF!=#REF!</f>
        <v>#REF!</v>
      </c>
      <c r="AN19" t="e">
        <f>#REF!=#REF!</f>
        <v>#REF!</v>
      </c>
      <c r="AO19" t="e">
        <f>#REF!=#REF!</f>
        <v>#REF!</v>
      </c>
      <c r="AP19" t="e">
        <f>#REF!=#REF!</f>
        <v>#REF!</v>
      </c>
    </row>
    <row r="20" spans="1:42" ht="15">
      <c r="A20">
        <v>16</v>
      </c>
      <c r="B20" t="s">
        <v>16</v>
      </c>
      <c r="C20" s="1" t="e">
        <f>'1011 Grade'!Q20=#REF!</f>
        <v>#REF!</v>
      </c>
      <c r="D20" s="1" t="e">
        <f>#REF!='1011 BGBP'!BX20</f>
        <v>#REF!</v>
      </c>
      <c r="E20" s="1" t="b">
        <f>'1011 Grade'!Q20='1011 BGBP'!BX20</f>
        <v>1</v>
      </c>
      <c r="G20" t="e">
        <f>SUMIF('1011 BGBP'!$V$3:$AV$3,'Cross Check'!G$4,'1011 BGBP'!$V20:$AV20)=#REF!</f>
        <v>#REF!</v>
      </c>
      <c r="H20" t="e">
        <f>SUMIF('1011 BGBP'!$V$3:$AV$3,'Cross Check'!H$4,'1011 BGBP'!$V20:$AV20)=#REF!</f>
        <v>#REF!</v>
      </c>
      <c r="I20" t="e">
        <f>SUMIF('1011 BGBP'!$V$3:$AV$3,'Cross Check'!I$4,'1011 BGBP'!$V20:$AV20)=#REF!</f>
        <v>#REF!</v>
      </c>
      <c r="J20" t="e">
        <f>SUMIF('1011 BGBP'!$V$3:$AV$3,'Cross Check'!J$4,'1011 BGBP'!$V20:$AV20)=#REF!</f>
        <v>#REF!</v>
      </c>
      <c r="K20" t="e">
        <f>SUMIF('1011 BGBP'!$V$3:$AV$3,'Cross Check'!K$4,'1011 BGBP'!$V20:$AV20)=#REF!</f>
        <v>#REF!</v>
      </c>
      <c r="L20" t="e">
        <f>SUMIF('1011 BGBP'!$V$3:$AV$3,'Cross Check'!L$4,'1011 BGBP'!$V20:$AV20)=#REF!</f>
        <v>#REF!</v>
      </c>
      <c r="M20" t="e">
        <f>SUMIF('1011 BGBP'!$V$3:$AV$3,'Cross Check'!M$4,'1011 BGBP'!$V20:$AV20)=#REF!</f>
        <v>#REF!</v>
      </c>
      <c r="N20" t="e">
        <f>SUMIF('1011 BGBP'!$V$3:$AV$3,'Cross Check'!N$4,'1011 BGBP'!$V20:$AV20)=#REF!</f>
        <v>#REF!</v>
      </c>
      <c r="O20" t="e">
        <f>SUMIF('1011 BGBP'!$V$3:$AV$3,'Cross Check'!O$4,'1011 BGBP'!$V20:$AV20)=#REF!</f>
        <v>#REF!</v>
      </c>
      <c r="P20" t="e">
        <f>SUMIF('1011 BGBP'!$V$3:$AV$3,'Cross Check'!P$4,'1011 BGBP'!$V20:$AV20)=#REF!</f>
        <v>#REF!</v>
      </c>
      <c r="R20" s="4" t="b">
        <f>SUMIF('1011 BGBP'!$V$2:$AV$2,'Cross Check'!R$4,'1011 BGBP'!$V20:$AV20)='1011 Grade'!C20</f>
        <v>0</v>
      </c>
      <c r="S20" s="4" t="b">
        <f>SUMIF('1011 BGBP'!$V$2:$AV$2,'Cross Check'!S$4,'1011 BGBP'!$V20:$AV20)='1011 Grade'!D20</f>
        <v>0</v>
      </c>
      <c r="T20" s="4" t="b">
        <f>SUMIF('1011 BGBP'!$V$2:$AV$2,'Cross Check'!T$4,'1011 BGBP'!$V20:$AV20)='1011 Grade'!E20</f>
        <v>0</v>
      </c>
      <c r="U20" s="4" t="b">
        <f>SUMIF('1011 BGBP'!$V$2:$AV$2,'Cross Check'!U$4,'1011 BGBP'!$V20:$AV20)='1011 Grade'!F20</f>
        <v>0</v>
      </c>
      <c r="V20" s="4" t="b">
        <f>SUMIF('1011 BGBP'!$V$2:$AV$2,'Cross Check'!V$4,'1011 BGBP'!$V20:$AV20)='1011 Grade'!G20</f>
        <v>0</v>
      </c>
      <c r="W20" s="4" t="b">
        <f>SUMIF('1011 BGBP'!$V$2:$AV$2,'Cross Check'!W$4,'1011 BGBP'!$V20:$AV20)='1011 Grade'!H20</f>
        <v>0</v>
      </c>
      <c r="X20" s="4" t="b">
        <f>SUMIF('1011 BGBP'!$V$2:$AV$2,'Cross Check'!X$4,'1011 BGBP'!$V20:$AV20)='1011 Grade'!I20</f>
        <v>0</v>
      </c>
      <c r="Y20" s="4" t="b">
        <f>SUMIF('1011 BGBP'!$V$2:$AV$2,'Cross Check'!Y$4,'1011 BGBP'!$V20:$AV20)='1011 Grade'!J20</f>
        <v>0</v>
      </c>
      <c r="Z20" s="4" t="b">
        <f>SUMIF('1011 BGBP'!$V$2:$AV$2,'Cross Check'!Z$4,'1011 BGBP'!$V20:$AV20)='1011 Grade'!K20</f>
        <v>0</v>
      </c>
      <c r="AA20" s="4" t="b">
        <f>SUMIF('1011 BGBP'!$V$2:$AV$2,'Cross Check'!AA$4,'1011 BGBP'!$V20:$AV20)='1011 Grade'!L20</f>
        <v>0</v>
      </c>
      <c r="AB20" s="4" t="b">
        <f>SUMIF('1011 BGBP'!$V$2:$AV$2,'Cross Check'!AB$4,'1011 BGBP'!$V20:$AV20)='1011 Grade'!M20</f>
        <v>0</v>
      </c>
      <c r="AC20" s="4" t="b">
        <f>SUMIF('1011 BGBP'!$V$2:$AV$2,'Cross Check'!AC$4,'1011 BGBP'!$V20:$AV20)='1011 Grade'!N20</f>
        <v>0</v>
      </c>
      <c r="AD20" s="4" t="b">
        <f>SUMIF('1011 BGBP'!$V$2:$AV$2,'Cross Check'!AD$4,'1011 BGBP'!$V20:$AV20)='1011 Grade'!O20</f>
        <v>0</v>
      </c>
      <c r="AE20" s="4" t="b">
        <f>SUMIF('1011 BGBP'!$V$2:$AV$2,'Cross Check'!AE$4,'1011 BGBP'!$V20:$AV20)='1011 Grade'!P20</f>
        <v>0</v>
      </c>
      <c r="AG20" t="e">
        <f>#REF!=#REF!</f>
        <v>#REF!</v>
      </c>
      <c r="AH20" t="e">
        <f>#REF!=#REF!</f>
        <v>#REF!</v>
      </c>
      <c r="AI20" t="e">
        <f>#REF!=#REF!</f>
        <v>#REF!</v>
      </c>
      <c r="AJ20" t="e">
        <f>#REF!=#REF!</f>
        <v>#REF!</v>
      </c>
      <c r="AK20" s="40" t="e">
        <f>#REF!=#REF!</f>
        <v>#REF!</v>
      </c>
      <c r="AL20" t="e">
        <f>#REF!=#REF!</f>
        <v>#REF!</v>
      </c>
      <c r="AM20" t="e">
        <f>#REF!=#REF!</f>
        <v>#REF!</v>
      </c>
      <c r="AN20" t="e">
        <f>#REF!=#REF!</f>
        <v>#REF!</v>
      </c>
      <c r="AO20" t="e">
        <f>#REF!=#REF!</f>
        <v>#REF!</v>
      </c>
      <c r="AP20" t="e">
        <f>#REF!=#REF!</f>
        <v>#REF!</v>
      </c>
    </row>
    <row r="21" spans="1:42" ht="15">
      <c r="A21">
        <v>17</v>
      </c>
      <c r="B21" t="s">
        <v>17</v>
      </c>
      <c r="C21" s="1" t="e">
        <f>'1011 Grade'!Q21=#REF!</f>
        <v>#REF!</v>
      </c>
      <c r="D21" s="1" t="e">
        <f>#REF!='1011 BGBP'!BX21</f>
        <v>#REF!</v>
      </c>
      <c r="E21" s="1" t="b">
        <f>'1011 Grade'!Q21='1011 BGBP'!BX21</f>
        <v>1</v>
      </c>
      <c r="G21" t="e">
        <f>SUMIF('1011 BGBP'!$V$3:$AV$3,'Cross Check'!G$4,'1011 BGBP'!$V21:$AV21)=#REF!</f>
        <v>#REF!</v>
      </c>
      <c r="H21" t="e">
        <f>SUMIF('1011 BGBP'!$V$3:$AV$3,'Cross Check'!H$4,'1011 BGBP'!$V21:$AV21)=#REF!</f>
        <v>#REF!</v>
      </c>
      <c r="I21" t="e">
        <f>SUMIF('1011 BGBP'!$V$3:$AV$3,'Cross Check'!I$4,'1011 BGBP'!$V21:$AV21)=#REF!</f>
        <v>#REF!</v>
      </c>
      <c r="J21" t="e">
        <f>SUMIF('1011 BGBP'!$V$3:$AV$3,'Cross Check'!J$4,'1011 BGBP'!$V21:$AV21)=#REF!</f>
        <v>#REF!</v>
      </c>
      <c r="K21" t="e">
        <f>SUMIF('1011 BGBP'!$V$3:$AV$3,'Cross Check'!K$4,'1011 BGBP'!$V21:$AV21)=#REF!</f>
        <v>#REF!</v>
      </c>
      <c r="L21" t="e">
        <f>SUMIF('1011 BGBP'!$V$3:$AV$3,'Cross Check'!L$4,'1011 BGBP'!$V21:$AV21)=#REF!</f>
        <v>#REF!</v>
      </c>
      <c r="M21" t="e">
        <f>SUMIF('1011 BGBP'!$V$3:$AV$3,'Cross Check'!M$4,'1011 BGBP'!$V21:$AV21)=#REF!</f>
        <v>#REF!</v>
      </c>
      <c r="N21" t="e">
        <f>SUMIF('1011 BGBP'!$V$3:$AV$3,'Cross Check'!N$4,'1011 BGBP'!$V21:$AV21)=#REF!</f>
        <v>#REF!</v>
      </c>
      <c r="O21" t="e">
        <f>SUMIF('1011 BGBP'!$V$3:$AV$3,'Cross Check'!O$4,'1011 BGBP'!$V21:$AV21)=#REF!</f>
        <v>#REF!</v>
      </c>
      <c r="P21" t="e">
        <f>SUMIF('1011 BGBP'!$V$3:$AV$3,'Cross Check'!P$4,'1011 BGBP'!$V21:$AV21)=#REF!</f>
        <v>#REF!</v>
      </c>
      <c r="R21" s="4" t="b">
        <f>SUMIF('1011 BGBP'!$V$2:$AV$2,'Cross Check'!R$4,'1011 BGBP'!$V21:$AV21)='1011 Grade'!C21</f>
        <v>0</v>
      </c>
      <c r="S21" s="4" t="b">
        <f>SUMIF('1011 BGBP'!$V$2:$AV$2,'Cross Check'!S$4,'1011 BGBP'!$V21:$AV21)='1011 Grade'!D21</f>
        <v>0</v>
      </c>
      <c r="T21" s="4" t="b">
        <f>SUMIF('1011 BGBP'!$V$2:$AV$2,'Cross Check'!T$4,'1011 BGBP'!$V21:$AV21)='1011 Grade'!E21</f>
        <v>0</v>
      </c>
      <c r="U21" s="4" t="b">
        <f>SUMIF('1011 BGBP'!$V$2:$AV$2,'Cross Check'!U$4,'1011 BGBP'!$V21:$AV21)='1011 Grade'!F21</f>
        <v>0</v>
      </c>
      <c r="V21" s="4" t="b">
        <f>SUMIF('1011 BGBP'!$V$2:$AV$2,'Cross Check'!V$4,'1011 BGBP'!$V21:$AV21)='1011 Grade'!G21</f>
        <v>0</v>
      </c>
      <c r="W21" s="4" t="b">
        <f>SUMIF('1011 BGBP'!$V$2:$AV$2,'Cross Check'!W$4,'1011 BGBP'!$V21:$AV21)='1011 Grade'!H21</f>
        <v>0</v>
      </c>
      <c r="X21" s="4" t="b">
        <f>SUMIF('1011 BGBP'!$V$2:$AV$2,'Cross Check'!X$4,'1011 BGBP'!$V21:$AV21)='1011 Grade'!I21</f>
        <v>0</v>
      </c>
      <c r="Y21" s="4" t="b">
        <f>SUMIF('1011 BGBP'!$V$2:$AV$2,'Cross Check'!Y$4,'1011 BGBP'!$V21:$AV21)='1011 Grade'!J21</f>
        <v>0</v>
      </c>
      <c r="Z21" s="4" t="b">
        <f>SUMIF('1011 BGBP'!$V$2:$AV$2,'Cross Check'!Z$4,'1011 BGBP'!$V21:$AV21)='1011 Grade'!K21</f>
        <v>0</v>
      </c>
      <c r="AA21" s="4" t="b">
        <f>SUMIF('1011 BGBP'!$V$2:$AV$2,'Cross Check'!AA$4,'1011 BGBP'!$V21:$AV21)='1011 Grade'!L21</f>
        <v>0</v>
      </c>
      <c r="AB21" s="4" t="b">
        <f>SUMIF('1011 BGBP'!$V$2:$AV$2,'Cross Check'!AB$4,'1011 BGBP'!$V21:$AV21)='1011 Grade'!M21</f>
        <v>0</v>
      </c>
      <c r="AC21" s="4" t="b">
        <f>SUMIF('1011 BGBP'!$V$2:$AV$2,'Cross Check'!AC$4,'1011 BGBP'!$V21:$AV21)='1011 Grade'!N21</f>
        <v>0</v>
      </c>
      <c r="AD21" s="4" t="b">
        <f>SUMIF('1011 BGBP'!$V$2:$AV$2,'Cross Check'!AD$4,'1011 BGBP'!$V21:$AV21)='1011 Grade'!O21</f>
        <v>0</v>
      </c>
      <c r="AE21" s="4" t="b">
        <f>SUMIF('1011 BGBP'!$V$2:$AV$2,'Cross Check'!AE$4,'1011 BGBP'!$V21:$AV21)='1011 Grade'!P21</f>
        <v>0</v>
      </c>
      <c r="AG21" t="e">
        <f>#REF!=#REF!</f>
        <v>#REF!</v>
      </c>
      <c r="AH21" t="e">
        <f>#REF!=#REF!</f>
        <v>#REF!</v>
      </c>
      <c r="AI21" t="e">
        <f>#REF!=#REF!</f>
        <v>#REF!</v>
      </c>
      <c r="AJ21" t="e">
        <f>#REF!=#REF!</f>
        <v>#REF!</v>
      </c>
      <c r="AK21" s="40" t="e">
        <f>#REF!=#REF!</f>
        <v>#REF!</v>
      </c>
      <c r="AL21" t="e">
        <f>#REF!=#REF!</f>
        <v>#REF!</v>
      </c>
      <c r="AM21" t="e">
        <f>#REF!=#REF!</f>
        <v>#REF!</v>
      </c>
      <c r="AN21" t="e">
        <f>#REF!=#REF!</f>
        <v>#REF!</v>
      </c>
      <c r="AO21" t="e">
        <f>#REF!=#REF!</f>
        <v>#REF!</v>
      </c>
      <c r="AP21" t="e">
        <f>#REF!=#REF!</f>
        <v>#REF!</v>
      </c>
    </row>
    <row r="22" spans="1:42" ht="15">
      <c r="A22">
        <v>18</v>
      </c>
      <c r="B22" t="s">
        <v>18</v>
      </c>
      <c r="C22" s="1" t="e">
        <f>'1011 Grade'!Q22=#REF!</f>
        <v>#REF!</v>
      </c>
      <c r="D22" s="1" t="e">
        <f>#REF!='1011 BGBP'!BX22</f>
        <v>#REF!</v>
      </c>
      <c r="E22" s="1" t="b">
        <f>'1011 Grade'!Q22='1011 BGBP'!BX22</f>
        <v>1</v>
      </c>
      <c r="G22" t="e">
        <f>SUMIF('1011 BGBP'!$V$3:$AV$3,'Cross Check'!G$4,'1011 BGBP'!$V22:$AV22)=#REF!</f>
        <v>#REF!</v>
      </c>
      <c r="H22" t="e">
        <f>SUMIF('1011 BGBP'!$V$3:$AV$3,'Cross Check'!H$4,'1011 BGBP'!$V22:$AV22)=#REF!</f>
        <v>#REF!</v>
      </c>
      <c r="I22" t="e">
        <f>SUMIF('1011 BGBP'!$V$3:$AV$3,'Cross Check'!I$4,'1011 BGBP'!$V22:$AV22)=#REF!</f>
        <v>#REF!</v>
      </c>
      <c r="J22" t="e">
        <f>SUMIF('1011 BGBP'!$V$3:$AV$3,'Cross Check'!J$4,'1011 BGBP'!$V22:$AV22)=#REF!</f>
        <v>#REF!</v>
      </c>
      <c r="K22" t="e">
        <f>SUMIF('1011 BGBP'!$V$3:$AV$3,'Cross Check'!K$4,'1011 BGBP'!$V22:$AV22)=#REF!</f>
        <v>#REF!</v>
      </c>
      <c r="L22" t="e">
        <f>SUMIF('1011 BGBP'!$V$3:$AV$3,'Cross Check'!L$4,'1011 BGBP'!$V22:$AV22)=#REF!</f>
        <v>#REF!</v>
      </c>
      <c r="M22" t="e">
        <f>SUMIF('1011 BGBP'!$V$3:$AV$3,'Cross Check'!M$4,'1011 BGBP'!$V22:$AV22)=#REF!</f>
        <v>#REF!</v>
      </c>
      <c r="N22" t="e">
        <f>SUMIF('1011 BGBP'!$V$3:$AV$3,'Cross Check'!N$4,'1011 BGBP'!$V22:$AV22)=#REF!</f>
        <v>#REF!</v>
      </c>
      <c r="O22" t="e">
        <f>SUMIF('1011 BGBP'!$V$3:$AV$3,'Cross Check'!O$4,'1011 BGBP'!$V22:$AV22)=#REF!</f>
        <v>#REF!</v>
      </c>
      <c r="P22" t="e">
        <f>SUMIF('1011 BGBP'!$V$3:$AV$3,'Cross Check'!P$4,'1011 BGBP'!$V22:$AV22)=#REF!</f>
        <v>#REF!</v>
      </c>
      <c r="R22" s="4" t="b">
        <f>SUMIF('1011 BGBP'!$V$2:$AV$2,'Cross Check'!R$4,'1011 BGBP'!$V22:$AV22)='1011 Grade'!C22</f>
        <v>0</v>
      </c>
      <c r="S22" s="4" t="b">
        <f>SUMIF('1011 BGBP'!$V$2:$AV$2,'Cross Check'!S$4,'1011 BGBP'!$V22:$AV22)='1011 Grade'!D22</f>
        <v>0</v>
      </c>
      <c r="T22" s="4" t="b">
        <f>SUMIF('1011 BGBP'!$V$2:$AV$2,'Cross Check'!T$4,'1011 BGBP'!$V22:$AV22)='1011 Grade'!E22</f>
        <v>0</v>
      </c>
      <c r="U22" s="4" t="b">
        <f>SUMIF('1011 BGBP'!$V$2:$AV$2,'Cross Check'!U$4,'1011 BGBP'!$V22:$AV22)='1011 Grade'!F22</f>
        <v>0</v>
      </c>
      <c r="V22" s="4" t="b">
        <f>SUMIF('1011 BGBP'!$V$2:$AV$2,'Cross Check'!V$4,'1011 BGBP'!$V22:$AV22)='1011 Grade'!G22</f>
        <v>0</v>
      </c>
      <c r="W22" s="4" t="b">
        <f>SUMIF('1011 BGBP'!$V$2:$AV$2,'Cross Check'!W$4,'1011 BGBP'!$V22:$AV22)='1011 Grade'!H22</f>
        <v>0</v>
      </c>
      <c r="X22" s="4" t="b">
        <f>SUMIF('1011 BGBP'!$V$2:$AV$2,'Cross Check'!X$4,'1011 BGBP'!$V22:$AV22)='1011 Grade'!I22</f>
        <v>0</v>
      </c>
      <c r="Y22" s="4" t="b">
        <f>SUMIF('1011 BGBP'!$V$2:$AV$2,'Cross Check'!Y$4,'1011 BGBP'!$V22:$AV22)='1011 Grade'!J22</f>
        <v>0</v>
      </c>
      <c r="Z22" s="4" t="b">
        <f>SUMIF('1011 BGBP'!$V$2:$AV$2,'Cross Check'!Z$4,'1011 BGBP'!$V22:$AV22)='1011 Grade'!K22</f>
        <v>0</v>
      </c>
      <c r="AA22" s="4" t="b">
        <f>SUMIF('1011 BGBP'!$V$2:$AV$2,'Cross Check'!AA$4,'1011 BGBP'!$V22:$AV22)='1011 Grade'!L22</f>
        <v>0</v>
      </c>
      <c r="AB22" s="4" t="b">
        <f>SUMIF('1011 BGBP'!$V$2:$AV$2,'Cross Check'!AB$4,'1011 BGBP'!$V22:$AV22)='1011 Grade'!M22</f>
        <v>0</v>
      </c>
      <c r="AC22" s="4" t="b">
        <f>SUMIF('1011 BGBP'!$V$2:$AV$2,'Cross Check'!AC$4,'1011 BGBP'!$V22:$AV22)='1011 Grade'!N22</f>
        <v>0</v>
      </c>
      <c r="AD22" s="4" t="b">
        <f>SUMIF('1011 BGBP'!$V$2:$AV$2,'Cross Check'!AD$4,'1011 BGBP'!$V22:$AV22)='1011 Grade'!O22</f>
        <v>0</v>
      </c>
      <c r="AE22" s="4" t="b">
        <f>SUMIF('1011 BGBP'!$V$2:$AV$2,'Cross Check'!AE$4,'1011 BGBP'!$V22:$AV22)='1011 Grade'!P22</f>
        <v>0</v>
      </c>
      <c r="AG22" t="e">
        <f>#REF!=#REF!</f>
        <v>#REF!</v>
      </c>
      <c r="AH22" t="e">
        <f>#REF!=#REF!</f>
        <v>#REF!</v>
      </c>
      <c r="AI22" t="e">
        <f>#REF!=#REF!</f>
        <v>#REF!</v>
      </c>
      <c r="AJ22" t="e">
        <f>#REF!=#REF!</f>
        <v>#REF!</v>
      </c>
      <c r="AK22" s="40" t="e">
        <f>#REF!=#REF!</f>
        <v>#REF!</v>
      </c>
      <c r="AL22" t="e">
        <f>#REF!=#REF!</f>
        <v>#REF!</v>
      </c>
      <c r="AM22" t="e">
        <f>#REF!=#REF!</f>
        <v>#REF!</v>
      </c>
      <c r="AN22" t="e">
        <f>#REF!=#REF!</f>
        <v>#REF!</v>
      </c>
      <c r="AO22" t="e">
        <f>#REF!=#REF!</f>
        <v>#REF!</v>
      </c>
      <c r="AP22" t="e">
        <f>#REF!=#REF!</f>
        <v>#REF!</v>
      </c>
    </row>
    <row r="23" spans="1:42" ht="15">
      <c r="A23" s="3">
        <v>19</v>
      </c>
      <c r="B23" s="3" t="s">
        <v>19</v>
      </c>
      <c r="C23" s="1" t="e">
        <f>'1011 Grade'!Q23=#REF!</f>
        <v>#REF!</v>
      </c>
      <c r="D23" s="1" t="e">
        <f>#REF!='1011 BGBP'!BX23</f>
        <v>#REF!</v>
      </c>
      <c r="E23" s="1" t="b">
        <f>'1011 Grade'!Q23='1011 BGBP'!BX23</f>
        <v>1</v>
      </c>
      <c r="G23" t="e">
        <f>SUMIF('1011 BGBP'!$V$3:$AV$3,'Cross Check'!G$4,'1011 BGBP'!$V23:$AV23)=#REF!</f>
        <v>#REF!</v>
      </c>
      <c r="H23" t="e">
        <f>SUMIF('1011 BGBP'!$V$3:$AV$3,'Cross Check'!H$4,'1011 BGBP'!$V23:$AV23)=#REF!</f>
        <v>#REF!</v>
      </c>
      <c r="I23" t="e">
        <f>SUMIF('1011 BGBP'!$V$3:$AV$3,'Cross Check'!I$4,'1011 BGBP'!$V23:$AV23)=#REF!</f>
        <v>#REF!</v>
      </c>
      <c r="J23" t="e">
        <f>SUMIF('1011 BGBP'!$V$3:$AV$3,'Cross Check'!J$4,'1011 BGBP'!$V23:$AV23)=#REF!</f>
        <v>#REF!</v>
      </c>
      <c r="K23" t="e">
        <f>SUMIF('1011 BGBP'!$V$3:$AV$3,'Cross Check'!K$4,'1011 BGBP'!$V23:$AV23)=#REF!</f>
        <v>#REF!</v>
      </c>
      <c r="L23" t="e">
        <f>SUMIF('1011 BGBP'!$V$3:$AV$3,'Cross Check'!L$4,'1011 BGBP'!$V23:$AV23)=#REF!</f>
        <v>#REF!</v>
      </c>
      <c r="M23" t="e">
        <f>SUMIF('1011 BGBP'!$V$3:$AV$3,'Cross Check'!M$4,'1011 BGBP'!$V23:$AV23)=#REF!</f>
        <v>#REF!</v>
      </c>
      <c r="N23" t="e">
        <f>SUMIF('1011 BGBP'!$V$3:$AV$3,'Cross Check'!N$4,'1011 BGBP'!$V23:$AV23)=#REF!</f>
        <v>#REF!</v>
      </c>
      <c r="O23" t="e">
        <f>SUMIF('1011 BGBP'!$V$3:$AV$3,'Cross Check'!O$4,'1011 BGBP'!$V23:$AV23)=#REF!</f>
        <v>#REF!</v>
      </c>
      <c r="P23" t="e">
        <f>SUMIF('1011 BGBP'!$V$3:$AV$3,'Cross Check'!P$4,'1011 BGBP'!$V23:$AV23)=#REF!</f>
        <v>#REF!</v>
      </c>
      <c r="R23" s="4" t="b">
        <f>SUMIF('1011 BGBP'!$V$2:$AV$2,'Cross Check'!R$4,'1011 BGBP'!$V23:$AV23)='1011 Grade'!C23</f>
        <v>0</v>
      </c>
      <c r="S23" s="4" t="b">
        <f>SUMIF('1011 BGBP'!$V$2:$AV$2,'Cross Check'!S$4,'1011 BGBP'!$V23:$AV23)='1011 Grade'!D23</f>
        <v>0</v>
      </c>
      <c r="T23" s="4" t="b">
        <f>SUMIF('1011 BGBP'!$V$2:$AV$2,'Cross Check'!T$4,'1011 BGBP'!$V23:$AV23)='1011 Grade'!E23</f>
        <v>0</v>
      </c>
      <c r="U23" s="4" t="b">
        <f>SUMIF('1011 BGBP'!$V$2:$AV$2,'Cross Check'!U$4,'1011 BGBP'!$V23:$AV23)='1011 Grade'!F23</f>
        <v>0</v>
      </c>
      <c r="V23" s="4" t="b">
        <f>SUMIF('1011 BGBP'!$V$2:$AV$2,'Cross Check'!V$4,'1011 BGBP'!$V23:$AV23)='1011 Grade'!G23</f>
        <v>0</v>
      </c>
      <c r="W23" s="4" t="b">
        <f>SUMIF('1011 BGBP'!$V$2:$AV$2,'Cross Check'!W$4,'1011 BGBP'!$V23:$AV23)='1011 Grade'!H23</f>
        <v>0</v>
      </c>
      <c r="X23" s="4" t="b">
        <f>SUMIF('1011 BGBP'!$V$2:$AV$2,'Cross Check'!X$4,'1011 BGBP'!$V23:$AV23)='1011 Grade'!I23</f>
        <v>0</v>
      </c>
      <c r="Y23" s="4" t="b">
        <f>SUMIF('1011 BGBP'!$V$2:$AV$2,'Cross Check'!Y$4,'1011 BGBP'!$V23:$AV23)='1011 Grade'!J23</f>
        <v>0</v>
      </c>
      <c r="Z23" s="4" t="b">
        <f>SUMIF('1011 BGBP'!$V$2:$AV$2,'Cross Check'!Z$4,'1011 BGBP'!$V23:$AV23)='1011 Grade'!K23</f>
        <v>0</v>
      </c>
      <c r="AA23" s="4" t="b">
        <f>SUMIF('1011 BGBP'!$V$2:$AV$2,'Cross Check'!AA$4,'1011 BGBP'!$V23:$AV23)='1011 Grade'!L23</f>
        <v>0</v>
      </c>
      <c r="AB23" s="4" t="b">
        <f>SUMIF('1011 BGBP'!$V$2:$AV$2,'Cross Check'!AB$4,'1011 BGBP'!$V23:$AV23)='1011 Grade'!M23</f>
        <v>0</v>
      </c>
      <c r="AC23" s="4" t="b">
        <f>SUMIF('1011 BGBP'!$V$2:$AV$2,'Cross Check'!AC$4,'1011 BGBP'!$V23:$AV23)='1011 Grade'!N23</f>
        <v>0</v>
      </c>
      <c r="AD23" s="4" t="b">
        <f>SUMIF('1011 BGBP'!$V$2:$AV$2,'Cross Check'!AD$4,'1011 BGBP'!$V23:$AV23)='1011 Grade'!O23</f>
        <v>0</v>
      </c>
      <c r="AE23" s="4" t="b">
        <f>SUMIF('1011 BGBP'!$V$2:$AV$2,'Cross Check'!AE$4,'1011 BGBP'!$V23:$AV23)='1011 Grade'!P23</f>
        <v>0</v>
      </c>
      <c r="AG23" t="e">
        <f>#REF!=#REF!</f>
        <v>#REF!</v>
      </c>
      <c r="AH23" t="e">
        <f>#REF!=#REF!</f>
        <v>#REF!</v>
      </c>
      <c r="AI23" t="e">
        <f>#REF!=#REF!</f>
        <v>#REF!</v>
      </c>
      <c r="AJ23" t="e">
        <f>#REF!=#REF!</f>
        <v>#REF!</v>
      </c>
      <c r="AK23" s="40" t="e">
        <f>#REF!=#REF!</f>
        <v>#REF!</v>
      </c>
      <c r="AL23" t="e">
        <f>#REF!=#REF!</f>
        <v>#REF!</v>
      </c>
      <c r="AM23" t="e">
        <f>#REF!=#REF!</f>
        <v>#REF!</v>
      </c>
      <c r="AN23" t="e">
        <f>#REF!=#REF!</f>
        <v>#REF!</v>
      </c>
      <c r="AO23" t="e">
        <f>#REF!=#REF!</f>
        <v>#REF!</v>
      </c>
      <c r="AP23" t="e">
        <f>#REF!=#REF!</f>
        <v>#REF!</v>
      </c>
    </row>
    <row r="24" spans="1:42" ht="15">
      <c r="A24">
        <v>20</v>
      </c>
      <c r="B24" t="s">
        <v>20</v>
      </c>
      <c r="C24" s="1" t="e">
        <f>'1011 Grade'!Q24=#REF!</f>
        <v>#REF!</v>
      </c>
      <c r="D24" s="1" t="e">
        <f>#REF!='1011 BGBP'!BX24</f>
        <v>#REF!</v>
      </c>
      <c r="E24" s="1" t="b">
        <f>'1011 Grade'!Q24='1011 BGBP'!BX24</f>
        <v>1</v>
      </c>
      <c r="G24" t="e">
        <f>SUMIF('1011 BGBP'!$V$3:$AV$3,'Cross Check'!G$4,'1011 BGBP'!$V24:$AV24)=#REF!</f>
        <v>#REF!</v>
      </c>
      <c r="H24" t="e">
        <f>SUMIF('1011 BGBP'!$V$3:$AV$3,'Cross Check'!H$4,'1011 BGBP'!$V24:$AV24)=#REF!</f>
        <v>#REF!</v>
      </c>
      <c r="I24" t="e">
        <f>SUMIF('1011 BGBP'!$V$3:$AV$3,'Cross Check'!I$4,'1011 BGBP'!$V24:$AV24)=#REF!</f>
        <v>#REF!</v>
      </c>
      <c r="J24" t="e">
        <f>SUMIF('1011 BGBP'!$V$3:$AV$3,'Cross Check'!J$4,'1011 BGBP'!$V24:$AV24)=#REF!</f>
        <v>#REF!</v>
      </c>
      <c r="K24" t="e">
        <f>SUMIF('1011 BGBP'!$V$3:$AV$3,'Cross Check'!K$4,'1011 BGBP'!$V24:$AV24)=#REF!</f>
        <v>#REF!</v>
      </c>
      <c r="L24" t="e">
        <f>SUMIF('1011 BGBP'!$V$3:$AV$3,'Cross Check'!L$4,'1011 BGBP'!$V24:$AV24)=#REF!</f>
        <v>#REF!</v>
      </c>
      <c r="M24" t="e">
        <f>SUMIF('1011 BGBP'!$V$3:$AV$3,'Cross Check'!M$4,'1011 BGBP'!$V24:$AV24)=#REF!</f>
        <v>#REF!</v>
      </c>
      <c r="N24" t="e">
        <f>SUMIF('1011 BGBP'!$V$3:$AV$3,'Cross Check'!N$4,'1011 BGBP'!$V24:$AV24)=#REF!</f>
        <v>#REF!</v>
      </c>
      <c r="O24" t="e">
        <f>SUMIF('1011 BGBP'!$V$3:$AV$3,'Cross Check'!O$4,'1011 BGBP'!$V24:$AV24)=#REF!</f>
        <v>#REF!</v>
      </c>
      <c r="P24" t="e">
        <f>SUMIF('1011 BGBP'!$V$3:$AV$3,'Cross Check'!P$4,'1011 BGBP'!$V24:$AV24)=#REF!</f>
        <v>#REF!</v>
      </c>
      <c r="R24" s="4" t="b">
        <f>SUMIF('1011 BGBP'!$V$2:$AV$2,'Cross Check'!R$4,'1011 BGBP'!$V24:$AV24)='1011 Grade'!C24</f>
        <v>0</v>
      </c>
      <c r="S24" s="4" t="b">
        <f>SUMIF('1011 BGBP'!$V$2:$AV$2,'Cross Check'!S$4,'1011 BGBP'!$V24:$AV24)='1011 Grade'!D24</f>
        <v>0</v>
      </c>
      <c r="T24" s="4" t="b">
        <f>SUMIF('1011 BGBP'!$V$2:$AV$2,'Cross Check'!T$4,'1011 BGBP'!$V24:$AV24)='1011 Grade'!E24</f>
        <v>0</v>
      </c>
      <c r="U24" s="4" t="b">
        <f>SUMIF('1011 BGBP'!$V$2:$AV$2,'Cross Check'!U$4,'1011 BGBP'!$V24:$AV24)='1011 Grade'!F24</f>
        <v>0</v>
      </c>
      <c r="V24" s="4" t="b">
        <f>SUMIF('1011 BGBP'!$V$2:$AV$2,'Cross Check'!V$4,'1011 BGBP'!$V24:$AV24)='1011 Grade'!G24</f>
        <v>0</v>
      </c>
      <c r="W24" s="4" t="b">
        <f>SUMIF('1011 BGBP'!$V$2:$AV$2,'Cross Check'!W$4,'1011 BGBP'!$V24:$AV24)='1011 Grade'!H24</f>
        <v>0</v>
      </c>
      <c r="X24" s="4" t="b">
        <f>SUMIF('1011 BGBP'!$V$2:$AV$2,'Cross Check'!X$4,'1011 BGBP'!$V24:$AV24)='1011 Grade'!I24</f>
        <v>0</v>
      </c>
      <c r="Y24" s="4" t="b">
        <f>SUMIF('1011 BGBP'!$V$2:$AV$2,'Cross Check'!Y$4,'1011 BGBP'!$V24:$AV24)='1011 Grade'!J24</f>
        <v>0</v>
      </c>
      <c r="Z24" s="4" t="b">
        <f>SUMIF('1011 BGBP'!$V$2:$AV$2,'Cross Check'!Z$4,'1011 BGBP'!$V24:$AV24)='1011 Grade'!K24</f>
        <v>0</v>
      </c>
      <c r="AA24" s="4" t="b">
        <f>SUMIF('1011 BGBP'!$V$2:$AV$2,'Cross Check'!AA$4,'1011 BGBP'!$V24:$AV24)='1011 Grade'!L24</f>
        <v>0</v>
      </c>
      <c r="AB24" s="4" t="b">
        <f>SUMIF('1011 BGBP'!$V$2:$AV$2,'Cross Check'!AB$4,'1011 BGBP'!$V24:$AV24)='1011 Grade'!M24</f>
        <v>0</v>
      </c>
      <c r="AC24" s="4" t="b">
        <f>SUMIF('1011 BGBP'!$V$2:$AV$2,'Cross Check'!AC$4,'1011 BGBP'!$V24:$AV24)='1011 Grade'!N24</f>
        <v>0</v>
      </c>
      <c r="AD24" s="4" t="b">
        <f>SUMIF('1011 BGBP'!$V$2:$AV$2,'Cross Check'!AD$4,'1011 BGBP'!$V24:$AV24)='1011 Grade'!O24</f>
        <v>0</v>
      </c>
      <c r="AE24" s="4" t="b">
        <f>SUMIF('1011 BGBP'!$V$2:$AV$2,'Cross Check'!AE$4,'1011 BGBP'!$V24:$AV24)='1011 Grade'!P24</f>
        <v>0</v>
      </c>
      <c r="AG24" t="e">
        <f>#REF!=#REF!</f>
        <v>#REF!</v>
      </c>
      <c r="AH24" t="e">
        <f>#REF!=#REF!</f>
        <v>#REF!</v>
      </c>
      <c r="AI24" t="e">
        <f>#REF!=#REF!</f>
        <v>#REF!</v>
      </c>
      <c r="AJ24" t="e">
        <f>#REF!=#REF!</f>
        <v>#REF!</v>
      </c>
      <c r="AK24" s="40" t="e">
        <f>#REF!=#REF!</f>
        <v>#REF!</v>
      </c>
      <c r="AL24" t="e">
        <f>#REF!=#REF!</f>
        <v>#REF!</v>
      </c>
      <c r="AM24" t="e">
        <f>#REF!=#REF!</f>
        <v>#REF!</v>
      </c>
      <c r="AN24" t="e">
        <f>#REF!=#REF!</f>
        <v>#REF!</v>
      </c>
      <c r="AO24" t="e">
        <f>#REF!=#REF!</f>
        <v>#REF!</v>
      </c>
      <c r="AP24" t="e">
        <f>#REF!=#REF!</f>
        <v>#REF!</v>
      </c>
    </row>
    <row r="25" spans="1:42" ht="15">
      <c r="A25">
        <v>21</v>
      </c>
      <c r="B25" t="s">
        <v>21</v>
      </c>
      <c r="C25" s="1" t="e">
        <f>'1011 Grade'!Q25=#REF!</f>
        <v>#REF!</v>
      </c>
      <c r="D25" s="1" t="e">
        <f>#REF!='1011 BGBP'!BX25</f>
        <v>#REF!</v>
      </c>
      <c r="E25" s="1" t="b">
        <f>'1011 Grade'!Q25='1011 BGBP'!BX25</f>
        <v>1</v>
      </c>
      <c r="G25" t="e">
        <f>SUMIF('1011 BGBP'!$V$3:$AV$3,'Cross Check'!G$4,'1011 BGBP'!$V25:$AV25)=#REF!</f>
        <v>#REF!</v>
      </c>
      <c r="H25" t="e">
        <f>SUMIF('1011 BGBP'!$V$3:$AV$3,'Cross Check'!H$4,'1011 BGBP'!$V25:$AV25)=#REF!</f>
        <v>#REF!</v>
      </c>
      <c r="I25" t="e">
        <f>SUMIF('1011 BGBP'!$V$3:$AV$3,'Cross Check'!I$4,'1011 BGBP'!$V25:$AV25)=#REF!</f>
        <v>#REF!</v>
      </c>
      <c r="J25" t="e">
        <f>SUMIF('1011 BGBP'!$V$3:$AV$3,'Cross Check'!J$4,'1011 BGBP'!$V25:$AV25)=#REF!</f>
        <v>#REF!</v>
      </c>
      <c r="K25" t="e">
        <f>SUMIF('1011 BGBP'!$V$3:$AV$3,'Cross Check'!K$4,'1011 BGBP'!$V25:$AV25)=#REF!</f>
        <v>#REF!</v>
      </c>
      <c r="L25" t="e">
        <f>SUMIF('1011 BGBP'!$V$3:$AV$3,'Cross Check'!L$4,'1011 BGBP'!$V25:$AV25)=#REF!</f>
        <v>#REF!</v>
      </c>
      <c r="M25" t="e">
        <f>SUMIF('1011 BGBP'!$V$3:$AV$3,'Cross Check'!M$4,'1011 BGBP'!$V25:$AV25)=#REF!</f>
        <v>#REF!</v>
      </c>
      <c r="N25" t="e">
        <f>SUMIF('1011 BGBP'!$V$3:$AV$3,'Cross Check'!N$4,'1011 BGBP'!$V25:$AV25)=#REF!</f>
        <v>#REF!</v>
      </c>
      <c r="O25" t="e">
        <f>SUMIF('1011 BGBP'!$V$3:$AV$3,'Cross Check'!O$4,'1011 BGBP'!$V25:$AV25)=#REF!</f>
        <v>#REF!</v>
      </c>
      <c r="P25" t="e">
        <f>SUMIF('1011 BGBP'!$V$3:$AV$3,'Cross Check'!P$4,'1011 BGBP'!$V25:$AV25)=#REF!</f>
        <v>#REF!</v>
      </c>
      <c r="R25" s="4" t="b">
        <f>SUMIF('1011 BGBP'!$V$2:$AV$2,'Cross Check'!R$4,'1011 BGBP'!$V25:$AV25)='1011 Grade'!C25</f>
        <v>0</v>
      </c>
      <c r="S25" s="4" t="b">
        <f>SUMIF('1011 BGBP'!$V$2:$AV$2,'Cross Check'!S$4,'1011 BGBP'!$V25:$AV25)='1011 Grade'!D25</f>
        <v>0</v>
      </c>
      <c r="T25" s="4" t="b">
        <f>SUMIF('1011 BGBP'!$V$2:$AV$2,'Cross Check'!T$4,'1011 BGBP'!$V25:$AV25)='1011 Grade'!E25</f>
        <v>0</v>
      </c>
      <c r="U25" s="4" t="b">
        <f>SUMIF('1011 BGBP'!$V$2:$AV$2,'Cross Check'!U$4,'1011 BGBP'!$V25:$AV25)='1011 Grade'!F25</f>
        <v>0</v>
      </c>
      <c r="V25" s="4" t="b">
        <f>SUMIF('1011 BGBP'!$V$2:$AV$2,'Cross Check'!V$4,'1011 BGBP'!$V25:$AV25)='1011 Grade'!G25</f>
        <v>0</v>
      </c>
      <c r="W25" s="4" t="b">
        <f>SUMIF('1011 BGBP'!$V$2:$AV$2,'Cross Check'!W$4,'1011 BGBP'!$V25:$AV25)='1011 Grade'!H25</f>
        <v>0</v>
      </c>
      <c r="X25" s="4" t="b">
        <f>SUMIF('1011 BGBP'!$V$2:$AV$2,'Cross Check'!X$4,'1011 BGBP'!$V25:$AV25)='1011 Grade'!I25</f>
        <v>0</v>
      </c>
      <c r="Y25" s="4" t="b">
        <f>SUMIF('1011 BGBP'!$V$2:$AV$2,'Cross Check'!Y$4,'1011 BGBP'!$V25:$AV25)='1011 Grade'!J25</f>
        <v>0</v>
      </c>
      <c r="Z25" s="4" t="b">
        <f>SUMIF('1011 BGBP'!$V$2:$AV$2,'Cross Check'!Z$4,'1011 BGBP'!$V25:$AV25)='1011 Grade'!K25</f>
        <v>0</v>
      </c>
      <c r="AA25" s="4" t="b">
        <f>SUMIF('1011 BGBP'!$V$2:$AV$2,'Cross Check'!AA$4,'1011 BGBP'!$V25:$AV25)='1011 Grade'!L25</f>
        <v>0</v>
      </c>
      <c r="AB25" s="4" t="b">
        <f>SUMIF('1011 BGBP'!$V$2:$AV$2,'Cross Check'!AB$4,'1011 BGBP'!$V25:$AV25)='1011 Grade'!M25</f>
        <v>0</v>
      </c>
      <c r="AC25" s="4" t="b">
        <f>SUMIF('1011 BGBP'!$V$2:$AV$2,'Cross Check'!AC$4,'1011 BGBP'!$V25:$AV25)='1011 Grade'!N25</f>
        <v>0</v>
      </c>
      <c r="AD25" s="4" t="b">
        <f>SUMIF('1011 BGBP'!$V$2:$AV$2,'Cross Check'!AD$4,'1011 BGBP'!$V25:$AV25)='1011 Grade'!O25</f>
        <v>0</v>
      </c>
      <c r="AE25" s="4" t="b">
        <f>SUMIF('1011 BGBP'!$V$2:$AV$2,'Cross Check'!AE$4,'1011 BGBP'!$V25:$AV25)='1011 Grade'!P25</f>
        <v>0</v>
      </c>
      <c r="AG25" t="e">
        <f>#REF!=#REF!</f>
        <v>#REF!</v>
      </c>
      <c r="AH25" t="e">
        <f>#REF!=#REF!</f>
        <v>#REF!</v>
      </c>
      <c r="AI25" t="e">
        <f>#REF!=#REF!</f>
        <v>#REF!</v>
      </c>
      <c r="AJ25" t="e">
        <f>#REF!=#REF!</f>
        <v>#REF!</v>
      </c>
      <c r="AK25" s="40" t="e">
        <f>#REF!=#REF!</f>
        <v>#REF!</v>
      </c>
      <c r="AL25" t="e">
        <f>#REF!=#REF!</f>
        <v>#REF!</v>
      </c>
      <c r="AM25" t="e">
        <f>#REF!=#REF!</f>
        <v>#REF!</v>
      </c>
      <c r="AN25" t="e">
        <f>#REF!=#REF!</f>
        <v>#REF!</v>
      </c>
      <c r="AO25" t="e">
        <f>#REF!=#REF!</f>
        <v>#REF!</v>
      </c>
      <c r="AP25" t="e">
        <f>#REF!=#REF!</f>
        <v>#REF!</v>
      </c>
    </row>
    <row r="26" spans="1:42" ht="15">
      <c r="A26">
        <v>22</v>
      </c>
      <c r="B26" t="s">
        <v>22</v>
      </c>
      <c r="C26" s="1" t="e">
        <f>'1011 Grade'!Q26=#REF!</f>
        <v>#REF!</v>
      </c>
      <c r="D26" s="1" t="e">
        <f>#REF!='1011 BGBP'!BX26</f>
        <v>#REF!</v>
      </c>
      <c r="E26" s="1" t="b">
        <f>'1011 Grade'!Q26='1011 BGBP'!BX26</f>
        <v>1</v>
      </c>
      <c r="G26" t="e">
        <f>SUMIF('1011 BGBP'!$V$3:$AV$3,'Cross Check'!G$4,'1011 BGBP'!$V26:$AV26)=#REF!</f>
        <v>#REF!</v>
      </c>
      <c r="H26" t="e">
        <f>SUMIF('1011 BGBP'!$V$3:$AV$3,'Cross Check'!H$4,'1011 BGBP'!$V26:$AV26)=#REF!</f>
        <v>#REF!</v>
      </c>
      <c r="I26" t="e">
        <f>SUMIF('1011 BGBP'!$V$3:$AV$3,'Cross Check'!I$4,'1011 BGBP'!$V26:$AV26)=#REF!</f>
        <v>#REF!</v>
      </c>
      <c r="J26" t="e">
        <f>SUMIF('1011 BGBP'!$V$3:$AV$3,'Cross Check'!J$4,'1011 BGBP'!$V26:$AV26)=#REF!</f>
        <v>#REF!</v>
      </c>
      <c r="K26" t="e">
        <f>SUMIF('1011 BGBP'!$V$3:$AV$3,'Cross Check'!K$4,'1011 BGBP'!$V26:$AV26)=#REF!</f>
        <v>#REF!</v>
      </c>
      <c r="L26" t="e">
        <f>SUMIF('1011 BGBP'!$V$3:$AV$3,'Cross Check'!L$4,'1011 BGBP'!$V26:$AV26)=#REF!</f>
        <v>#REF!</v>
      </c>
      <c r="M26" t="e">
        <f>SUMIF('1011 BGBP'!$V$3:$AV$3,'Cross Check'!M$4,'1011 BGBP'!$V26:$AV26)=#REF!</f>
        <v>#REF!</v>
      </c>
      <c r="N26" t="e">
        <f>SUMIF('1011 BGBP'!$V$3:$AV$3,'Cross Check'!N$4,'1011 BGBP'!$V26:$AV26)=#REF!</f>
        <v>#REF!</v>
      </c>
      <c r="O26" t="e">
        <f>SUMIF('1011 BGBP'!$V$3:$AV$3,'Cross Check'!O$4,'1011 BGBP'!$V26:$AV26)=#REF!</f>
        <v>#REF!</v>
      </c>
      <c r="P26" t="e">
        <f>SUMIF('1011 BGBP'!$V$3:$AV$3,'Cross Check'!P$4,'1011 BGBP'!$V26:$AV26)=#REF!</f>
        <v>#REF!</v>
      </c>
      <c r="R26" s="4" t="b">
        <f>SUMIF('1011 BGBP'!$V$2:$AV$2,'Cross Check'!R$4,'1011 BGBP'!$V26:$AV26)='1011 Grade'!C26</f>
        <v>0</v>
      </c>
      <c r="S26" s="4" t="b">
        <f>SUMIF('1011 BGBP'!$V$2:$AV$2,'Cross Check'!S$4,'1011 BGBP'!$V26:$AV26)='1011 Grade'!D26</f>
        <v>0</v>
      </c>
      <c r="T26" s="4" t="b">
        <f>SUMIF('1011 BGBP'!$V$2:$AV$2,'Cross Check'!T$4,'1011 BGBP'!$V26:$AV26)='1011 Grade'!E26</f>
        <v>0</v>
      </c>
      <c r="U26" s="4" t="b">
        <f>SUMIF('1011 BGBP'!$V$2:$AV$2,'Cross Check'!U$4,'1011 BGBP'!$V26:$AV26)='1011 Grade'!F26</f>
        <v>0</v>
      </c>
      <c r="V26" s="4" t="b">
        <f>SUMIF('1011 BGBP'!$V$2:$AV$2,'Cross Check'!V$4,'1011 BGBP'!$V26:$AV26)='1011 Grade'!G26</f>
        <v>0</v>
      </c>
      <c r="W26" s="4" t="b">
        <f>SUMIF('1011 BGBP'!$V$2:$AV$2,'Cross Check'!W$4,'1011 BGBP'!$V26:$AV26)='1011 Grade'!H26</f>
        <v>0</v>
      </c>
      <c r="X26" s="4" t="b">
        <f>SUMIF('1011 BGBP'!$V$2:$AV$2,'Cross Check'!X$4,'1011 BGBP'!$V26:$AV26)='1011 Grade'!I26</f>
        <v>0</v>
      </c>
      <c r="Y26" s="4" t="b">
        <f>SUMIF('1011 BGBP'!$V$2:$AV$2,'Cross Check'!Y$4,'1011 BGBP'!$V26:$AV26)='1011 Grade'!J26</f>
        <v>0</v>
      </c>
      <c r="Z26" s="4" t="b">
        <f>SUMIF('1011 BGBP'!$V$2:$AV$2,'Cross Check'!Z$4,'1011 BGBP'!$V26:$AV26)='1011 Grade'!K26</f>
        <v>0</v>
      </c>
      <c r="AA26" s="4" t="b">
        <f>SUMIF('1011 BGBP'!$V$2:$AV$2,'Cross Check'!AA$4,'1011 BGBP'!$V26:$AV26)='1011 Grade'!L26</f>
        <v>0</v>
      </c>
      <c r="AB26" s="4" t="b">
        <f>SUMIF('1011 BGBP'!$V$2:$AV$2,'Cross Check'!AB$4,'1011 BGBP'!$V26:$AV26)='1011 Grade'!M26</f>
        <v>0</v>
      </c>
      <c r="AC26" s="4" t="b">
        <f>SUMIF('1011 BGBP'!$V$2:$AV$2,'Cross Check'!AC$4,'1011 BGBP'!$V26:$AV26)='1011 Grade'!N26</f>
        <v>0</v>
      </c>
      <c r="AD26" s="4" t="b">
        <f>SUMIF('1011 BGBP'!$V$2:$AV$2,'Cross Check'!AD$4,'1011 BGBP'!$V26:$AV26)='1011 Grade'!O26</f>
        <v>0</v>
      </c>
      <c r="AE26" s="4" t="b">
        <f>SUMIF('1011 BGBP'!$V$2:$AV$2,'Cross Check'!AE$4,'1011 BGBP'!$V26:$AV26)='1011 Grade'!P26</f>
        <v>0</v>
      </c>
      <c r="AG26" t="e">
        <f>#REF!=#REF!</f>
        <v>#REF!</v>
      </c>
      <c r="AH26" t="e">
        <f>#REF!=#REF!</f>
        <v>#REF!</v>
      </c>
      <c r="AI26" t="e">
        <f>#REF!=#REF!</f>
        <v>#REF!</v>
      </c>
      <c r="AJ26" t="e">
        <f>#REF!=#REF!</f>
        <v>#REF!</v>
      </c>
      <c r="AK26" s="40" t="e">
        <f>#REF!=#REF!</f>
        <v>#REF!</v>
      </c>
      <c r="AL26" t="e">
        <f>#REF!=#REF!</f>
        <v>#REF!</v>
      </c>
      <c r="AM26" t="e">
        <f>#REF!=#REF!</f>
        <v>#REF!</v>
      </c>
      <c r="AN26" t="e">
        <f>#REF!=#REF!</f>
        <v>#REF!</v>
      </c>
      <c r="AO26" t="e">
        <f>#REF!=#REF!</f>
        <v>#REF!</v>
      </c>
      <c r="AP26" t="e">
        <f>#REF!=#REF!</f>
        <v>#REF!</v>
      </c>
    </row>
    <row r="27" spans="1:42" ht="15">
      <c r="A27">
        <v>23</v>
      </c>
      <c r="B27" s="1" t="s">
        <v>23</v>
      </c>
      <c r="C27" s="1" t="e">
        <f>'1011 Grade'!Q27=#REF!</f>
        <v>#REF!</v>
      </c>
      <c r="D27" s="1" t="e">
        <f>#REF!='1011 BGBP'!BX27</f>
        <v>#REF!</v>
      </c>
      <c r="E27" s="1" t="b">
        <f>'1011 Grade'!Q27='1011 BGBP'!BX27</f>
        <v>1</v>
      </c>
      <c r="G27" t="e">
        <f>SUMIF('1011 BGBP'!$V$3:$AV$3,'Cross Check'!G$4,'1011 BGBP'!$V27:$AV27)=#REF!</f>
        <v>#REF!</v>
      </c>
      <c r="H27" t="e">
        <f>SUMIF('1011 BGBP'!$V$3:$AV$3,'Cross Check'!H$4,'1011 BGBP'!$V27:$AV27)=#REF!</f>
        <v>#REF!</v>
      </c>
      <c r="I27" t="e">
        <f>SUMIF('1011 BGBP'!$V$3:$AV$3,'Cross Check'!I$4,'1011 BGBP'!$V27:$AV27)=#REF!</f>
        <v>#REF!</v>
      </c>
      <c r="J27" t="e">
        <f>SUMIF('1011 BGBP'!$V$3:$AV$3,'Cross Check'!J$4,'1011 BGBP'!$V27:$AV27)=#REF!</f>
        <v>#REF!</v>
      </c>
      <c r="K27" t="e">
        <f>SUMIF('1011 BGBP'!$V$3:$AV$3,'Cross Check'!K$4,'1011 BGBP'!$V27:$AV27)=#REF!</f>
        <v>#REF!</v>
      </c>
      <c r="L27" t="e">
        <f>SUMIF('1011 BGBP'!$V$3:$AV$3,'Cross Check'!L$4,'1011 BGBP'!$V27:$AV27)=#REF!</f>
        <v>#REF!</v>
      </c>
      <c r="M27" t="e">
        <f>SUMIF('1011 BGBP'!$V$3:$AV$3,'Cross Check'!M$4,'1011 BGBP'!$V27:$AV27)=#REF!</f>
        <v>#REF!</v>
      </c>
      <c r="N27" t="e">
        <f>SUMIF('1011 BGBP'!$V$3:$AV$3,'Cross Check'!N$4,'1011 BGBP'!$V27:$AV27)=#REF!</f>
        <v>#REF!</v>
      </c>
      <c r="O27" t="e">
        <f>SUMIF('1011 BGBP'!$V$3:$AV$3,'Cross Check'!O$4,'1011 BGBP'!$V27:$AV27)=#REF!</f>
        <v>#REF!</v>
      </c>
      <c r="P27" t="e">
        <f>SUMIF('1011 BGBP'!$V$3:$AV$3,'Cross Check'!P$4,'1011 BGBP'!$V27:$AV27)=#REF!</f>
        <v>#REF!</v>
      </c>
      <c r="R27" s="4" t="b">
        <f>SUMIF('1011 BGBP'!$V$2:$AV$2,'Cross Check'!R$4,'1011 BGBP'!$V27:$AV27)='1011 Grade'!C27</f>
        <v>0</v>
      </c>
      <c r="S27" s="4" t="b">
        <f>SUMIF('1011 BGBP'!$V$2:$AV$2,'Cross Check'!S$4,'1011 BGBP'!$V27:$AV27)='1011 Grade'!D27</f>
        <v>0</v>
      </c>
      <c r="T27" s="4" t="b">
        <f>SUMIF('1011 BGBP'!$V$2:$AV$2,'Cross Check'!T$4,'1011 BGBP'!$V27:$AV27)='1011 Grade'!E27</f>
        <v>0</v>
      </c>
      <c r="U27" s="4" t="b">
        <f>SUMIF('1011 BGBP'!$V$2:$AV$2,'Cross Check'!U$4,'1011 BGBP'!$V27:$AV27)='1011 Grade'!F27</f>
        <v>0</v>
      </c>
      <c r="V27" s="4" t="b">
        <f>SUMIF('1011 BGBP'!$V$2:$AV$2,'Cross Check'!V$4,'1011 BGBP'!$V27:$AV27)='1011 Grade'!G27</f>
        <v>0</v>
      </c>
      <c r="W27" s="4" t="b">
        <f>SUMIF('1011 BGBP'!$V$2:$AV$2,'Cross Check'!W$4,'1011 BGBP'!$V27:$AV27)='1011 Grade'!H27</f>
        <v>0</v>
      </c>
      <c r="X27" s="4" t="b">
        <f>SUMIF('1011 BGBP'!$V$2:$AV$2,'Cross Check'!X$4,'1011 BGBP'!$V27:$AV27)='1011 Grade'!I27</f>
        <v>0</v>
      </c>
      <c r="Y27" s="4" t="b">
        <f>SUMIF('1011 BGBP'!$V$2:$AV$2,'Cross Check'!Y$4,'1011 BGBP'!$V27:$AV27)='1011 Grade'!J27</f>
        <v>0</v>
      </c>
      <c r="Z27" s="4" t="b">
        <f>SUMIF('1011 BGBP'!$V$2:$AV$2,'Cross Check'!Z$4,'1011 BGBP'!$V27:$AV27)='1011 Grade'!K27</f>
        <v>0</v>
      </c>
      <c r="AA27" s="4" t="b">
        <f>SUMIF('1011 BGBP'!$V$2:$AV$2,'Cross Check'!AA$4,'1011 BGBP'!$V27:$AV27)='1011 Grade'!L27</f>
        <v>0</v>
      </c>
      <c r="AB27" s="4" t="b">
        <f>SUMIF('1011 BGBP'!$V$2:$AV$2,'Cross Check'!AB$4,'1011 BGBP'!$V27:$AV27)='1011 Grade'!M27</f>
        <v>0</v>
      </c>
      <c r="AC27" s="4" t="b">
        <f>SUMIF('1011 BGBP'!$V$2:$AV$2,'Cross Check'!AC$4,'1011 BGBP'!$V27:$AV27)='1011 Grade'!N27</f>
        <v>0</v>
      </c>
      <c r="AD27" s="4" t="b">
        <f>SUMIF('1011 BGBP'!$V$2:$AV$2,'Cross Check'!AD$4,'1011 BGBP'!$V27:$AV27)='1011 Grade'!O27</f>
        <v>0</v>
      </c>
      <c r="AE27" s="4" t="b">
        <f>SUMIF('1011 BGBP'!$V$2:$AV$2,'Cross Check'!AE$4,'1011 BGBP'!$V27:$AV27)='1011 Grade'!P27</f>
        <v>0</v>
      </c>
      <c r="AG27" t="e">
        <f>#REF!=#REF!</f>
        <v>#REF!</v>
      </c>
      <c r="AH27" t="e">
        <f>#REF!=#REF!</f>
        <v>#REF!</v>
      </c>
      <c r="AI27" t="e">
        <f>#REF!=#REF!</f>
        <v>#REF!</v>
      </c>
      <c r="AJ27" t="e">
        <f>#REF!=#REF!</f>
        <v>#REF!</v>
      </c>
      <c r="AK27" s="40" t="e">
        <f>#REF!=#REF!</f>
        <v>#REF!</v>
      </c>
      <c r="AL27" t="e">
        <f>#REF!=#REF!</f>
        <v>#REF!</v>
      </c>
      <c r="AM27" t="e">
        <f>#REF!=#REF!</f>
        <v>#REF!</v>
      </c>
      <c r="AN27" t="e">
        <f>#REF!=#REF!</f>
        <v>#REF!</v>
      </c>
      <c r="AO27" t="e">
        <f>#REF!=#REF!</f>
        <v>#REF!</v>
      </c>
      <c r="AP27" t="e">
        <f>#REF!=#REF!</f>
        <v>#REF!</v>
      </c>
    </row>
    <row r="28" spans="1:42" ht="15">
      <c r="A28">
        <v>24</v>
      </c>
      <c r="B28" t="s">
        <v>24</v>
      </c>
      <c r="C28" s="1" t="e">
        <f>'1011 Grade'!Q28=#REF!</f>
        <v>#REF!</v>
      </c>
      <c r="D28" s="1" t="e">
        <f>#REF!='1011 BGBP'!BX28</f>
        <v>#REF!</v>
      </c>
      <c r="E28" s="1" t="b">
        <f>'1011 Grade'!Q28='1011 BGBP'!BX28</f>
        <v>1</v>
      </c>
      <c r="G28" t="e">
        <f>SUMIF('1011 BGBP'!$V$3:$AV$3,'Cross Check'!G$4,'1011 BGBP'!$V28:$AV28)=#REF!</f>
        <v>#REF!</v>
      </c>
      <c r="H28" t="e">
        <f>SUMIF('1011 BGBP'!$V$3:$AV$3,'Cross Check'!H$4,'1011 BGBP'!$V28:$AV28)=#REF!</f>
        <v>#REF!</v>
      </c>
      <c r="I28" t="e">
        <f>SUMIF('1011 BGBP'!$V$3:$AV$3,'Cross Check'!I$4,'1011 BGBP'!$V28:$AV28)=#REF!</f>
        <v>#REF!</v>
      </c>
      <c r="J28" t="e">
        <f>SUMIF('1011 BGBP'!$V$3:$AV$3,'Cross Check'!J$4,'1011 BGBP'!$V28:$AV28)=#REF!</f>
        <v>#REF!</v>
      </c>
      <c r="K28" t="e">
        <f>SUMIF('1011 BGBP'!$V$3:$AV$3,'Cross Check'!K$4,'1011 BGBP'!$V28:$AV28)=#REF!</f>
        <v>#REF!</v>
      </c>
      <c r="L28" t="e">
        <f>SUMIF('1011 BGBP'!$V$3:$AV$3,'Cross Check'!L$4,'1011 BGBP'!$V28:$AV28)=#REF!</f>
        <v>#REF!</v>
      </c>
      <c r="M28" t="e">
        <f>SUMIF('1011 BGBP'!$V$3:$AV$3,'Cross Check'!M$4,'1011 BGBP'!$V28:$AV28)=#REF!</f>
        <v>#REF!</v>
      </c>
      <c r="N28" t="e">
        <f>SUMIF('1011 BGBP'!$V$3:$AV$3,'Cross Check'!N$4,'1011 BGBP'!$V28:$AV28)=#REF!</f>
        <v>#REF!</v>
      </c>
      <c r="O28" t="e">
        <f>SUMIF('1011 BGBP'!$V$3:$AV$3,'Cross Check'!O$4,'1011 BGBP'!$V28:$AV28)=#REF!</f>
        <v>#REF!</v>
      </c>
      <c r="P28" t="e">
        <f>SUMIF('1011 BGBP'!$V$3:$AV$3,'Cross Check'!P$4,'1011 BGBP'!$V28:$AV28)=#REF!</f>
        <v>#REF!</v>
      </c>
      <c r="R28" s="4" t="b">
        <f>SUMIF('1011 BGBP'!$V$2:$AV$2,'Cross Check'!R$4,'1011 BGBP'!$V28:$AV28)='1011 Grade'!C28</f>
        <v>0</v>
      </c>
      <c r="S28" s="4" t="b">
        <f>SUMIF('1011 BGBP'!$V$2:$AV$2,'Cross Check'!S$4,'1011 BGBP'!$V28:$AV28)='1011 Grade'!D28</f>
        <v>0</v>
      </c>
      <c r="T28" s="4" t="b">
        <f>SUMIF('1011 BGBP'!$V$2:$AV$2,'Cross Check'!T$4,'1011 BGBP'!$V28:$AV28)='1011 Grade'!E28</f>
        <v>0</v>
      </c>
      <c r="U28" s="4" t="b">
        <f>SUMIF('1011 BGBP'!$V$2:$AV$2,'Cross Check'!U$4,'1011 BGBP'!$V28:$AV28)='1011 Grade'!F28</f>
        <v>0</v>
      </c>
      <c r="V28" s="4" t="b">
        <f>SUMIF('1011 BGBP'!$V$2:$AV$2,'Cross Check'!V$4,'1011 BGBP'!$V28:$AV28)='1011 Grade'!G28</f>
        <v>0</v>
      </c>
      <c r="W28" s="4" t="b">
        <f>SUMIF('1011 BGBP'!$V$2:$AV$2,'Cross Check'!W$4,'1011 BGBP'!$V28:$AV28)='1011 Grade'!H28</f>
        <v>0</v>
      </c>
      <c r="X28" s="4" t="b">
        <f>SUMIF('1011 BGBP'!$V$2:$AV$2,'Cross Check'!X$4,'1011 BGBP'!$V28:$AV28)='1011 Grade'!I28</f>
        <v>0</v>
      </c>
      <c r="Y28" s="4" t="b">
        <f>SUMIF('1011 BGBP'!$V$2:$AV$2,'Cross Check'!Y$4,'1011 BGBP'!$V28:$AV28)='1011 Grade'!J28</f>
        <v>0</v>
      </c>
      <c r="Z28" s="4" t="b">
        <f>SUMIF('1011 BGBP'!$V$2:$AV$2,'Cross Check'!Z$4,'1011 BGBP'!$V28:$AV28)='1011 Grade'!K28</f>
        <v>0</v>
      </c>
      <c r="AA28" s="4" t="b">
        <f>SUMIF('1011 BGBP'!$V$2:$AV$2,'Cross Check'!AA$4,'1011 BGBP'!$V28:$AV28)='1011 Grade'!L28</f>
        <v>0</v>
      </c>
      <c r="AB28" s="4" t="b">
        <f>SUMIF('1011 BGBP'!$V$2:$AV$2,'Cross Check'!AB$4,'1011 BGBP'!$V28:$AV28)='1011 Grade'!M28</f>
        <v>0</v>
      </c>
      <c r="AC28" s="4" t="b">
        <f>SUMIF('1011 BGBP'!$V$2:$AV$2,'Cross Check'!AC$4,'1011 BGBP'!$V28:$AV28)='1011 Grade'!N28</f>
        <v>0</v>
      </c>
      <c r="AD28" s="4" t="b">
        <f>SUMIF('1011 BGBP'!$V$2:$AV$2,'Cross Check'!AD$4,'1011 BGBP'!$V28:$AV28)='1011 Grade'!O28</f>
        <v>0</v>
      </c>
      <c r="AE28" s="4" t="b">
        <f>SUMIF('1011 BGBP'!$V$2:$AV$2,'Cross Check'!AE$4,'1011 BGBP'!$V28:$AV28)='1011 Grade'!P28</f>
        <v>0</v>
      </c>
      <c r="AG28" t="e">
        <f>#REF!=#REF!</f>
        <v>#REF!</v>
      </c>
      <c r="AH28" t="e">
        <f>#REF!=#REF!</f>
        <v>#REF!</v>
      </c>
      <c r="AI28" t="e">
        <f>#REF!=#REF!</f>
        <v>#REF!</v>
      </c>
      <c r="AJ28" t="e">
        <f>#REF!=#REF!</f>
        <v>#REF!</v>
      </c>
      <c r="AK28" s="40" t="e">
        <f>#REF!=#REF!</f>
        <v>#REF!</v>
      </c>
      <c r="AL28" t="e">
        <f>#REF!=#REF!</f>
        <v>#REF!</v>
      </c>
      <c r="AM28" t="e">
        <f>#REF!=#REF!</f>
        <v>#REF!</v>
      </c>
      <c r="AN28" t="e">
        <f>#REF!=#REF!</f>
        <v>#REF!</v>
      </c>
      <c r="AO28" t="e">
        <f>#REF!=#REF!</f>
        <v>#REF!</v>
      </c>
      <c r="AP28" t="e">
        <f>#REF!=#REF!</f>
        <v>#REF!</v>
      </c>
    </row>
    <row r="29" spans="1:42" ht="15">
      <c r="A29">
        <v>25</v>
      </c>
      <c r="B29" t="s">
        <v>25</v>
      </c>
      <c r="C29" s="1" t="e">
        <f>'1011 Grade'!Q29=#REF!</f>
        <v>#REF!</v>
      </c>
      <c r="D29" s="1" t="e">
        <f>#REF!='1011 BGBP'!BX29</f>
        <v>#REF!</v>
      </c>
      <c r="E29" s="1" t="b">
        <f>'1011 Grade'!Q29='1011 BGBP'!BX29</f>
        <v>1</v>
      </c>
      <c r="G29" t="e">
        <f>SUMIF('1011 BGBP'!$V$3:$AV$3,'Cross Check'!G$4,'1011 BGBP'!$V29:$AV29)=#REF!</f>
        <v>#REF!</v>
      </c>
      <c r="H29" t="e">
        <f>SUMIF('1011 BGBP'!$V$3:$AV$3,'Cross Check'!H$4,'1011 BGBP'!$V29:$AV29)=#REF!</f>
        <v>#REF!</v>
      </c>
      <c r="I29" t="e">
        <f>SUMIF('1011 BGBP'!$V$3:$AV$3,'Cross Check'!I$4,'1011 BGBP'!$V29:$AV29)=#REF!</f>
        <v>#REF!</v>
      </c>
      <c r="J29" t="e">
        <f>SUMIF('1011 BGBP'!$V$3:$AV$3,'Cross Check'!J$4,'1011 BGBP'!$V29:$AV29)=#REF!</f>
        <v>#REF!</v>
      </c>
      <c r="K29" t="e">
        <f>SUMIF('1011 BGBP'!$V$3:$AV$3,'Cross Check'!K$4,'1011 BGBP'!$V29:$AV29)=#REF!</f>
        <v>#REF!</v>
      </c>
      <c r="L29" t="e">
        <f>SUMIF('1011 BGBP'!$V$3:$AV$3,'Cross Check'!L$4,'1011 BGBP'!$V29:$AV29)=#REF!</f>
        <v>#REF!</v>
      </c>
      <c r="M29" t="e">
        <f>SUMIF('1011 BGBP'!$V$3:$AV$3,'Cross Check'!M$4,'1011 BGBP'!$V29:$AV29)=#REF!</f>
        <v>#REF!</v>
      </c>
      <c r="N29" t="e">
        <f>SUMIF('1011 BGBP'!$V$3:$AV$3,'Cross Check'!N$4,'1011 BGBP'!$V29:$AV29)=#REF!</f>
        <v>#REF!</v>
      </c>
      <c r="O29" t="e">
        <f>SUMIF('1011 BGBP'!$V$3:$AV$3,'Cross Check'!O$4,'1011 BGBP'!$V29:$AV29)=#REF!</f>
        <v>#REF!</v>
      </c>
      <c r="P29" t="e">
        <f>SUMIF('1011 BGBP'!$V$3:$AV$3,'Cross Check'!P$4,'1011 BGBP'!$V29:$AV29)=#REF!</f>
        <v>#REF!</v>
      </c>
      <c r="R29" s="4" t="b">
        <f>SUMIF('1011 BGBP'!$V$2:$AV$2,'Cross Check'!R$4,'1011 BGBP'!$V29:$AV29)='1011 Grade'!C29</f>
        <v>0</v>
      </c>
      <c r="S29" s="4" t="b">
        <f>SUMIF('1011 BGBP'!$V$2:$AV$2,'Cross Check'!S$4,'1011 BGBP'!$V29:$AV29)='1011 Grade'!D29</f>
        <v>0</v>
      </c>
      <c r="T29" s="4" t="b">
        <f>SUMIF('1011 BGBP'!$V$2:$AV$2,'Cross Check'!T$4,'1011 BGBP'!$V29:$AV29)='1011 Grade'!E29</f>
        <v>0</v>
      </c>
      <c r="U29" s="4" t="b">
        <f>SUMIF('1011 BGBP'!$V$2:$AV$2,'Cross Check'!U$4,'1011 BGBP'!$V29:$AV29)='1011 Grade'!F29</f>
        <v>0</v>
      </c>
      <c r="V29" s="4" t="b">
        <f>SUMIF('1011 BGBP'!$V$2:$AV$2,'Cross Check'!V$4,'1011 BGBP'!$V29:$AV29)='1011 Grade'!G29</f>
        <v>0</v>
      </c>
      <c r="W29" s="4" t="b">
        <f>SUMIF('1011 BGBP'!$V$2:$AV$2,'Cross Check'!W$4,'1011 BGBP'!$V29:$AV29)='1011 Grade'!H29</f>
        <v>0</v>
      </c>
      <c r="X29" s="4" t="b">
        <f>SUMIF('1011 BGBP'!$V$2:$AV$2,'Cross Check'!X$4,'1011 BGBP'!$V29:$AV29)='1011 Grade'!I29</f>
        <v>0</v>
      </c>
      <c r="Y29" s="4" t="b">
        <f>SUMIF('1011 BGBP'!$V$2:$AV$2,'Cross Check'!Y$4,'1011 BGBP'!$V29:$AV29)='1011 Grade'!J29</f>
        <v>0</v>
      </c>
      <c r="Z29" s="4" t="b">
        <f>SUMIF('1011 BGBP'!$V$2:$AV$2,'Cross Check'!Z$4,'1011 BGBP'!$V29:$AV29)='1011 Grade'!K29</f>
        <v>0</v>
      </c>
      <c r="AA29" s="4" t="b">
        <f>SUMIF('1011 BGBP'!$V$2:$AV$2,'Cross Check'!AA$4,'1011 BGBP'!$V29:$AV29)='1011 Grade'!L29</f>
        <v>0</v>
      </c>
      <c r="AB29" s="4" t="b">
        <f>SUMIF('1011 BGBP'!$V$2:$AV$2,'Cross Check'!AB$4,'1011 BGBP'!$V29:$AV29)='1011 Grade'!M29</f>
        <v>0</v>
      </c>
      <c r="AC29" s="4" t="b">
        <f>SUMIF('1011 BGBP'!$V$2:$AV$2,'Cross Check'!AC$4,'1011 BGBP'!$V29:$AV29)='1011 Grade'!N29</f>
        <v>0</v>
      </c>
      <c r="AD29" s="4" t="b">
        <f>SUMIF('1011 BGBP'!$V$2:$AV$2,'Cross Check'!AD$4,'1011 BGBP'!$V29:$AV29)='1011 Grade'!O29</f>
        <v>0</v>
      </c>
      <c r="AE29" s="4" t="b">
        <f>SUMIF('1011 BGBP'!$V$2:$AV$2,'Cross Check'!AE$4,'1011 BGBP'!$V29:$AV29)='1011 Grade'!P29</f>
        <v>0</v>
      </c>
      <c r="AG29" t="e">
        <f>#REF!=#REF!</f>
        <v>#REF!</v>
      </c>
      <c r="AH29" t="e">
        <f>#REF!=#REF!</f>
        <v>#REF!</v>
      </c>
      <c r="AI29" t="e">
        <f>#REF!=#REF!</f>
        <v>#REF!</v>
      </c>
      <c r="AJ29" t="e">
        <f>#REF!=#REF!</f>
        <v>#REF!</v>
      </c>
      <c r="AK29" s="40" t="e">
        <f>#REF!=#REF!</f>
        <v>#REF!</v>
      </c>
      <c r="AL29" t="e">
        <f>#REF!=#REF!</f>
        <v>#REF!</v>
      </c>
      <c r="AM29" t="e">
        <f>#REF!=#REF!</f>
        <v>#REF!</v>
      </c>
      <c r="AN29" t="e">
        <f>#REF!=#REF!</f>
        <v>#REF!</v>
      </c>
      <c r="AO29" t="e">
        <f>#REF!=#REF!</f>
        <v>#REF!</v>
      </c>
      <c r="AP29" t="e">
        <f>#REF!=#REF!</f>
        <v>#REF!</v>
      </c>
    </row>
    <row r="30" spans="1:42" ht="15">
      <c r="A30">
        <v>26</v>
      </c>
      <c r="B30" t="s">
        <v>26</v>
      </c>
      <c r="C30" s="1" t="e">
        <f>'1011 Grade'!Q30=#REF!</f>
        <v>#REF!</v>
      </c>
      <c r="D30" s="1" t="e">
        <f>#REF!='1011 BGBP'!BX30</f>
        <v>#REF!</v>
      </c>
      <c r="E30" s="1" t="b">
        <f>'1011 Grade'!Q30='1011 BGBP'!BX30</f>
        <v>1</v>
      </c>
      <c r="G30" t="e">
        <f>SUMIF('1011 BGBP'!$V$3:$AV$3,'Cross Check'!G$4,'1011 BGBP'!$V30:$AV30)=#REF!</f>
        <v>#REF!</v>
      </c>
      <c r="H30" t="e">
        <f>SUMIF('1011 BGBP'!$V$3:$AV$3,'Cross Check'!H$4,'1011 BGBP'!$V30:$AV30)=#REF!</f>
        <v>#REF!</v>
      </c>
      <c r="I30" t="e">
        <f>SUMIF('1011 BGBP'!$V$3:$AV$3,'Cross Check'!I$4,'1011 BGBP'!$V30:$AV30)=#REF!</f>
        <v>#REF!</v>
      </c>
      <c r="J30" t="e">
        <f>SUMIF('1011 BGBP'!$V$3:$AV$3,'Cross Check'!J$4,'1011 BGBP'!$V30:$AV30)=#REF!</f>
        <v>#REF!</v>
      </c>
      <c r="K30" t="e">
        <f>SUMIF('1011 BGBP'!$V$3:$AV$3,'Cross Check'!K$4,'1011 BGBP'!$V30:$AV30)=#REF!</f>
        <v>#REF!</v>
      </c>
      <c r="L30" t="e">
        <f>SUMIF('1011 BGBP'!$V$3:$AV$3,'Cross Check'!L$4,'1011 BGBP'!$V30:$AV30)=#REF!</f>
        <v>#REF!</v>
      </c>
      <c r="M30" t="e">
        <f>SUMIF('1011 BGBP'!$V$3:$AV$3,'Cross Check'!M$4,'1011 BGBP'!$V30:$AV30)=#REF!</f>
        <v>#REF!</v>
      </c>
      <c r="N30" t="e">
        <f>SUMIF('1011 BGBP'!$V$3:$AV$3,'Cross Check'!N$4,'1011 BGBP'!$V30:$AV30)=#REF!</f>
        <v>#REF!</v>
      </c>
      <c r="O30" t="e">
        <f>SUMIF('1011 BGBP'!$V$3:$AV$3,'Cross Check'!O$4,'1011 BGBP'!$V30:$AV30)=#REF!</f>
        <v>#REF!</v>
      </c>
      <c r="P30" t="e">
        <f>SUMIF('1011 BGBP'!$V$3:$AV$3,'Cross Check'!P$4,'1011 BGBP'!$V30:$AV30)=#REF!</f>
        <v>#REF!</v>
      </c>
      <c r="R30" s="4" t="b">
        <f>SUMIF('1011 BGBP'!$V$2:$AV$2,'Cross Check'!R$4,'1011 BGBP'!$V30:$AV30)='1011 Grade'!C30</f>
        <v>0</v>
      </c>
      <c r="S30" s="4" t="b">
        <f>SUMIF('1011 BGBP'!$V$2:$AV$2,'Cross Check'!S$4,'1011 BGBP'!$V30:$AV30)='1011 Grade'!D30</f>
        <v>0</v>
      </c>
      <c r="T30" s="4" t="b">
        <f>SUMIF('1011 BGBP'!$V$2:$AV$2,'Cross Check'!T$4,'1011 BGBP'!$V30:$AV30)='1011 Grade'!E30</f>
        <v>0</v>
      </c>
      <c r="U30" s="4" t="b">
        <f>SUMIF('1011 BGBP'!$V$2:$AV$2,'Cross Check'!U$4,'1011 BGBP'!$V30:$AV30)='1011 Grade'!F30</f>
        <v>0</v>
      </c>
      <c r="V30" s="4" t="b">
        <f>SUMIF('1011 BGBP'!$V$2:$AV$2,'Cross Check'!V$4,'1011 BGBP'!$V30:$AV30)='1011 Grade'!G30</f>
        <v>0</v>
      </c>
      <c r="W30" s="4" t="b">
        <f>SUMIF('1011 BGBP'!$V$2:$AV$2,'Cross Check'!W$4,'1011 BGBP'!$V30:$AV30)='1011 Grade'!H30</f>
        <v>0</v>
      </c>
      <c r="X30" s="4" t="b">
        <f>SUMIF('1011 BGBP'!$V$2:$AV$2,'Cross Check'!X$4,'1011 BGBP'!$V30:$AV30)='1011 Grade'!I30</f>
        <v>0</v>
      </c>
      <c r="Y30" s="4" t="b">
        <f>SUMIF('1011 BGBP'!$V$2:$AV$2,'Cross Check'!Y$4,'1011 BGBP'!$V30:$AV30)='1011 Grade'!J30</f>
        <v>0</v>
      </c>
      <c r="Z30" s="4" t="b">
        <f>SUMIF('1011 BGBP'!$V$2:$AV$2,'Cross Check'!Z$4,'1011 BGBP'!$V30:$AV30)='1011 Grade'!K30</f>
        <v>0</v>
      </c>
      <c r="AA30" s="4" t="b">
        <f>SUMIF('1011 BGBP'!$V$2:$AV$2,'Cross Check'!AA$4,'1011 BGBP'!$V30:$AV30)='1011 Grade'!L30</f>
        <v>0</v>
      </c>
      <c r="AB30" s="4" t="b">
        <f>SUMIF('1011 BGBP'!$V$2:$AV$2,'Cross Check'!AB$4,'1011 BGBP'!$V30:$AV30)='1011 Grade'!M30</f>
        <v>0</v>
      </c>
      <c r="AC30" s="4" t="b">
        <f>SUMIF('1011 BGBP'!$V$2:$AV$2,'Cross Check'!AC$4,'1011 BGBP'!$V30:$AV30)='1011 Grade'!N30</f>
        <v>0</v>
      </c>
      <c r="AD30" s="4" t="b">
        <f>SUMIF('1011 BGBP'!$V$2:$AV$2,'Cross Check'!AD$4,'1011 BGBP'!$V30:$AV30)='1011 Grade'!O30</f>
        <v>0</v>
      </c>
      <c r="AE30" s="4" t="b">
        <f>SUMIF('1011 BGBP'!$V$2:$AV$2,'Cross Check'!AE$4,'1011 BGBP'!$V30:$AV30)='1011 Grade'!P30</f>
        <v>0</v>
      </c>
      <c r="AG30" t="e">
        <f>#REF!=#REF!</f>
        <v>#REF!</v>
      </c>
      <c r="AH30" t="e">
        <f>#REF!=#REF!</f>
        <v>#REF!</v>
      </c>
      <c r="AI30" t="e">
        <f>#REF!=#REF!</f>
        <v>#REF!</v>
      </c>
      <c r="AJ30" t="e">
        <f>#REF!=#REF!</f>
        <v>#REF!</v>
      </c>
      <c r="AK30" s="40" t="e">
        <f>#REF!=#REF!</f>
        <v>#REF!</v>
      </c>
      <c r="AL30" t="e">
        <f>#REF!=#REF!</f>
        <v>#REF!</v>
      </c>
      <c r="AM30" t="e">
        <f>#REF!=#REF!</f>
        <v>#REF!</v>
      </c>
      <c r="AN30" t="e">
        <f>#REF!=#REF!</f>
        <v>#REF!</v>
      </c>
      <c r="AO30" t="e">
        <f>#REF!=#REF!</f>
        <v>#REF!</v>
      </c>
      <c r="AP30" t="e">
        <f>#REF!=#REF!</f>
        <v>#REF!</v>
      </c>
    </row>
    <row r="31" spans="1:42" ht="15">
      <c r="A31">
        <v>27</v>
      </c>
      <c r="B31" t="s">
        <v>27</v>
      </c>
      <c r="C31" s="1" t="e">
        <f>'1011 Grade'!Q31=#REF!</f>
        <v>#REF!</v>
      </c>
      <c r="D31" s="1" t="e">
        <f>#REF!='1011 BGBP'!BX31</f>
        <v>#REF!</v>
      </c>
      <c r="E31" s="1" t="b">
        <f>'1011 Grade'!Q31='1011 BGBP'!BX31</f>
        <v>1</v>
      </c>
      <c r="G31" t="e">
        <f>SUMIF('1011 BGBP'!$V$3:$AV$3,'Cross Check'!G$4,'1011 BGBP'!$V31:$AV31)=#REF!</f>
        <v>#REF!</v>
      </c>
      <c r="H31" t="e">
        <f>SUMIF('1011 BGBP'!$V$3:$AV$3,'Cross Check'!H$4,'1011 BGBP'!$V31:$AV31)=#REF!</f>
        <v>#REF!</v>
      </c>
      <c r="I31" t="e">
        <f>SUMIF('1011 BGBP'!$V$3:$AV$3,'Cross Check'!I$4,'1011 BGBP'!$V31:$AV31)=#REF!</f>
        <v>#REF!</v>
      </c>
      <c r="J31" t="e">
        <f>SUMIF('1011 BGBP'!$V$3:$AV$3,'Cross Check'!J$4,'1011 BGBP'!$V31:$AV31)=#REF!</f>
        <v>#REF!</v>
      </c>
      <c r="K31" t="e">
        <f>SUMIF('1011 BGBP'!$V$3:$AV$3,'Cross Check'!K$4,'1011 BGBP'!$V31:$AV31)=#REF!</f>
        <v>#REF!</v>
      </c>
      <c r="L31" t="e">
        <f>SUMIF('1011 BGBP'!$V$3:$AV$3,'Cross Check'!L$4,'1011 BGBP'!$V31:$AV31)=#REF!</f>
        <v>#REF!</v>
      </c>
      <c r="M31" t="e">
        <f>SUMIF('1011 BGBP'!$V$3:$AV$3,'Cross Check'!M$4,'1011 BGBP'!$V31:$AV31)=#REF!</f>
        <v>#REF!</v>
      </c>
      <c r="N31" t="e">
        <f>SUMIF('1011 BGBP'!$V$3:$AV$3,'Cross Check'!N$4,'1011 BGBP'!$V31:$AV31)=#REF!</f>
        <v>#REF!</v>
      </c>
      <c r="O31" t="e">
        <f>SUMIF('1011 BGBP'!$V$3:$AV$3,'Cross Check'!O$4,'1011 BGBP'!$V31:$AV31)=#REF!</f>
        <v>#REF!</v>
      </c>
      <c r="P31" t="e">
        <f>SUMIF('1011 BGBP'!$V$3:$AV$3,'Cross Check'!P$4,'1011 BGBP'!$V31:$AV31)=#REF!</f>
        <v>#REF!</v>
      </c>
      <c r="R31" s="4" t="b">
        <f>SUMIF('1011 BGBP'!$V$2:$AV$2,'Cross Check'!R$4,'1011 BGBP'!$V31:$AV31)='1011 Grade'!C31</f>
        <v>0</v>
      </c>
      <c r="S31" s="4" t="b">
        <f>SUMIF('1011 BGBP'!$V$2:$AV$2,'Cross Check'!S$4,'1011 BGBP'!$V31:$AV31)='1011 Grade'!D31</f>
        <v>0</v>
      </c>
      <c r="T31" s="4" t="b">
        <f>SUMIF('1011 BGBP'!$V$2:$AV$2,'Cross Check'!T$4,'1011 BGBP'!$V31:$AV31)='1011 Grade'!E31</f>
        <v>0</v>
      </c>
      <c r="U31" s="4" t="b">
        <f>SUMIF('1011 BGBP'!$V$2:$AV$2,'Cross Check'!U$4,'1011 BGBP'!$V31:$AV31)='1011 Grade'!F31</f>
        <v>0</v>
      </c>
      <c r="V31" s="4" t="b">
        <f>SUMIF('1011 BGBP'!$V$2:$AV$2,'Cross Check'!V$4,'1011 BGBP'!$V31:$AV31)='1011 Grade'!G31</f>
        <v>0</v>
      </c>
      <c r="W31" s="4" t="b">
        <f>SUMIF('1011 BGBP'!$V$2:$AV$2,'Cross Check'!W$4,'1011 BGBP'!$V31:$AV31)='1011 Grade'!H31</f>
        <v>0</v>
      </c>
      <c r="X31" s="4" t="b">
        <f>SUMIF('1011 BGBP'!$V$2:$AV$2,'Cross Check'!X$4,'1011 BGBP'!$V31:$AV31)='1011 Grade'!I31</f>
        <v>0</v>
      </c>
      <c r="Y31" s="4" t="b">
        <f>SUMIF('1011 BGBP'!$V$2:$AV$2,'Cross Check'!Y$4,'1011 BGBP'!$V31:$AV31)='1011 Grade'!J31</f>
        <v>0</v>
      </c>
      <c r="Z31" s="4" t="b">
        <f>SUMIF('1011 BGBP'!$V$2:$AV$2,'Cross Check'!Z$4,'1011 BGBP'!$V31:$AV31)='1011 Grade'!K31</f>
        <v>0</v>
      </c>
      <c r="AA31" s="4" t="b">
        <f>SUMIF('1011 BGBP'!$V$2:$AV$2,'Cross Check'!AA$4,'1011 BGBP'!$V31:$AV31)='1011 Grade'!L31</f>
        <v>0</v>
      </c>
      <c r="AB31" s="4" t="b">
        <f>SUMIF('1011 BGBP'!$V$2:$AV$2,'Cross Check'!AB$4,'1011 BGBP'!$V31:$AV31)='1011 Grade'!M31</f>
        <v>0</v>
      </c>
      <c r="AC31" s="4" t="b">
        <f>SUMIF('1011 BGBP'!$V$2:$AV$2,'Cross Check'!AC$4,'1011 BGBP'!$V31:$AV31)='1011 Grade'!N31</f>
        <v>0</v>
      </c>
      <c r="AD31" s="4" t="b">
        <f>SUMIF('1011 BGBP'!$V$2:$AV$2,'Cross Check'!AD$4,'1011 BGBP'!$V31:$AV31)='1011 Grade'!O31</f>
        <v>0</v>
      </c>
      <c r="AE31" s="4" t="b">
        <f>SUMIF('1011 BGBP'!$V$2:$AV$2,'Cross Check'!AE$4,'1011 BGBP'!$V31:$AV31)='1011 Grade'!P31</f>
        <v>0</v>
      </c>
      <c r="AG31" t="e">
        <f>#REF!=#REF!</f>
        <v>#REF!</v>
      </c>
      <c r="AH31" t="e">
        <f>#REF!=#REF!</f>
        <v>#REF!</v>
      </c>
      <c r="AI31" t="e">
        <f>#REF!=#REF!</f>
        <v>#REF!</v>
      </c>
      <c r="AJ31" t="e">
        <f>#REF!=#REF!</f>
        <v>#REF!</v>
      </c>
      <c r="AK31" s="40" t="e">
        <f>#REF!=#REF!</f>
        <v>#REF!</v>
      </c>
      <c r="AL31" t="e">
        <f>#REF!=#REF!</f>
        <v>#REF!</v>
      </c>
      <c r="AM31" t="e">
        <f>#REF!=#REF!</f>
        <v>#REF!</v>
      </c>
      <c r="AN31" t="e">
        <f>#REF!=#REF!</f>
        <v>#REF!</v>
      </c>
      <c r="AO31" t="e">
        <f>#REF!=#REF!</f>
        <v>#REF!</v>
      </c>
      <c r="AP31" t="e">
        <f>#REF!=#REF!</f>
        <v>#REF!</v>
      </c>
    </row>
    <row r="32" spans="1:42" ht="15">
      <c r="A32">
        <v>28</v>
      </c>
      <c r="B32" t="s">
        <v>28</v>
      </c>
      <c r="C32" s="1" t="e">
        <f>'1011 Grade'!Q32=#REF!</f>
        <v>#REF!</v>
      </c>
      <c r="D32" s="1" t="e">
        <f>#REF!='1011 BGBP'!BX32</f>
        <v>#REF!</v>
      </c>
      <c r="E32" s="1" t="b">
        <f>'1011 Grade'!Q32='1011 BGBP'!BX32</f>
        <v>1</v>
      </c>
      <c r="G32" t="e">
        <f>SUMIF('1011 BGBP'!$V$3:$AV$3,'Cross Check'!G$4,'1011 BGBP'!$V32:$AV32)=#REF!</f>
        <v>#REF!</v>
      </c>
      <c r="H32" t="e">
        <f>SUMIF('1011 BGBP'!$V$3:$AV$3,'Cross Check'!H$4,'1011 BGBP'!$V32:$AV32)=#REF!</f>
        <v>#REF!</v>
      </c>
      <c r="I32" t="e">
        <f>SUMIF('1011 BGBP'!$V$3:$AV$3,'Cross Check'!I$4,'1011 BGBP'!$V32:$AV32)=#REF!</f>
        <v>#REF!</v>
      </c>
      <c r="J32" t="e">
        <f>SUMIF('1011 BGBP'!$V$3:$AV$3,'Cross Check'!J$4,'1011 BGBP'!$V32:$AV32)=#REF!</f>
        <v>#REF!</v>
      </c>
      <c r="K32" t="e">
        <f>SUMIF('1011 BGBP'!$V$3:$AV$3,'Cross Check'!K$4,'1011 BGBP'!$V32:$AV32)=#REF!</f>
        <v>#REF!</v>
      </c>
      <c r="L32" t="e">
        <f>SUMIF('1011 BGBP'!$V$3:$AV$3,'Cross Check'!L$4,'1011 BGBP'!$V32:$AV32)=#REF!</f>
        <v>#REF!</v>
      </c>
      <c r="M32" t="e">
        <f>SUMIF('1011 BGBP'!$V$3:$AV$3,'Cross Check'!M$4,'1011 BGBP'!$V32:$AV32)=#REF!</f>
        <v>#REF!</v>
      </c>
      <c r="N32" t="e">
        <f>SUMIF('1011 BGBP'!$V$3:$AV$3,'Cross Check'!N$4,'1011 BGBP'!$V32:$AV32)=#REF!</f>
        <v>#REF!</v>
      </c>
      <c r="O32" t="e">
        <f>SUMIF('1011 BGBP'!$V$3:$AV$3,'Cross Check'!O$4,'1011 BGBP'!$V32:$AV32)=#REF!</f>
        <v>#REF!</v>
      </c>
      <c r="P32" t="e">
        <f>SUMIF('1011 BGBP'!$V$3:$AV$3,'Cross Check'!P$4,'1011 BGBP'!$V32:$AV32)=#REF!</f>
        <v>#REF!</v>
      </c>
      <c r="R32" s="4" t="b">
        <f>SUMIF('1011 BGBP'!$V$2:$AV$2,'Cross Check'!R$4,'1011 BGBP'!$V32:$AV32)='1011 Grade'!C32</f>
        <v>0</v>
      </c>
      <c r="S32" s="4" t="b">
        <f>SUMIF('1011 BGBP'!$V$2:$AV$2,'Cross Check'!S$4,'1011 BGBP'!$V32:$AV32)='1011 Grade'!D32</f>
        <v>0</v>
      </c>
      <c r="T32" s="4" t="b">
        <f>SUMIF('1011 BGBP'!$V$2:$AV$2,'Cross Check'!T$4,'1011 BGBP'!$V32:$AV32)='1011 Grade'!E32</f>
        <v>0</v>
      </c>
      <c r="U32" s="4" t="b">
        <f>SUMIF('1011 BGBP'!$V$2:$AV$2,'Cross Check'!U$4,'1011 BGBP'!$V32:$AV32)='1011 Grade'!F32</f>
        <v>0</v>
      </c>
      <c r="V32" s="4" t="b">
        <f>SUMIF('1011 BGBP'!$V$2:$AV$2,'Cross Check'!V$4,'1011 BGBP'!$V32:$AV32)='1011 Grade'!G32</f>
        <v>0</v>
      </c>
      <c r="W32" s="4" t="b">
        <f>SUMIF('1011 BGBP'!$V$2:$AV$2,'Cross Check'!W$4,'1011 BGBP'!$V32:$AV32)='1011 Grade'!H32</f>
        <v>0</v>
      </c>
      <c r="X32" s="4" t="b">
        <f>SUMIF('1011 BGBP'!$V$2:$AV$2,'Cross Check'!X$4,'1011 BGBP'!$V32:$AV32)='1011 Grade'!I32</f>
        <v>0</v>
      </c>
      <c r="Y32" s="4" t="b">
        <f>SUMIF('1011 BGBP'!$V$2:$AV$2,'Cross Check'!Y$4,'1011 BGBP'!$V32:$AV32)='1011 Grade'!J32</f>
        <v>0</v>
      </c>
      <c r="Z32" s="4" t="b">
        <f>SUMIF('1011 BGBP'!$V$2:$AV$2,'Cross Check'!Z$4,'1011 BGBP'!$V32:$AV32)='1011 Grade'!K32</f>
        <v>0</v>
      </c>
      <c r="AA32" s="4" t="b">
        <f>SUMIF('1011 BGBP'!$V$2:$AV$2,'Cross Check'!AA$4,'1011 BGBP'!$V32:$AV32)='1011 Grade'!L32</f>
        <v>0</v>
      </c>
      <c r="AB32" s="4" t="b">
        <f>SUMIF('1011 BGBP'!$V$2:$AV$2,'Cross Check'!AB$4,'1011 BGBP'!$V32:$AV32)='1011 Grade'!M32</f>
        <v>0</v>
      </c>
      <c r="AC32" s="4" t="b">
        <f>SUMIF('1011 BGBP'!$V$2:$AV$2,'Cross Check'!AC$4,'1011 BGBP'!$V32:$AV32)='1011 Grade'!N32</f>
        <v>0</v>
      </c>
      <c r="AD32" s="4" t="b">
        <f>SUMIF('1011 BGBP'!$V$2:$AV$2,'Cross Check'!AD$4,'1011 BGBP'!$V32:$AV32)='1011 Grade'!O32</f>
        <v>0</v>
      </c>
      <c r="AE32" s="4" t="b">
        <f>SUMIF('1011 BGBP'!$V$2:$AV$2,'Cross Check'!AE$4,'1011 BGBP'!$V32:$AV32)='1011 Grade'!P32</f>
        <v>0</v>
      </c>
      <c r="AG32" t="e">
        <f>#REF!=#REF!</f>
        <v>#REF!</v>
      </c>
      <c r="AH32" t="e">
        <f>#REF!=#REF!</f>
        <v>#REF!</v>
      </c>
      <c r="AI32" t="e">
        <f>#REF!=#REF!</f>
        <v>#REF!</v>
      </c>
      <c r="AJ32" t="e">
        <f>#REF!=#REF!</f>
        <v>#REF!</v>
      </c>
      <c r="AK32" s="40" t="e">
        <f>#REF!=#REF!</f>
        <v>#REF!</v>
      </c>
      <c r="AL32" t="e">
        <f>#REF!=#REF!</f>
        <v>#REF!</v>
      </c>
      <c r="AM32" t="e">
        <f>#REF!=#REF!</f>
        <v>#REF!</v>
      </c>
      <c r="AN32" t="e">
        <f>#REF!=#REF!</f>
        <v>#REF!</v>
      </c>
      <c r="AO32" t="e">
        <f>#REF!=#REF!</f>
        <v>#REF!</v>
      </c>
      <c r="AP32" t="e">
        <f>#REF!=#REF!</f>
        <v>#REF!</v>
      </c>
    </row>
    <row r="33" spans="1:42" ht="15">
      <c r="A33">
        <v>29</v>
      </c>
      <c r="B33" t="s">
        <v>29</v>
      </c>
      <c r="C33" s="1" t="e">
        <f>'1011 Grade'!Q33=#REF!</f>
        <v>#REF!</v>
      </c>
      <c r="D33" s="1" t="e">
        <f>#REF!='1011 BGBP'!BX33</f>
        <v>#REF!</v>
      </c>
      <c r="E33" s="1" t="b">
        <f>'1011 Grade'!Q33='1011 BGBP'!BX33</f>
        <v>1</v>
      </c>
      <c r="G33" t="e">
        <f>SUMIF('1011 BGBP'!$V$3:$AV$3,'Cross Check'!G$4,'1011 BGBP'!$V33:$AV33)=#REF!</f>
        <v>#REF!</v>
      </c>
      <c r="H33" t="e">
        <f>SUMIF('1011 BGBP'!$V$3:$AV$3,'Cross Check'!H$4,'1011 BGBP'!$V33:$AV33)=#REF!</f>
        <v>#REF!</v>
      </c>
      <c r="I33" t="e">
        <f>SUMIF('1011 BGBP'!$V$3:$AV$3,'Cross Check'!I$4,'1011 BGBP'!$V33:$AV33)=#REF!</f>
        <v>#REF!</v>
      </c>
      <c r="J33" t="e">
        <f>SUMIF('1011 BGBP'!$V$3:$AV$3,'Cross Check'!J$4,'1011 BGBP'!$V33:$AV33)=#REF!</f>
        <v>#REF!</v>
      </c>
      <c r="K33" t="e">
        <f>SUMIF('1011 BGBP'!$V$3:$AV$3,'Cross Check'!K$4,'1011 BGBP'!$V33:$AV33)=#REF!</f>
        <v>#REF!</v>
      </c>
      <c r="L33" t="e">
        <f>SUMIF('1011 BGBP'!$V$3:$AV$3,'Cross Check'!L$4,'1011 BGBP'!$V33:$AV33)=#REF!</f>
        <v>#REF!</v>
      </c>
      <c r="M33" t="e">
        <f>SUMIF('1011 BGBP'!$V$3:$AV$3,'Cross Check'!M$4,'1011 BGBP'!$V33:$AV33)=#REF!</f>
        <v>#REF!</v>
      </c>
      <c r="N33" t="e">
        <f>SUMIF('1011 BGBP'!$V$3:$AV$3,'Cross Check'!N$4,'1011 BGBP'!$V33:$AV33)=#REF!</f>
        <v>#REF!</v>
      </c>
      <c r="O33" t="e">
        <f>SUMIF('1011 BGBP'!$V$3:$AV$3,'Cross Check'!O$4,'1011 BGBP'!$V33:$AV33)=#REF!</f>
        <v>#REF!</v>
      </c>
      <c r="P33" t="e">
        <f>SUMIF('1011 BGBP'!$V$3:$AV$3,'Cross Check'!P$4,'1011 BGBP'!$V33:$AV33)=#REF!</f>
        <v>#REF!</v>
      </c>
      <c r="R33" s="4" t="b">
        <f>SUMIF('1011 BGBP'!$V$2:$AV$2,'Cross Check'!R$4,'1011 BGBP'!$V33:$AV33)='1011 Grade'!C33</f>
        <v>0</v>
      </c>
      <c r="S33" s="4" t="b">
        <f>SUMIF('1011 BGBP'!$V$2:$AV$2,'Cross Check'!S$4,'1011 BGBP'!$V33:$AV33)='1011 Grade'!D33</f>
        <v>0</v>
      </c>
      <c r="T33" s="4" t="b">
        <f>SUMIF('1011 BGBP'!$V$2:$AV$2,'Cross Check'!T$4,'1011 BGBP'!$V33:$AV33)='1011 Grade'!E33</f>
        <v>0</v>
      </c>
      <c r="U33" s="4" t="b">
        <f>SUMIF('1011 BGBP'!$V$2:$AV$2,'Cross Check'!U$4,'1011 BGBP'!$V33:$AV33)='1011 Grade'!F33</f>
        <v>0</v>
      </c>
      <c r="V33" s="4" t="b">
        <f>SUMIF('1011 BGBP'!$V$2:$AV$2,'Cross Check'!V$4,'1011 BGBP'!$V33:$AV33)='1011 Grade'!G33</f>
        <v>0</v>
      </c>
      <c r="W33" s="4" t="b">
        <f>SUMIF('1011 BGBP'!$V$2:$AV$2,'Cross Check'!W$4,'1011 BGBP'!$V33:$AV33)='1011 Grade'!H33</f>
        <v>0</v>
      </c>
      <c r="X33" s="4" t="b">
        <f>SUMIF('1011 BGBP'!$V$2:$AV$2,'Cross Check'!X$4,'1011 BGBP'!$V33:$AV33)='1011 Grade'!I33</f>
        <v>0</v>
      </c>
      <c r="Y33" s="4" t="b">
        <f>SUMIF('1011 BGBP'!$V$2:$AV$2,'Cross Check'!Y$4,'1011 BGBP'!$V33:$AV33)='1011 Grade'!J33</f>
        <v>0</v>
      </c>
      <c r="Z33" s="4" t="b">
        <f>SUMIF('1011 BGBP'!$V$2:$AV$2,'Cross Check'!Z$4,'1011 BGBP'!$V33:$AV33)='1011 Grade'!K33</f>
        <v>0</v>
      </c>
      <c r="AA33" s="4" t="b">
        <f>SUMIF('1011 BGBP'!$V$2:$AV$2,'Cross Check'!AA$4,'1011 BGBP'!$V33:$AV33)='1011 Grade'!L33</f>
        <v>0</v>
      </c>
      <c r="AB33" s="4" t="b">
        <f>SUMIF('1011 BGBP'!$V$2:$AV$2,'Cross Check'!AB$4,'1011 BGBP'!$V33:$AV33)='1011 Grade'!M33</f>
        <v>0</v>
      </c>
      <c r="AC33" s="4" t="b">
        <f>SUMIF('1011 BGBP'!$V$2:$AV$2,'Cross Check'!AC$4,'1011 BGBP'!$V33:$AV33)='1011 Grade'!N33</f>
        <v>0</v>
      </c>
      <c r="AD33" s="4" t="b">
        <f>SUMIF('1011 BGBP'!$V$2:$AV$2,'Cross Check'!AD$4,'1011 BGBP'!$V33:$AV33)='1011 Grade'!O33</f>
        <v>0</v>
      </c>
      <c r="AE33" s="4" t="b">
        <f>SUMIF('1011 BGBP'!$V$2:$AV$2,'Cross Check'!AE$4,'1011 BGBP'!$V33:$AV33)='1011 Grade'!P33</f>
        <v>0</v>
      </c>
      <c r="AG33" t="e">
        <f>#REF!=#REF!</f>
        <v>#REF!</v>
      </c>
      <c r="AH33" t="e">
        <f>#REF!=#REF!</f>
        <v>#REF!</v>
      </c>
      <c r="AI33" t="e">
        <f>#REF!=#REF!</f>
        <v>#REF!</v>
      </c>
      <c r="AJ33" t="e">
        <f>#REF!=#REF!</f>
        <v>#REF!</v>
      </c>
      <c r="AK33" s="40" t="e">
        <f>#REF!=#REF!</f>
        <v>#REF!</v>
      </c>
      <c r="AL33" t="e">
        <f>#REF!=#REF!</f>
        <v>#REF!</v>
      </c>
      <c r="AM33" t="e">
        <f>#REF!=#REF!</f>
        <v>#REF!</v>
      </c>
      <c r="AN33" t="e">
        <f>#REF!=#REF!</f>
        <v>#REF!</v>
      </c>
      <c r="AO33" t="e">
        <f>#REF!=#REF!</f>
        <v>#REF!</v>
      </c>
      <c r="AP33" t="e">
        <f>#REF!=#REF!</f>
        <v>#REF!</v>
      </c>
    </row>
    <row r="34" spans="1:42" ht="15">
      <c r="A34" s="3">
        <v>30</v>
      </c>
      <c r="B34" s="3" t="s">
        <v>30</v>
      </c>
      <c r="C34" s="1" t="e">
        <f>'1011 Grade'!Q34=#REF!</f>
        <v>#REF!</v>
      </c>
      <c r="D34" s="1" t="e">
        <f>#REF!='1011 BGBP'!BX34</f>
        <v>#REF!</v>
      </c>
      <c r="E34" s="1" t="b">
        <f>'1011 Grade'!Q34='1011 BGBP'!BX34</f>
        <v>1</v>
      </c>
      <c r="G34" t="e">
        <f>SUMIF('1011 BGBP'!$V$3:$AV$3,'Cross Check'!G$4,'1011 BGBP'!$V34:$AV34)=#REF!</f>
        <v>#REF!</v>
      </c>
      <c r="H34" t="e">
        <f>SUMIF('1011 BGBP'!$V$3:$AV$3,'Cross Check'!H$4,'1011 BGBP'!$V34:$AV34)=#REF!</f>
        <v>#REF!</v>
      </c>
      <c r="I34" t="e">
        <f>SUMIF('1011 BGBP'!$V$3:$AV$3,'Cross Check'!I$4,'1011 BGBP'!$V34:$AV34)=#REF!</f>
        <v>#REF!</v>
      </c>
      <c r="J34" t="e">
        <f>SUMIF('1011 BGBP'!$V$3:$AV$3,'Cross Check'!J$4,'1011 BGBP'!$V34:$AV34)=#REF!</f>
        <v>#REF!</v>
      </c>
      <c r="K34" t="e">
        <f>SUMIF('1011 BGBP'!$V$3:$AV$3,'Cross Check'!K$4,'1011 BGBP'!$V34:$AV34)=#REF!</f>
        <v>#REF!</v>
      </c>
      <c r="L34" t="e">
        <f>SUMIF('1011 BGBP'!$V$3:$AV$3,'Cross Check'!L$4,'1011 BGBP'!$V34:$AV34)=#REF!</f>
        <v>#REF!</v>
      </c>
      <c r="M34" t="e">
        <f>SUMIF('1011 BGBP'!$V$3:$AV$3,'Cross Check'!M$4,'1011 BGBP'!$V34:$AV34)=#REF!</f>
        <v>#REF!</v>
      </c>
      <c r="N34" t="e">
        <f>SUMIF('1011 BGBP'!$V$3:$AV$3,'Cross Check'!N$4,'1011 BGBP'!$V34:$AV34)=#REF!</f>
        <v>#REF!</v>
      </c>
      <c r="O34" t="e">
        <f>SUMIF('1011 BGBP'!$V$3:$AV$3,'Cross Check'!O$4,'1011 BGBP'!$V34:$AV34)=#REF!</f>
        <v>#REF!</v>
      </c>
      <c r="P34" t="e">
        <f>SUMIF('1011 BGBP'!$V$3:$AV$3,'Cross Check'!P$4,'1011 BGBP'!$V34:$AV34)=#REF!</f>
        <v>#REF!</v>
      </c>
      <c r="R34" s="4" t="b">
        <f>SUMIF('1011 BGBP'!$V$2:$AV$2,'Cross Check'!R$4,'1011 BGBP'!$V34:$AV34)='1011 Grade'!C34</f>
        <v>0</v>
      </c>
      <c r="S34" s="4" t="b">
        <f>SUMIF('1011 BGBP'!$V$2:$AV$2,'Cross Check'!S$4,'1011 BGBP'!$V34:$AV34)='1011 Grade'!D34</f>
        <v>0</v>
      </c>
      <c r="T34" s="4" t="b">
        <f>SUMIF('1011 BGBP'!$V$2:$AV$2,'Cross Check'!T$4,'1011 BGBP'!$V34:$AV34)='1011 Grade'!E34</f>
        <v>0</v>
      </c>
      <c r="U34" s="4" t="b">
        <f>SUMIF('1011 BGBP'!$V$2:$AV$2,'Cross Check'!U$4,'1011 BGBP'!$V34:$AV34)='1011 Grade'!F34</f>
        <v>0</v>
      </c>
      <c r="V34" s="4" t="b">
        <f>SUMIF('1011 BGBP'!$V$2:$AV$2,'Cross Check'!V$4,'1011 BGBP'!$V34:$AV34)='1011 Grade'!G34</f>
        <v>0</v>
      </c>
      <c r="W34" s="4" t="b">
        <f>SUMIF('1011 BGBP'!$V$2:$AV$2,'Cross Check'!W$4,'1011 BGBP'!$V34:$AV34)='1011 Grade'!H34</f>
        <v>0</v>
      </c>
      <c r="X34" s="4" t="b">
        <f>SUMIF('1011 BGBP'!$V$2:$AV$2,'Cross Check'!X$4,'1011 BGBP'!$V34:$AV34)='1011 Grade'!I34</f>
        <v>0</v>
      </c>
      <c r="Y34" s="4" t="b">
        <f>SUMIF('1011 BGBP'!$V$2:$AV$2,'Cross Check'!Y$4,'1011 BGBP'!$V34:$AV34)='1011 Grade'!J34</f>
        <v>0</v>
      </c>
      <c r="Z34" s="4" t="b">
        <f>SUMIF('1011 BGBP'!$V$2:$AV$2,'Cross Check'!Z$4,'1011 BGBP'!$V34:$AV34)='1011 Grade'!K34</f>
        <v>0</v>
      </c>
      <c r="AA34" s="4" t="b">
        <f>SUMIF('1011 BGBP'!$V$2:$AV$2,'Cross Check'!AA$4,'1011 BGBP'!$V34:$AV34)='1011 Grade'!L34</f>
        <v>0</v>
      </c>
      <c r="AB34" s="4" t="b">
        <f>SUMIF('1011 BGBP'!$V$2:$AV$2,'Cross Check'!AB$4,'1011 BGBP'!$V34:$AV34)='1011 Grade'!M34</f>
        <v>0</v>
      </c>
      <c r="AC34" s="4" t="b">
        <f>SUMIF('1011 BGBP'!$V$2:$AV$2,'Cross Check'!AC$4,'1011 BGBP'!$V34:$AV34)='1011 Grade'!N34</f>
        <v>0</v>
      </c>
      <c r="AD34" s="4" t="b">
        <f>SUMIF('1011 BGBP'!$V$2:$AV$2,'Cross Check'!AD$4,'1011 BGBP'!$V34:$AV34)='1011 Grade'!O34</f>
        <v>0</v>
      </c>
      <c r="AE34" s="4" t="b">
        <f>SUMIF('1011 BGBP'!$V$2:$AV$2,'Cross Check'!AE$4,'1011 BGBP'!$V34:$AV34)='1011 Grade'!P34</f>
        <v>0</v>
      </c>
      <c r="AG34" t="e">
        <f>#REF!=#REF!</f>
        <v>#REF!</v>
      </c>
      <c r="AH34" t="e">
        <f>#REF!=#REF!</f>
        <v>#REF!</v>
      </c>
      <c r="AI34" t="e">
        <f>#REF!=#REF!</f>
        <v>#REF!</v>
      </c>
      <c r="AJ34" t="e">
        <f>#REF!=#REF!</f>
        <v>#REF!</v>
      </c>
      <c r="AK34" s="40" t="e">
        <f>#REF!=#REF!</f>
        <v>#REF!</v>
      </c>
      <c r="AL34" t="e">
        <f>#REF!=#REF!</f>
        <v>#REF!</v>
      </c>
      <c r="AM34" t="e">
        <f>#REF!=#REF!</f>
        <v>#REF!</v>
      </c>
      <c r="AN34" t="e">
        <f>#REF!=#REF!</f>
        <v>#REF!</v>
      </c>
      <c r="AO34" t="e">
        <f>#REF!=#REF!</f>
        <v>#REF!</v>
      </c>
      <c r="AP34" t="e">
        <f>#REF!=#REF!</f>
        <v>#REF!</v>
      </c>
    </row>
    <row r="35" spans="1:42" ht="15">
      <c r="A35">
        <v>31</v>
      </c>
      <c r="B35" t="s">
        <v>31</v>
      </c>
      <c r="C35" s="1" t="e">
        <f>'1011 Grade'!Q35=#REF!</f>
        <v>#REF!</v>
      </c>
      <c r="D35" s="1" t="e">
        <f>#REF!='1011 BGBP'!BX35</f>
        <v>#REF!</v>
      </c>
      <c r="E35" s="1" t="b">
        <f>'1011 Grade'!Q35='1011 BGBP'!BX35</f>
        <v>1</v>
      </c>
      <c r="G35" t="e">
        <f>SUMIF('1011 BGBP'!$V$3:$AV$3,'Cross Check'!G$4,'1011 BGBP'!$V35:$AV35)=#REF!</f>
        <v>#REF!</v>
      </c>
      <c r="H35" t="e">
        <f>SUMIF('1011 BGBP'!$V$3:$AV$3,'Cross Check'!H$4,'1011 BGBP'!$V35:$AV35)=#REF!</f>
        <v>#REF!</v>
      </c>
      <c r="I35" t="e">
        <f>SUMIF('1011 BGBP'!$V$3:$AV$3,'Cross Check'!I$4,'1011 BGBP'!$V35:$AV35)=#REF!</f>
        <v>#REF!</v>
      </c>
      <c r="J35" t="e">
        <f>SUMIF('1011 BGBP'!$V$3:$AV$3,'Cross Check'!J$4,'1011 BGBP'!$V35:$AV35)=#REF!</f>
        <v>#REF!</v>
      </c>
      <c r="K35" t="e">
        <f>SUMIF('1011 BGBP'!$V$3:$AV$3,'Cross Check'!K$4,'1011 BGBP'!$V35:$AV35)=#REF!</f>
        <v>#REF!</v>
      </c>
      <c r="L35" t="e">
        <f>SUMIF('1011 BGBP'!$V$3:$AV$3,'Cross Check'!L$4,'1011 BGBP'!$V35:$AV35)=#REF!</f>
        <v>#REF!</v>
      </c>
      <c r="M35" t="e">
        <f>SUMIF('1011 BGBP'!$V$3:$AV$3,'Cross Check'!M$4,'1011 BGBP'!$V35:$AV35)=#REF!</f>
        <v>#REF!</v>
      </c>
      <c r="N35" t="e">
        <f>SUMIF('1011 BGBP'!$V$3:$AV$3,'Cross Check'!N$4,'1011 BGBP'!$V35:$AV35)=#REF!</f>
        <v>#REF!</v>
      </c>
      <c r="O35" t="e">
        <f>SUMIF('1011 BGBP'!$V$3:$AV$3,'Cross Check'!O$4,'1011 BGBP'!$V35:$AV35)=#REF!</f>
        <v>#REF!</v>
      </c>
      <c r="P35" t="e">
        <f>SUMIF('1011 BGBP'!$V$3:$AV$3,'Cross Check'!P$4,'1011 BGBP'!$V35:$AV35)=#REF!</f>
        <v>#REF!</v>
      </c>
      <c r="R35" s="4" t="b">
        <f>SUMIF('1011 BGBP'!$V$2:$AV$2,'Cross Check'!R$4,'1011 BGBP'!$V35:$AV35)='1011 Grade'!C35</f>
        <v>0</v>
      </c>
      <c r="S35" s="4" t="b">
        <f>SUMIF('1011 BGBP'!$V$2:$AV$2,'Cross Check'!S$4,'1011 BGBP'!$V35:$AV35)='1011 Grade'!D35</f>
        <v>0</v>
      </c>
      <c r="T35" s="4" t="b">
        <f>SUMIF('1011 BGBP'!$V$2:$AV$2,'Cross Check'!T$4,'1011 BGBP'!$V35:$AV35)='1011 Grade'!E35</f>
        <v>0</v>
      </c>
      <c r="U35" s="4" t="b">
        <f>SUMIF('1011 BGBP'!$V$2:$AV$2,'Cross Check'!U$4,'1011 BGBP'!$V35:$AV35)='1011 Grade'!F35</f>
        <v>0</v>
      </c>
      <c r="V35" s="4" t="b">
        <f>SUMIF('1011 BGBP'!$V$2:$AV$2,'Cross Check'!V$4,'1011 BGBP'!$V35:$AV35)='1011 Grade'!G35</f>
        <v>0</v>
      </c>
      <c r="W35" s="4" t="b">
        <f>SUMIF('1011 BGBP'!$V$2:$AV$2,'Cross Check'!W$4,'1011 BGBP'!$V35:$AV35)='1011 Grade'!H35</f>
        <v>0</v>
      </c>
      <c r="X35" s="4" t="b">
        <f>SUMIF('1011 BGBP'!$V$2:$AV$2,'Cross Check'!X$4,'1011 BGBP'!$V35:$AV35)='1011 Grade'!I35</f>
        <v>0</v>
      </c>
      <c r="Y35" s="4" t="b">
        <f>SUMIF('1011 BGBP'!$V$2:$AV$2,'Cross Check'!Y$4,'1011 BGBP'!$V35:$AV35)='1011 Grade'!J35</f>
        <v>0</v>
      </c>
      <c r="Z35" s="4" t="b">
        <f>SUMIF('1011 BGBP'!$V$2:$AV$2,'Cross Check'!Z$4,'1011 BGBP'!$V35:$AV35)='1011 Grade'!K35</f>
        <v>0</v>
      </c>
      <c r="AA35" s="4" t="b">
        <f>SUMIF('1011 BGBP'!$V$2:$AV$2,'Cross Check'!AA$4,'1011 BGBP'!$V35:$AV35)='1011 Grade'!L35</f>
        <v>0</v>
      </c>
      <c r="AB35" s="4" t="b">
        <f>SUMIF('1011 BGBP'!$V$2:$AV$2,'Cross Check'!AB$4,'1011 BGBP'!$V35:$AV35)='1011 Grade'!M35</f>
        <v>0</v>
      </c>
      <c r="AC35" s="4" t="b">
        <f>SUMIF('1011 BGBP'!$V$2:$AV$2,'Cross Check'!AC$4,'1011 BGBP'!$V35:$AV35)='1011 Grade'!N35</f>
        <v>0</v>
      </c>
      <c r="AD35" s="4" t="b">
        <f>SUMIF('1011 BGBP'!$V$2:$AV$2,'Cross Check'!AD$4,'1011 BGBP'!$V35:$AV35)='1011 Grade'!O35</f>
        <v>0</v>
      </c>
      <c r="AE35" s="4" t="b">
        <f>SUMIF('1011 BGBP'!$V$2:$AV$2,'Cross Check'!AE$4,'1011 BGBP'!$V35:$AV35)='1011 Grade'!P35</f>
        <v>0</v>
      </c>
      <c r="AG35" t="e">
        <f>#REF!=#REF!</f>
        <v>#REF!</v>
      </c>
      <c r="AH35" t="e">
        <f>#REF!=#REF!</f>
        <v>#REF!</v>
      </c>
      <c r="AI35" t="e">
        <f>#REF!=#REF!</f>
        <v>#REF!</v>
      </c>
      <c r="AJ35" t="e">
        <f>#REF!=#REF!</f>
        <v>#REF!</v>
      </c>
      <c r="AK35" s="40" t="e">
        <f>#REF!=#REF!</f>
        <v>#REF!</v>
      </c>
      <c r="AL35" t="e">
        <f>#REF!=#REF!</f>
        <v>#REF!</v>
      </c>
      <c r="AM35" t="e">
        <f>#REF!=#REF!</f>
        <v>#REF!</v>
      </c>
      <c r="AN35" t="e">
        <f>#REF!=#REF!</f>
        <v>#REF!</v>
      </c>
      <c r="AO35" t="e">
        <f>#REF!=#REF!</f>
        <v>#REF!</v>
      </c>
      <c r="AP35" t="e">
        <f>#REF!=#REF!</f>
        <v>#REF!</v>
      </c>
    </row>
    <row r="36" spans="1:42" ht="15">
      <c r="A36">
        <v>32</v>
      </c>
      <c r="B36" t="s">
        <v>32</v>
      </c>
      <c r="C36" s="1" t="e">
        <f>'1011 Grade'!Q36=#REF!</f>
        <v>#REF!</v>
      </c>
      <c r="D36" s="1" t="e">
        <f>#REF!='1011 BGBP'!BX36</f>
        <v>#REF!</v>
      </c>
      <c r="E36" s="1" t="b">
        <f>'1011 Grade'!Q36='1011 BGBP'!BX36</f>
        <v>1</v>
      </c>
      <c r="G36" t="e">
        <f>SUMIF('1011 BGBP'!$V$3:$AV$3,'Cross Check'!G$4,'1011 BGBP'!$V36:$AV36)=#REF!</f>
        <v>#REF!</v>
      </c>
      <c r="H36" t="e">
        <f>SUMIF('1011 BGBP'!$V$3:$AV$3,'Cross Check'!H$4,'1011 BGBP'!$V36:$AV36)=#REF!</f>
        <v>#REF!</v>
      </c>
      <c r="I36" t="e">
        <f>SUMIF('1011 BGBP'!$V$3:$AV$3,'Cross Check'!I$4,'1011 BGBP'!$V36:$AV36)=#REF!</f>
        <v>#REF!</v>
      </c>
      <c r="J36" t="e">
        <f>SUMIF('1011 BGBP'!$V$3:$AV$3,'Cross Check'!J$4,'1011 BGBP'!$V36:$AV36)=#REF!</f>
        <v>#REF!</v>
      </c>
      <c r="K36" t="e">
        <f>SUMIF('1011 BGBP'!$V$3:$AV$3,'Cross Check'!K$4,'1011 BGBP'!$V36:$AV36)=#REF!</f>
        <v>#REF!</v>
      </c>
      <c r="L36" t="e">
        <f>SUMIF('1011 BGBP'!$V$3:$AV$3,'Cross Check'!L$4,'1011 BGBP'!$V36:$AV36)=#REF!</f>
        <v>#REF!</v>
      </c>
      <c r="M36" t="e">
        <f>SUMIF('1011 BGBP'!$V$3:$AV$3,'Cross Check'!M$4,'1011 BGBP'!$V36:$AV36)=#REF!</f>
        <v>#REF!</v>
      </c>
      <c r="N36" t="e">
        <f>SUMIF('1011 BGBP'!$V$3:$AV$3,'Cross Check'!N$4,'1011 BGBP'!$V36:$AV36)=#REF!</f>
        <v>#REF!</v>
      </c>
      <c r="O36" t="e">
        <f>SUMIF('1011 BGBP'!$V$3:$AV$3,'Cross Check'!O$4,'1011 BGBP'!$V36:$AV36)=#REF!</f>
        <v>#REF!</v>
      </c>
      <c r="P36" t="e">
        <f>SUMIF('1011 BGBP'!$V$3:$AV$3,'Cross Check'!P$4,'1011 BGBP'!$V36:$AV36)=#REF!</f>
        <v>#REF!</v>
      </c>
      <c r="R36" s="4" t="b">
        <f>SUMIF('1011 BGBP'!$V$2:$AV$2,'Cross Check'!R$4,'1011 BGBP'!$V36:$AV36)='1011 Grade'!C36</f>
        <v>0</v>
      </c>
      <c r="S36" s="4" t="b">
        <f>SUMIF('1011 BGBP'!$V$2:$AV$2,'Cross Check'!S$4,'1011 BGBP'!$V36:$AV36)='1011 Grade'!D36</f>
        <v>0</v>
      </c>
      <c r="T36" s="4" t="b">
        <f>SUMIF('1011 BGBP'!$V$2:$AV$2,'Cross Check'!T$4,'1011 BGBP'!$V36:$AV36)='1011 Grade'!E36</f>
        <v>0</v>
      </c>
      <c r="U36" s="4" t="b">
        <f>SUMIF('1011 BGBP'!$V$2:$AV$2,'Cross Check'!U$4,'1011 BGBP'!$V36:$AV36)='1011 Grade'!F36</f>
        <v>0</v>
      </c>
      <c r="V36" s="4" t="b">
        <f>SUMIF('1011 BGBP'!$V$2:$AV$2,'Cross Check'!V$4,'1011 BGBP'!$V36:$AV36)='1011 Grade'!G36</f>
        <v>0</v>
      </c>
      <c r="W36" s="4" t="b">
        <f>SUMIF('1011 BGBP'!$V$2:$AV$2,'Cross Check'!W$4,'1011 BGBP'!$V36:$AV36)='1011 Grade'!H36</f>
        <v>0</v>
      </c>
      <c r="X36" s="4" t="b">
        <f>SUMIF('1011 BGBP'!$V$2:$AV$2,'Cross Check'!X$4,'1011 BGBP'!$V36:$AV36)='1011 Grade'!I36</f>
        <v>0</v>
      </c>
      <c r="Y36" s="4" t="b">
        <f>SUMIF('1011 BGBP'!$V$2:$AV$2,'Cross Check'!Y$4,'1011 BGBP'!$V36:$AV36)='1011 Grade'!J36</f>
        <v>0</v>
      </c>
      <c r="Z36" s="4" t="b">
        <f>SUMIF('1011 BGBP'!$V$2:$AV$2,'Cross Check'!Z$4,'1011 BGBP'!$V36:$AV36)='1011 Grade'!K36</f>
        <v>0</v>
      </c>
      <c r="AA36" s="4" t="b">
        <f>SUMIF('1011 BGBP'!$V$2:$AV$2,'Cross Check'!AA$4,'1011 BGBP'!$V36:$AV36)='1011 Grade'!L36</f>
        <v>0</v>
      </c>
      <c r="AB36" s="4" t="b">
        <f>SUMIF('1011 BGBP'!$V$2:$AV$2,'Cross Check'!AB$4,'1011 BGBP'!$V36:$AV36)='1011 Grade'!M36</f>
        <v>0</v>
      </c>
      <c r="AC36" s="4" t="b">
        <f>SUMIF('1011 BGBP'!$V$2:$AV$2,'Cross Check'!AC$4,'1011 BGBP'!$V36:$AV36)='1011 Grade'!N36</f>
        <v>0</v>
      </c>
      <c r="AD36" s="4" t="b">
        <f>SUMIF('1011 BGBP'!$V$2:$AV$2,'Cross Check'!AD$4,'1011 BGBP'!$V36:$AV36)='1011 Grade'!O36</f>
        <v>0</v>
      </c>
      <c r="AE36" s="4" t="b">
        <f>SUMIF('1011 BGBP'!$V$2:$AV$2,'Cross Check'!AE$4,'1011 BGBP'!$V36:$AV36)='1011 Grade'!P36</f>
        <v>0</v>
      </c>
      <c r="AG36" t="e">
        <f>#REF!=#REF!</f>
        <v>#REF!</v>
      </c>
      <c r="AH36" t="e">
        <f>#REF!=#REF!</f>
        <v>#REF!</v>
      </c>
      <c r="AI36" t="e">
        <f>#REF!=#REF!</f>
        <v>#REF!</v>
      </c>
      <c r="AJ36" t="e">
        <f>#REF!=#REF!</f>
        <v>#REF!</v>
      </c>
      <c r="AK36" s="40" t="e">
        <f>#REF!=#REF!</f>
        <v>#REF!</v>
      </c>
      <c r="AL36" t="e">
        <f>#REF!=#REF!</f>
        <v>#REF!</v>
      </c>
      <c r="AM36" t="e">
        <f>#REF!=#REF!</f>
        <v>#REF!</v>
      </c>
      <c r="AN36" t="e">
        <f>#REF!=#REF!</f>
        <v>#REF!</v>
      </c>
      <c r="AO36" t="e">
        <f>#REF!=#REF!</f>
        <v>#REF!</v>
      </c>
      <c r="AP36" t="e">
        <f>#REF!=#REF!</f>
        <v>#REF!</v>
      </c>
    </row>
    <row r="37" spans="1:42" ht="15">
      <c r="A37">
        <v>33</v>
      </c>
      <c r="B37" t="s">
        <v>33</v>
      </c>
      <c r="C37" s="1" t="e">
        <f>'1011 Grade'!Q37=#REF!</f>
        <v>#REF!</v>
      </c>
      <c r="D37" s="1" t="e">
        <f>#REF!='1011 BGBP'!BX37</f>
        <v>#REF!</v>
      </c>
      <c r="E37" s="1" t="b">
        <f>'1011 Grade'!Q37='1011 BGBP'!BX37</f>
        <v>1</v>
      </c>
      <c r="G37" t="e">
        <f>SUMIF('1011 BGBP'!$V$3:$AV$3,'Cross Check'!G$4,'1011 BGBP'!$V37:$AV37)=#REF!</f>
        <v>#REF!</v>
      </c>
      <c r="H37" t="e">
        <f>SUMIF('1011 BGBP'!$V$3:$AV$3,'Cross Check'!H$4,'1011 BGBP'!$V37:$AV37)=#REF!</f>
        <v>#REF!</v>
      </c>
      <c r="I37" t="e">
        <f>SUMIF('1011 BGBP'!$V$3:$AV$3,'Cross Check'!I$4,'1011 BGBP'!$V37:$AV37)=#REF!</f>
        <v>#REF!</v>
      </c>
      <c r="J37" t="e">
        <f>SUMIF('1011 BGBP'!$V$3:$AV$3,'Cross Check'!J$4,'1011 BGBP'!$V37:$AV37)=#REF!</f>
        <v>#REF!</v>
      </c>
      <c r="K37" t="e">
        <f>SUMIF('1011 BGBP'!$V$3:$AV$3,'Cross Check'!K$4,'1011 BGBP'!$V37:$AV37)=#REF!</f>
        <v>#REF!</v>
      </c>
      <c r="L37" t="e">
        <f>SUMIF('1011 BGBP'!$V$3:$AV$3,'Cross Check'!L$4,'1011 BGBP'!$V37:$AV37)=#REF!</f>
        <v>#REF!</v>
      </c>
      <c r="M37" t="e">
        <f>SUMIF('1011 BGBP'!$V$3:$AV$3,'Cross Check'!M$4,'1011 BGBP'!$V37:$AV37)=#REF!</f>
        <v>#REF!</v>
      </c>
      <c r="N37" t="e">
        <f>SUMIF('1011 BGBP'!$V$3:$AV$3,'Cross Check'!N$4,'1011 BGBP'!$V37:$AV37)=#REF!</f>
        <v>#REF!</v>
      </c>
      <c r="O37" t="e">
        <f>SUMIF('1011 BGBP'!$V$3:$AV$3,'Cross Check'!O$4,'1011 BGBP'!$V37:$AV37)=#REF!</f>
        <v>#REF!</v>
      </c>
      <c r="P37" t="e">
        <f>SUMIF('1011 BGBP'!$V$3:$AV$3,'Cross Check'!P$4,'1011 BGBP'!$V37:$AV37)=#REF!</f>
        <v>#REF!</v>
      </c>
      <c r="R37" s="4" t="b">
        <f>SUMIF('1011 BGBP'!$V$2:$AV$2,'Cross Check'!R$4,'1011 BGBP'!$V37:$AV37)='1011 Grade'!C37</f>
        <v>0</v>
      </c>
      <c r="S37" s="4" t="b">
        <f>SUMIF('1011 BGBP'!$V$2:$AV$2,'Cross Check'!S$4,'1011 BGBP'!$V37:$AV37)='1011 Grade'!D37</f>
        <v>0</v>
      </c>
      <c r="T37" s="4" t="b">
        <f>SUMIF('1011 BGBP'!$V$2:$AV$2,'Cross Check'!T$4,'1011 BGBP'!$V37:$AV37)='1011 Grade'!E37</f>
        <v>0</v>
      </c>
      <c r="U37" s="4" t="b">
        <f>SUMIF('1011 BGBP'!$V$2:$AV$2,'Cross Check'!U$4,'1011 BGBP'!$V37:$AV37)='1011 Grade'!F37</f>
        <v>0</v>
      </c>
      <c r="V37" s="4" t="b">
        <f>SUMIF('1011 BGBP'!$V$2:$AV$2,'Cross Check'!V$4,'1011 BGBP'!$V37:$AV37)='1011 Grade'!G37</f>
        <v>0</v>
      </c>
      <c r="W37" s="4" t="b">
        <f>SUMIF('1011 BGBP'!$V$2:$AV$2,'Cross Check'!W$4,'1011 BGBP'!$V37:$AV37)='1011 Grade'!H37</f>
        <v>0</v>
      </c>
      <c r="X37" s="4" t="b">
        <f>SUMIF('1011 BGBP'!$V$2:$AV$2,'Cross Check'!X$4,'1011 BGBP'!$V37:$AV37)='1011 Grade'!I37</f>
        <v>0</v>
      </c>
      <c r="Y37" s="4" t="b">
        <f>SUMIF('1011 BGBP'!$V$2:$AV$2,'Cross Check'!Y$4,'1011 BGBP'!$V37:$AV37)='1011 Grade'!J37</f>
        <v>0</v>
      </c>
      <c r="Z37" s="4" t="b">
        <f>SUMIF('1011 BGBP'!$V$2:$AV$2,'Cross Check'!Z$4,'1011 BGBP'!$V37:$AV37)='1011 Grade'!K37</f>
        <v>0</v>
      </c>
      <c r="AA37" s="4" t="b">
        <f>SUMIF('1011 BGBP'!$V$2:$AV$2,'Cross Check'!AA$4,'1011 BGBP'!$V37:$AV37)='1011 Grade'!L37</f>
        <v>0</v>
      </c>
      <c r="AB37" s="4" t="b">
        <f>SUMIF('1011 BGBP'!$V$2:$AV$2,'Cross Check'!AB$4,'1011 BGBP'!$V37:$AV37)='1011 Grade'!M37</f>
        <v>0</v>
      </c>
      <c r="AC37" s="4" t="b">
        <f>SUMIF('1011 BGBP'!$V$2:$AV$2,'Cross Check'!AC$4,'1011 BGBP'!$V37:$AV37)='1011 Grade'!N37</f>
        <v>0</v>
      </c>
      <c r="AD37" s="4" t="b">
        <f>SUMIF('1011 BGBP'!$V$2:$AV$2,'Cross Check'!AD$4,'1011 BGBP'!$V37:$AV37)='1011 Grade'!O37</f>
        <v>0</v>
      </c>
      <c r="AE37" s="4" t="b">
        <f>SUMIF('1011 BGBP'!$V$2:$AV$2,'Cross Check'!AE$4,'1011 BGBP'!$V37:$AV37)='1011 Grade'!P37</f>
        <v>0</v>
      </c>
      <c r="AG37" t="e">
        <f>#REF!=#REF!</f>
        <v>#REF!</v>
      </c>
      <c r="AH37" t="e">
        <f>#REF!=#REF!</f>
        <v>#REF!</v>
      </c>
      <c r="AI37" t="e">
        <f>#REF!=#REF!</f>
        <v>#REF!</v>
      </c>
      <c r="AJ37" t="e">
        <f>#REF!=#REF!</f>
        <v>#REF!</v>
      </c>
      <c r="AK37" s="40" t="e">
        <f>#REF!=#REF!</f>
        <v>#REF!</v>
      </c>
      <c r="AL37" t="e">
        <f>#REF!=#REF!</f>
        <v>#REF!</v>
      </c>
      <c r="AM37" t="e">
        <f>#REF!=#REF!</f>
        <v>#REF!</v>
      </c>
      <c r="AN37" t="e">
        <f>#REF!=#REF!</f>
        <v>#REF!</v>
      </c>
      <c r="AO37" t="e">
        <f>#REF!=#REF!</f>
        <v>#REF!</v>
      </c>
      <c r="AP37" t="e">
        <f>#REF!=#REF!</f>
        <v>#REF!</v>
      </c>
    </row>
    <row r="38" spans="1:42" ht="15">
      <c r="A38">
        <v>34</v>
      </c>
      <c r="B38" t="s">
        <v>34</v>
      </c>
      <c r="C38" s="1" t="e">
        <f>'1011 Grade'!Q38=#REF!</f>
        <v>#REF!</v>
      </c>
      <c r="D38" s="1" t="e">
        <f>#REF!='1011 BGBP'!BX38</f>
        <v>#REF!</v>
      </c>
      <c r="E38" s="1" t="b">
        <f>'1011 Grade'!Q38='1011 BGBP'!BX38</f>
        <v>1</v>
      </c>
      <c r="G38" t="e">
        <f>SUMIF('1011 BGBP'!$V$3:$AV$3,'Cross Check'!G$4,'1011 BGBP'!$V38:$AV38)=#REF!</f>
        <v>#REF!</v>
      </c>
      <c r="H38" t="e">
        <f>SUMIF('1011 BGBP'!$V$3:$AV$3,'Cross Check'!H$4,'1011 BGBP'!$V38:$AV38)=#REF!</f>
        <v>#REF!</v>
      </c>
      <c r="I38" t="e">
        <f>SUMIF('1011 BGBP'!$V$3:$AV$3,'Cross Check'!I$4,'1011 BGBP'!$V38:$AV38)=#REF!</f>
        <v>#REF!</v>
      </c>
      <c r="J38" t="e">
        <f>SUMIF('1011 BGBP'!$V$3:$AV$3,'Cross Check'!J$4,'1011 BGBP'!$V38:$AV38)=#REF!</f>
        <v>#REF!</v>
      </c>
      <c r="K38" t="e">
        <f>SUMIF('1011 BGBP'!$V$3:$AV$3,'Cross Check'!K$4,'1011 BGBP'!$V38:$AV38)=#REF!</f>
        <v>#REF!</v>
      </c>
      <c r="L38" t="e">
        <f>SUMIF('1011 BGBP'!$V$3:$AV$3,'Cross Check'!L$4,'1011 BGBP'!$V38:$AV38)=#REF!</f>
        <v>#REF!</v>
      </c>
      <c r="M38" t="e">
        <f>SUMIF('1011 BGBP'!$V$3:$AV$3,'Cross Check'!M$4,'1011 BGBP'!$V38:$AV38)=#REF!</f>
        <v>#REF!</v>
      </c>
      <c r="N38" t="e">
        <f>SUMIF('1011 BGBP'!$V$3:$AV$3,'Cross Check'!N$4,'1011 BGBP'!$V38:$AV38)=#REF!</f>
        <v>#REF!</v>
      </c>
      <c r="O38" t="e">
        <f>SUMIF('1011 BGBP'!$V$3:$AV$3,'Cross Check'!O$4,'1011 BGBP'!$V38:$AV38)=#REF!</f>
        <v>#REF!</v>
      </c>
      <c r="P38" t="e">
        <f>SUMIF('1011 BGBP'!$V$3:$AV$3,'Cross Check'!P$4,'1011 BGBP'!$V38:$AV38)=#REF!</f>
        <v>#REF!</v>
      </c>
      <c r="R38" s="4" t="b">
        <f>SUMIF('1011 BGBP'!$V$2:$AV$2,'Cross Check'!R$4,'1011 BGBP'!$V38:$AV38)='1011 Grade'!C38</f>
        <v>0</v>
      </c>
      <c r="S38" s="4" t="b">
        <f>SUMIF('1011 BGBP'!$V$2:$AV$2,'Cross Check'!S$4,'1011 BGBP'!$V38:$AV38)='1011 Grade'!D38</f>
        <v>0</v>
      </c>
      <c r="T38" s="4" t="b">
        <f>SUMIF('1011 BGBP'!$V$2:$AV$2,'Cross Check'!T$4,'1011 BGBP'!$V38:$AV38)='1011 Grade'!E38</f>
        <v>0</v>
      </c>
      <c r="U38" s="4" t="b">
        <f>SUMIF('1011 BGBP'!$V$2:$AV$2,'Cross Check'!U$4,'1011 BGBP'!$V38:$AV38)='1011 Grade'!F38</f>
        <v>0</v>
      </c>
      <c r="V38" s="4" t="b">
        <f>SUMIF('1011 BGBP'!$V$2:$AV$2,'Cross Check'!V$4,'1011 BGBP'!$V38:$AV38)='1011 Grade'!G38</f>
        <v>0</v>
      </c>
      <c r="W38" s="4" t="b">
        <f>SUMIF('1011 BGBP'!$V$2:$AV$2,'Cross Check'!W$4,'1011 BGBP'!$V38:$AV38)='1011 Grade'!H38</f>
        <v>0</v>
      </c>
      <c r="X38" s="4" t="b">
        <f>SUMIF('1011 BGBP'!$V$2:$AV$2,'Cross Check'!X$4,'1011 BGBP'!$V38:$AV38)='1011 Grade'!I38</f>
        <v>0</v>
      </c>
      <c r="Y38" s="4" t="b">
        <f>SUMIF('1011 BGBP'!$V$2:$AV$2,'Cross Check'!Y$4,'1011 BGBP'!$V38:$AV38)='1011 Grade'!J38</f>
        <v>0</v>
      </c>
      <c r="Z38" s="4" t="b">
        <f>SUMIF('1011 BGBP'!$V$2:$AV$2,'Cross Check'!Z$4,'1011 BGBP'!$V38:$AV38)='1011 Grade'!K38</f>
        <v>0</v>
      </c>
      <c r="AA38" s="4" t="b">
        <f>SUMIF('1011 BGBP'!$V$2:$AV$2,'Cross Check'!AA$4,'1011 BGBP'!$V38:$AV38)='1011 Grade'!L38</f>
        <v>0</v>
      </c>
      <c r="AB38" s="4" t="b">
        <f>SUMIF('1011 BGBP'!$V$2:$AV$2,'Cross Check'!AB$4,'1011 BGBP'!$V38:$AV38)='1011 Grade'!M38</f>
        <v>0</v>
      </c>
      <c r="AC38" s="4" t="b">
        <f>SUMIF('1011 BGBP'!$V$2:$AV$2,'Cross Check'!AC$4,'1011 BGBP'!$V38:$AV38)='1011 Grade'!N38</f>
        <v>0</v>
      </c>
      <c r="AD38" s="4" t="b">
        <f>SUMIF('1011 BGBP'!$V$2:$AV$2,'Cross Check'!AD$4,'1011 BGBP'!$V38:$AV38)='1011 Grade'!O38</f>
        <v>0</v>
      </c>
      <c r="AE38" s="4" t="b">
        <f>SUMIF('1011 BGBP'!$V$2:$AV$2,'Cross Check'!AE$4,'1011 BGBP'!$V38:$AV38)='1011 Grade'!P38</f>
        <v>0</v>
      </c>
      <c r="AG38" t="e">
        <f>#REF!=#REF!</f>
        <v>#REF!</v>
      </c>
      <c r="AH38" t="e">
        <f>#REF!=#REF!</f>
        <v>#REF!</v>
      </c>
      <c r="AI38" t="e">
        <f>#REF!=#REF!</f>
        <v>#REF!</v>
      </c>
      <c r="AJ38" t="e">
        <f>#REF!=#REF!</f>
        <v>#REF!</v>
      </c>
      <c r="AK38" s="40" t="e">
        <f>#REF!=#REF!</f>
        <v>#REF!</v>
      </c>
      <c r="AL38" t="e">
        <f>#REF!=#REF!</f>
        <v>#REF!</v>
      </c>
      <c r="AM38" t="e">
        <f>#REF!=#REF!</f>
        <v>#REF!</v>
      </c>
      <c r="AN38" t="e">
        <f>#REF!=#REF!</f>
        <v>#REF!</v>
      </c>
      <c r="AO38" t="e">
        <f>#REF!=#REF!</f>
        <v>#REF!</v>
      </c>
      <c r="AP38" t="e">
        <f>#REF!=#REF!</f>
        <v>#REF!</v>
      </c>
    </row>
    <row r="39" spans="1:42" ht="15">
      <c r="A39" s="1">
        <v>35</v>
      </c>
      <c r="B39" s="1" t="s">
        <v>35</v>
      </c>
      <c r="C39" s="1" t="e">
        <f>'1011 Grade'!Q39=#REF!</f>
        <v>#REF!</v>
      </c>
      <c r="D39" s="1" t="e">
        <f>#REF!='1011 BGBP'!BX39</f>
        <v>#REF!</v>
      </c>
      <c r="E39" s="1" t="b">
        <f>'1011 Grade'!Q39='1011 BGBP'!BX39</f>
        <v>1</v>
      </c>
      <c r="G39" t="e">
        <f>SUMIF('1011 BGBP'!$V$3:$AV$3,'Cross Check'!G$4,'1011 BGBP'!$V39:$AV39)=#REF!</f>
        <v>#REF!</v>
      </c>
      <c r="H39" t="e">
        <f>SUMIF('1011 BGBP'!$V$3:$AV$3,'Cross Check'!H$4,'1011 BGBP'!$V39:$AV39)=#REF!</f>
        <v>#REF!</v>
      </c>
      <c r="I39" t="e">
        <f>SUMIF('1011 BGBP'!$V$3:$AV$3,'Cross Check'!I$4,'1011 BGBP'!$V39:$AV39)=#REF!</f>
        <v>#REF!</v>
      </c>
      <c r="J39" t="e">
        <f>SUMIF('1011 BGBP'!$V$3:$AV$3,'Cross Check'!J$4,'1011 BGBP'!$V39:$AV39)=#REF!</f>
        <v>#REF!</v>
      </c>
      <c r="K39" t="e">
        <f>SUMIF('1011 BGBP'!$V$3:$AV$3,'Cross Check'!K$4,'1011 BGBP'!$V39:$AV39)=#REF!</f>
        <v>#REF!</v>
      </c>
      <c r="L39" t="e">
        <f>SUMIF('1011 BGBP'!$V$3:$AV$3,'Cross Check'!L$4,'1011 BGBP'!$V39:$AV39)=#REF!</f>
        <v>#REF!</v>
      </c>
      <c r="M39" t="e">
        <f>SUMIF('1011 BGBP'!$V$3:$AV$3,'Cross Check'!M$4,'1011 BGBP'!$V39:$AV39)=#REF!</f>
        <v>#REF!</v>
      </c>
      <c r="N39" t="e">
        <f>SUMIF('1011 BGBP'!$V$3:$AV$3,'Cross Check'!N$4,'1011 BGBP'!$V39:$AV39)=#REF!</f>
        <v>#REF!</v>
      </c>
      <c r="O39" t="e">
        <f>SUMIF('1011 BGBP'!$V$3:$AV$3,'Cross Check'!O$4,'1011 BGBP'!$V39:$AV39)=#REF!</f>
        <v>#REF!</v>
      </c>
      <c r="P39" t="e">
        <f>SUMIF('1011 BGBP'!$V$3:$AV$3,'Cross Check'!P$4,'1011 BGBP'!$V39:$AV39)=#REF!</f>
        <v>#REF!</v>
      </c>
      <c r="R39" s="4" t="b">
        <f>SUMIF('1011 BGBP'!$V$2:$AV$2,'Cross Check'!R$4,'1011 BGBP'!$V39:$AV39)='1011 Grade'!C39</f>
        <v>0</v>
      </c>
      <c r="S39" s="4" t="b">
        <f>SUMIF('1011 BGBP'!$V$2:$AV$2,'Cross Check'!S$4,'1011 BGBP'!$V39:$AV39)='1011 Grade'!D39</f>
        <v>0</v>
      </c>
      <c r="T39" s="4" t="b">
        <f>SUMIF('1011 BGBP'!$V$2:$AV$2,'Cross Check'!T$4,'1011 BGBP'!$V39:$AV39)='1011 Grade'!E39</f>
        <v>0</v>
      </c>
      <c r="U39" s="4" t="b">
        <f>SUMIF('1011 BGBP'!$V$2:$AV$2,'Cross Check'!U$4,'1011 BGBP'!$V39:$AV39)='1011 Grade'!F39</f>
        <v>0</v>
      </c>
      <c r="V39" s="4" t="b">
        <f>SUMIF('1011 BGBP'!$V$2:$AV$2,'Cross Check'!V$4,'1011 BGBP'!$V39:$AV39)='1011 Grade'!G39</f>
        <v>0</v>
      </c>
      <c r="W39" s="4" t="b">
        <f>SUMIF('1011 BGBP'!$V$2:$AV$2,'Cross Check'!W$4,'1011 BGBP'!$V39:$AV39)='1011 Grade'!H39</f>
        <v>0</v>
      </c>
      <c r="X39" s="4" t="b">
        <f>SUMIF('1011 BGBP'!$V$2:$AV$2,'Cross Check'!X$4,'1011 BGBP'!$V39:$AV39)='1011 Grade'!I39</f>
        <v>0</v>
      </c>
      <c r="Y39" s="4" t="b">
        <f>SUMIF('1011 BGBP'!$V$2:$AV$2,'Cross Check'!Y$4,'1011 BGBP'!$V39:$AV39)='1011 Grade'!J39</f>
        <v>0</v>
      </c>
      <c r="Z39" s="4" t="b">
        <f>SUMIF('1011 BGBP'!$V$2:$AV$2,'Cross Check'!Z$4,'1011 BGBP'!$V39:$AV39)='1011 Grade'!K39</f>
        <v>0</v>
      </c>
      <c r="AA39" s="4" t="b">
        <f>SUMIF('1011 BGBP'!$V$2:$AV$2,'Cross Check'!AA$4,'1011 BGBP'!$V39:$AV39)='1011 Grade'!L39</f>
        <v>0</v>
      </c>
      <c r="AB39" s="4" t="b">
        <f>SUMIF('1011 BGBP'!$V$2:$AV$2,'Cross Check'!AB$4,'1011 BGBP'!$V39:$AV39)='1011 Grade'!M39</f>
        <v>0</v>
      </c>
      <c r="AC39" s="4" t="b">
        <f>SUMIF('1011 BGBP'!$V$2:$AV$2,'Cross Check'!AC$4,'1011 BGBP'!$V39:$AV39)='1011 Grade'!N39</f>
        <v>0</v>
      </c>
      <c r="AD39" s="4" t="b">
        <f>SUMIF('1011 BGBP'!$V$2:$AV$2,'Cross Check'!AD$4,'1011 BGBP'!$V39:$AV39)='1011 Grade'!O39</f>
        <v>0</v>
      </c>
      <c r="AE39" s="4" t="b">
        <f>SUMIF('1011 BGBP'!$V$2:$AV$2,'Cross Check'!AE$4,'1011 BGBP'!$V39:$AV39)='1011 Grade'!P39</f>
        <v>0</v>
      </c>
      <c r="AG39" t="e">
        <f>#REF!=#REF!</f>
        <v>#REF!</v>
      </c>
      <c r="AH39" t="e">
        <f>#REF!=#REF!</f>
        <v>#REF!</v>
      </c>
      <c r="AI39" t="e">
        <f>#REF!=#REF!</f>
        <v>#REF!</v>
      </c>
      <c r="AJ39" t="e">
        <f>#REF!=#REF!</f>
        <v>#REF!</v>
      </c>
      <c r="AK39" s="40" t="e">
        <f>#REF!=#REF!</f>
        <v>#REF!</v>
      </c>
      <c r="AL39" t="e">
        <f>#REF!=#REF!</f>
        <v>#REF!</v>
      </c>
      <c r="AM39" t="e">
        <f>#REF!=#REF!</f>
        <v>#REF!</v>
      </c>
      <c r="AN39" t="e">
        <f>#REF!=#REF!</f>
        <v>#REF!</v>
      </c>
      <c r="AO39" t="e">
        <f>#REF!=#REF!</f>
        <v>#REF!</v>
      </c>
      <c r="AP39" t="e">
        <f>#REF!=#REF!</f>
        <v>#REF!</v>
      </c>
    </row>
    <row r="40" spans="1:42" ht="15">
      <c r="A40">
        <v>36</v>
      </c>
      <c r="B40" t="s">
        <v>36</v>
      </c>
      <c r="C40" s="1" t="e">
        <f>'1011 Grade'!Q40=#REF!</f>
        <v>#REF!</v>
      </c>
      <c r="D40" s="1" t="e">
        <f>#REF!='1011 BGBP'!BX40</f>
        <v>#REF!</v>
      </c>
      <c r="E40" s="1" t="b">
        <f>'1011 Grade'!Q40='1011 BGBP'!BX40</f>
        <v>1</v>
      </c>
      <c r="G40" t="e">
        <f>SUMIF('1011 BGBP'!$V$3:$AV$3,'Cross Check'!G$4,'1011 BGBP'!$V40:$AV40)=#REF!</f>
        <v>#REF!</v>
      </c>
      <c r="H40" t="e">
        <f>SUMIF('1011 BGBP'!$V$3:$AV$3,'Cross Check'!H$4,'1011 BGBP'!$V40:$AV40)=#REF!</f>
        <v>#REF!</v>
      </c>
      <c r="I40" t="e">
        <f>SUMIF('1011 BGBP'!$V$3:$AV$3,'Cross Check'!I$4,'1011 BGBP'!$V40:$AV40)=#REF!</f>
        <v>#REF!</v>
      </c>
      <c r="J40" t="e">
        <f>SUMIF('1011 BGBP'!$V$3:$AV$3,'Cross Check'!J$4,'1011 BGBP'!$V40:$AV40)=#REF!</f>
        <v>#REF!</v>
      </c>
      <c r="K40" t="e">
        <f>SUMIF('1011 BGBP'!$V$3:$AV$3,'Cross Check'!K$4,'1011 BGBP'!$V40:$AV40)=#REF!</f>
        <v>#REF!</v>
      </c>
      <c r="L40" t="e">
        <f>SUMIF('1011 BGBP'!$V$3:$AV$3,'Cross Check'!L$4,'1011 BGBP'!$V40:$AV40)=#REF!</f>
        <v>#REF!</v>
      </c>
      <c r="M40" t="e">
        <f>SUMIF('1011 BGBP'!$V$3:$AV$3,'Cross Check'!M$4,'1011 BGBP'!$V40:$AV40)=#REF!</f>
        <v>#REF!</v>
      </c>
      <c r="N40" t="e">
        <f>SUMIF('1011 BGBP'!$V$3:$AV$3,'Cross Check'!N$4,'1011 BGBP'!$V40:$AV40)=#REF!</f>
        <v>#REF!</v>
      </c>
      <c r="O40" t="e">
        <f>SUMIF('1011 BGBP'!$V$3:$AV$3,'Cross Check'!O$4,'1011 BGBP'!$V40:$AV40)=#REF!</f>
        <v>#REF!</v>
      </c>
      <c r="P40" t="e">
        <f>SUMIF('1011 BGBP'!$V$3:$AV$3,'Cross Check'!P$4,'1011 BGBP'!$V40:$AV40)=#REF!</f>
        <v>#REF!</v>
      </c>
      <c r="R40" s="4" t="b">
        <f>SUMIF('1011 BGBP'!$V$2:$AV$2,'Cross Check'!R$4,'1011 BGBP'!$V40:$AV40)='1011 Grade'!C40</f>
        <v>0</v>
      </c>
      <c r="S40" s="4" t="b">
        <f>SUMIF('1011 BGBP'!$V$2:$AV$2,'Cross Check'!S$4,'1011 BGBP'!$V40:$AV40)='1011 Grade'!D40</f>
        <v>0</v>
      </c>
      <c r="T40" s="4" t="b">
        <f>SUMIF('1011 BGBP'!$V$2:$AV$2,'Cross Check'!T$4,'1011 BGBP'!$V40:$AV40)='1011 Grade'!E40</f>
        <v>0</v>
      </c>
      <c r="U40" s="4" t="b">
        <f>SUMIF('1011 BGBP'!$V$2:$AV$2,'Cross Check'!U$4,'1011 BGBP'!$V40:$AV40)='1011 Grade'!F40</f>
        <v>0</v>
      </c>
      <c r="V40" s="4" t="b">
        <f>SUMIF('1011 BGBP'!$V$2:$AV$2,'Cross Check'!V$4,'1011 BGBP'!$V40:$AV40)='1011 Grade'!G40</f>
        <v>0</v>
      </c>
      <c r="W40" s="4" t="b">
        <f>SUMIF('1011 BGBP'!$V$2:$AV$2,'Cross Check'!W$4,'1011 BGBP'!$V40:$AV40)='1011 Grade'!H40</f>
        <v>0</v>
      </c>
      <c r="X40" s="4" t="b">
        <f>SUMIF('1011 BGBP'!$V$2:$AV$2,'Cross Check'!X$4,'1011 BGBP'!$V40:$AV40)='1011 Grade'!I40</f>
        <v>0</v>
      </c>
      <c r="Y40" s="4" t="b">
        <f>SUMIF('1011 BGBP'!$V$2:$AV$2,'Cross Check'!Y$4,'1011 BGBP'!$V40:$AV40)='1011 Grade'!J40</f>
        <v>0</v>
      </c>
      <c r="Z40" s="4" t="b">
        <f>SUMIF('1011 BGBP'!$V$2:$AV$2,'Cross Check'!Z$4,'1011 BGBP'!$V40:$AV40)='1011 Grade'!K40</f>
        <v>0</v>
      </c>
      <c r="AA40" s="4" t="b">
        <f>SUMIF('1011 BGBP'!$V$2:$AV$2,'Cross Check'!AA$4,'1011 BGBP'!$V40:$AV40)='1011 Grade'!L40</f>
        <v>0</v>
      </c>
      <c r="AB40" s="4" t="b">
        <f>SUMIF('1011 BGBP'!$V$2:$AV$2,'Cross Check'!AB$4,'1011 BGBP'!$V40:$AV40)='1011 Grade'!M40</f>
        <v>0</v>
      </c>
      <c r="AC40" s="4" t="b">
        <f>SUMIF('1011 BGBP'!$V$2:$AV$2,'Cross Check'!AC$4,'1011 BGBP'!$V40:$AV40)='1011 Grade'!N40</f>
        <v>0</v>
      </c>
      <c r="AD40" s="4" t="b">
        <f>SUMIF('1011 BGBP'!$V$2:$AV$2,'Cross Check'!AD$4,'1011 BGBP'!$V40:$AV40)='1011 Grade'!O40</f>
        <v>0</v>
      </c>
      <c r="AE40" s="4" t="b">
        <f>SUMIF('1011 BGBP'!$V$2:$AV$2,'Cross Check'!AE$4,'1011 BGBP'!$V40:$AV40)='1011 Grade'!P40</f>
        <v>0</v>
      </c>
      <c r="AG40" t="e">
        <f>#REF!=#REF!</f>
        <v>#REF!</v>
      </c>
      <c r="AH40" t="e">
        <f>#REF!=#REF!</f>
        <v>#REF!</v>
      </c>
      <c r="AI40" t="e">
        <f>#REF!=#REF!</f>
        <v>#REF!</v>
      </c>
      <c r="AJ40" t="e">
        <f>#REF!=#REF!</f>
        <v>#REF!</v>
      </c>
      <c r="AK40" s="40" t="e">
        <f>#REF!=#REF!</f>
        <v>#REF!</v>
      </c>
      <c r="AL40" t="e">
        <f>#REF!=#REF!</f>
        <v>#REF!</v>
      </c>
      <c r="AM40" t="e">
        <f>#REF!=#REF!</f>
        <v>#REF!</v>
      </c>
      <c r="AN40" t="e">
        <f>#REF!=#REF!</f>
        <v>#REF!</v>
      </c>
      <c r="AO40" t="e">
        <f>#REF!=#REF!</f>
        <v>#REF!</v>
      </c>
      <c r="AP40" t="e">
        <f>#REF!=#REF!</f>
        <v>#REF!</v>
      </c>
    </row>
    <row r="41" spans="1:42" ht="15">
      <c r="A41">
        <v>37</v>
      </c>
      <c r="B41" t="s">
        <v>37</v>
      </c>
      <c r="C41" s="1" t="e">
        <f>'1011 Grade'!Q41=#REF!</f>
        <v>#REF!</v>
      </c>
      <c r="D41" s="1" t="e">
        <f>#REF!='1011 BGBP'!BX41</f>
        <v>#REF!</v>
      </c>
      <c r="E41" s="1" t="b">
        <f>'1011 Grade'!Q41='1011 BGBP'!BX41</f>
        <v>1</v>
      </c>
      <c r="G41" t="e">
        <f>SUMIF('1011 BGBP'!$V$3:$AV$3,'Cross Check'!G$4,'1011 BGBP'!$V41:$AV41)=#REF!</f>
        <v>#REF!</v>
      </c>
      <c r="H41" t="e">
        <f>SUMIF('1011 BGBP'!$V$3:$AV$3,'Cross Check'!H$4,'1011 BGBP'!$V41:$AV41)=#REF!</f>
        <v>#REF!</v>
      </c>
      <c r="I41" t="e">
        <f>SUMIF('1011 BGBP'!$V$3:$AV$3,'Cross Check'!I$4,'1011 BGBP'!$V41:$AV41)=#REF!</f>
        <v>#REF!</v>
      </c>
      <c r="J41" t="e">
        <f>SUMIF('1011 BGBP'!$V$3:$AV$3,'Cross Check'!J$4,'1011 BGBP'!$V41:$AV41)=#REF!</f>
        <v>#REF!</v>
      </c>
      <c r="K41" t="e">
        <f>SUMIF('1011 BGBP'!$V$3:$AV$3,'Cross Check'!K$4,'1011 BGBP'!$V41:$AV41)=#REF!</f>
        <v>#REF!</v>
      </c>
      <c r="L41" t="e">
        <f>SUMIF('1011 BGBP'!$V$3:$AV$3,'Cross Check'!L$4,'1011 BGBP'!$V41:$AV41)=#REF!</f>
        <v>#REF!</v>
      </c>
      <c r="M41" t="e">
        <f>SUMIF('1011 BGBP'!$V$3:$AV$3,'Cross Check'!M$4,'1011 BGBP'!$V41:$AV41)=#REF!</f>
        <v>#REF!</v>
      </c>
      <c r="N41" t="e">
        <f>SUMIF('1011 BGBP'!$V$3:$AV$3,'Cross Check'!N$4,'1011 BGBP'!$V41:$AV41)=#REF!</f>
        <v>#REF!</v>
      </c>
      <c r="O41" t="e">
        <f>SUMIF('1011 BGBP'!$V$3:$AV$3,'Cross Check'!O$4,'1011 BGBP'!$V41:$AV41)=#REF!</f>
        <v>#REF!</v>
      </c>
      <c r="P41" t="e">
        <f>SUMIF('1011 BGBP'!$V$3:$AV$3,'Cross Check'!P$4,'1011 BGBP'!$V41:$AV41)=#REF!</f>
        <v>#REF!</v>
      </c>
      <c r="R41" s="4" t="b">
        <f>SUMIF('1011 BGBP'!$V$2:$AV$2,'Cross Check'!R$4,'1011 BGBP'!$V41:$AV41)='1011 Grade'!C41</f>
        <v>0</v>
      </c>
      <c r="S41" s="4" t="b">
        <f>SUMIF('1011 BGBP'!$V$2:$AV$2,'Cross Check'!S$4,'1011 BGBP'!$V41:$AV41)='1011 Grade'!D41</f>
        <v>0</v>
      </c>
      <c r="T41" s="4" t="b">
        <f>SUMIF('1011 BGBP'!$V$2:$AV$2,'Cross Check'!T$4,'1011 BGBP'!$V41:$AV41)='1011 Grade'!E41</f>
        <v>0</v>
      </c>
      <c r="U41" s="4" t="b">
        <f>SUMIF('1011 BGBP'!$V$2:$AV$2,'Cross Check'!U$4,'1011 BGBP'!$V41:$AV41)='1011 Grade'!F41</f>
        <v>0</v>
      </c>
      <c r="V41" s="4" t="b">
        <f>SUMIF('1011 BGBP'!$V$2:$AV$2,'Cross Check'!V$4,'1011 BGBP'!$V41:$AV41)='1011 Grade'!G41</f>
        <v>0</v>
      </c>
      <c r="W41" s="4" t="b">
        <f>SUMIF('1011 BGBP'!$V$2:$AV$2,'Cross Check'!W$4,'1011 BGBP'!$V41:$AV41)='1011 Grade'!H41</f>
        <v>0</v>
      </c>
      <c r="X41" s="4" t="b">
        <f>SUMIF('1011 BGBP'!$V$2:$AV$2,'Cross Check'!X$4,'1011 BGBP'!$V41:$AV41)='1011 Grade'!I41</f>
        <v>0</v>
      </c>
      <c r="Y41" s="4" t="b">
        <f>SUMIF('1011 BGBP'!$V$2:$AV$2,'Cross Check'!Y$4,'1011 BGBP'!$V41:$AV41)='1011 Grade'!J41</f>
        <v>0</v>
      </c>
      <c r="Z41" s="4" t="b">
        <f>SUMIF('1011 BGBP'!$V$2:$AV$2,'Cross Check'!Z$4,'1011 BGBP'!$V41:$AV41)='1011 Grade'!K41</f>
        <v>0</v>
      </c>
      <c r="AA41" s="4" t="b">
        <f>SUMIF('1011 BGBP'!$V$2:$AV$2,'Cross Check'!AA$4,'1011 BGBP'!$V41:$AV41)='1011 Grade'!L41</f>
        <v>0</v>
      </c>
      <c r="AB41" s="4" t="b">
        <f>SUMIF('1011 BGBP'!$V$2:$AV$2,'Cross Check'!AB$4,'1011 BGBP'!$V41:$AV41)='1011 Grade'!M41</f>
        <v>0</v>
      </c>
      <c r="AC41" s="4" t="b">
        <f>SUMIF('1011 BGBP'!$V$2:$AV$2,'Cross Check'!AC$4,'1011 BGBP'!$V41:$AV41)='1011 Grade'!N41</f>
        <v>0</v>
      </c>
      <c r="AD41" s="4" t="b">
        <f>SUMIF('1011 BGBP'!$V$2:$AV$2,'Cross Check'!AD$4,'1011 BGBP'!$V41:$AV41)='1011 Grade'!O41</f>
        <v>0</v>
      </c>
      <c r="AE41" s="4" t="b">
        <f>SUMIF('1011 BGBP'!$V$2:$AV$2,'Cross Check'!AE$4,'1011 BGBP'!$V41:$AV41)='1011 Grade'!P41</f>
        <v>0</v>
      </c>
      <c r="AG41" t="e">
        <f>#REF!=#REF!</f>
        <v>#REF!</v>
      </c>
      <c r="AH41" t="e">
        <f>#REF!=#REF!</f>
        <v>#REF!</v>
      </c>
      <c r="AI41" t="e">
        <f>#REF!=#REF!</f>
        <v>#REF!</v>
      </c>
      <c r="AJ41" t="e">
        <f>#REF!=#REF!</f>
        <v>#REF!</v>
      </c>
      <c r="AK41" s="40" t="e">
        <f>#REF!=#REF!</f>
        <v>#REF!</v>
      </c>
      <c r="AL41" t="e">
        <f>#REF!=#REF!</f>
        <v>#REF!</v>
      </c>
      <c r="AM41" t="e">
        <f>#REF!=#REF!</f>
        <v>#REF!</v>
      </c>
      <c r="AN41" t="e">
        <f>#REF!=#REF!</f>
        <v>#REF!</v>
      </c>
      <c r="AO41" t="e">
        <f>#REF!=#REF!</f>
        <v>#REF!</v>
      </c>
      <c r="AP41" t="e">
        <f>#REF!=#REF!</f>
        <v>#REF!</v>
      </c>
    </row>
    <row r="42" spans="1:42" ht="15">
      <c r="A42">
        <v>38</v>
      </c>
      <c r="B42" t="s">
        <v>38</v>
      </c>
      <c r="C42" s="1" t="e">
        <f>'1011 Grade'!Q42=#REF!</f>
        <v>#REF!</v>
      </c>
      <c r="D42" s="1" t="e">
        <f>#REF!='1011 BGBP'!BX42</f>
        <v>#REF!</v>
      </c>
      <c r="E42" s="1" t="b">
        <f>'1011 Grade'!Q42='1011 BGBP'!BX42</f>
        <v>1</v>
      </c>
      <c r="G42" t="e">
        <f>SUMIF('1011 BGBP'!$V$3:$AV$3,'Cross Check'!G$4,'1011 BGBP'!$V42:$AV42)=#REF!</f>
        <v>#REF!</v>
      </c>
      <c r="H42" t="e">
        <f>SUMIF('1011 BGBP'!$V$3:$AV$3,'Cross Check'!H$4,'1011 BGBP'!$V42:$AV42)=#REF!</f>
        <v>#REF!</v>
      </c>
      <c r="I42" t="e">
        <f>SUMIF('1011 BGBP'!$V$3:$AV$3,'Cross Check'!I$4,'1011 BGBP'!$V42:$AV42)=#REF!</f>
        <v>#REF!</v>
      </c>
      <c r="J42" t="e">
        <f>SUMIF('1011 BGBP'!$V$3:$AV$3,'Cross Check'!J$4,'1011 BGBP'!$V42:$AV42)=#REF!</f>
        <v>#REF!</v>
      </c>
      <c r="K42" t="e">
        <f>SUMIF('1011 BGBP'!$V$3:$AV$3,'Cross Check'!K$4,'1011 BGBP'!$V42:$AV42)=#REF!</f>
        <v>#REF!</v>
      </c>
      <c r="L42" t="e">
        <f>SUMIF('1011 BGBP'!$V$3:$AV$3,'Cross Check'!L$4,'1011 BGBP'!$V42:$AV42)=#REF!</f>
        <v>#REF!</v>
      </c>
      <c r="M42" t="e">
        <f>SUMIF('1011 BGBP'!$V$3:$AV$3,'Cross Check'!M$4,'1011 BGBP'!$V42:$AV42)=#REF!</f>
        <v>#REF!</v>
      </c>
      <c r="N42" t="e">
        <f>SUMIF('1011 BGBP'!$V$3:$AV$3,'Cross Check'!N$4,'1011 BGBP'!$V42:$AV42)=#REF!</f>
        <v>#REF!</v>
      </c>
      <c r="O42" t="e">
        <f>SUMIF('1011 BGBP'!$V$3:$AV$3,'Cross Check'!O$4,'1011 BGBP'!$V42:$AV42)=#REF!</f>
        <v>#REF!</v>
      </c>
      <c r="P42" t="e">
        <f>SUMIF('1011 BGBP'!$V$3:$AV$3,'Cross Check'!P$4,'1011 BGBP'!$V42:$AV42)=#REF!</f>
        <v>#REF!</v>
      </c>
      <c r="R42" s="4" t="b">
        <f>SUMIF('1011 BGBP'!$V$2:$AV$2,'Cross Check'!R$4,'1011 BGBP'!$V42:$AV42)='1011 Grade'!C42</f>
        <v>0</v>
      </c>
      <c r="S42" s="4" t="b">
        <f>SUMIF('1011 BGBP'!$V$2:$AV$2,'Cross Check'!S$4,'1011 BGBP'!$V42:$AV42)='1011 Grade'!D42</f>
        <v>0</v>
      </c>
      <c r="T42" s="4" t="b">
        <f>SUMIF('1011 BGBP'!$V$2:$AV$2,'Cross Check'!T$4,'1011 BGBP'!$V42:$AV42)='1011 Grade'!E42</f>
        <v>0</v>
      </c>
      <c r="U42" s="4" t="b">
        <f>SUMIF('1011 BGBP'!$V$2:$AV$2,'Cross Check'!U$4,'1011 BGBP'!$V42:$AV42)='1011 Grade'!F42</f>
        <v>0</v>
      </c>
      <c r="V42" s="4" t="b">
        <f>SUMIF('1011 BGBP'!$V$2:$AV$2,'Cross Check'!V$4,'1011 BGBP'!$V42:$AV42)='1011 Grade'!G42</f>
        <v>0</v>
      </c>
      <c r="W42" s="4" t="b">
        <f>SUMIF('1011 BGBP'!$V$2:$AV$2,'Cross Check'!W$4,'1011 BGBP'!$V42:$AV42)='1011 Grade'!H42</f>
        <v>0</v>
      </c>
      <c r="X42" s="4" t="b">
        <f>SUMIF('1011 BGBP'!$V$2:$AV$2,'Cross Check'!X$4,'1011 BGBP'!$V42:$AV42)='1011 Grade'!I42</f>
        <v>0</v>
      </c>
      <c r="Y42" s="4" t="b">
        <f>SUMIF('1011 BGBP'!$V$2:$AV$2,'Cross Check'!Y$4,'1011 BGBP'!$V42:$AV42)='1011 Grade'!J42</f>
        <v>0</v>
      </c>
      <c r="Z42" s="4" t="b">
        <f>SUMIF('1011 BGBP'!$V$2:$AV$2,'Cross Check'!Z$4,'1011 BGBP'!$V42:$AV42)='1011 Grade'!K42</f>
        <v>0</v>
      </c>
      <c r="AA42" s="4" t="b">
        <f>SUMIF('1011 BGBP'!$V$2:$AV$2,'Cross Check'!AA$4,'1011 BGBP'!$V42:$AV42)='1011 Grade'!L42</f>
        <v>0</v>
      </c>
      <c r="AB42" s="4" t="b">
        <f>SUMIF('1011 BGBP'!$V$2:$AV$2,'Cross Check'!AB$4,'1011 BGBP'!$V42:$AV42)='1011 Grade'!M42</f>
        <v>0</v>
      </c>
      <c r="AC42" s="4" t="b">
        <f>SUMIF('1011 BGBP'!$V$2:$AV$2,'Cross Check'!AC$4,'1011 BGBP'!$V42:$AV42)='1011 Grade'!N42</f>
        <v>0</v>
      </c>
      <c r="AD42" s="4" t="b">
        <f>SUMIF('1011 BGBP'!$V$2:$AV$2,'Cross Check'!AD$4,'1011 BGBP'!$V42:$AV42)='1011 Grade'!O42</f>
        <v>0</v>
      </c>
      <c r="AE42" s="4" t="b">
        <f>SUMIF('1011 BGBP'!$V$2:$AV$2,'Cross Check'!AE$4,'1011 BGBP'!$V42:$AV42)='1011 Grade'!P42</f>
        <v>0</v>
      </c>
      <c r="AG42" t="e">
        <f>#REF!=#REF!</f>
        <v>#REF!</v>
      </c>
      <c r="AH42" t="e">
        <f>#REF!=#REF!</f>
        <v>#REF!</v>
      </c>
      <c r="AI42" t="e">
        <f>#REF!=#REF!</f>
        <v>#REF!</v>
      </c>
      <c r="AJ42" t="e">
        <f>#REF!=#REF!</f>
        <v>#REF!</v>
      </c>
      <c r="AK42" s="40" t="e">
        <f>#REF!=#REF!</f>
        <v>#REF!</v>
      </c>
      <c r="AL42" t="e">
        <f>#REF!=#REF!</f>
        <v>#REF!</v>
      </c>
      <c r="AM42" t="e">
        <f>#REF!=#REF!</f>
        <v>#REF!</v>
      </c>
      <c r="AN42" t="e">
        <f>#REF!=#REF!</f>
        <v>#REF!</v>
      </c>
      <c r="AO42" t="e">
        <f>#REF!=#REF!</f>
        <v>#REF!</v>
      </c>
      <c r="AP42" t="e">
        <f>#REF!=#REF!</f>
        <v>#REF!</v>
      </c>
    </row>
    <row r="43" spans="1:42" ht="15">
      <c r="A43">
        <v>39</v>
      </c>
      <c r="B43" t="s">
        <v>39</v>
      </c>
      <c r="C43" s="1" t="e">
        <f>'1011 Grade'!Q43=#REF!</f>
        <v>#REF!</v>
      </c>
      <c r="D43" s="1" t="e">
        <f>#REF!='1011 BGBP'!BX43</f>
        <v>#REF!</v>
      </c>
      <c r="E43" s="1" t="b">
        <f>'1011 Grade'!Q43='1011 BGBP'!BX43</f>
        <v>1</v>
      </c>
      <c r="G43" t="e">
        <f>SUMIF('1011 BGBP'!$V$3:$AV$3,'Cross Check'!G$4,'1011 BGBP'!$V43:$AV43)=#REF!</f>
        <v>#REF!</v>
      </c>
      <c r="H43" t="e">
        <f>SUMIF('1011 BGBP'!$V$3:$AV$3,'Cross Check'!H$4,'1011 BGBP'!$V43:$AV43)=#REF!</f>
        <v>#REF!</v>
      </c>
      <c r="I43" t="e">
        <f>SUMIF('1011 BGBP'!$V$3:$AV$3,'Cross Check'!I$4,'1011 BGBP'!$V43:$AV43)=#REF!</f>
        <v>#REF!</v>
      </c>
      <c r="J43" t="e">
        <f>SUMIF('1011 BGBP'!$V$3:$AV$3,'Cross Check'!J$4,'1011 BGBP'!$V43:$AV43)=#REF!</f>
        <v>#REF!</v>
      </c>
      <c r="K43" t="e">
        <f>SUMIF('1011 BGBP'!$V$3:$AV$3,'Cross Check'!K$4,'1011 BGBP'!$V43:$AV43)=#REF!</f>
        <v>#REF!</v>
      </c>
      <c r="L43" t="e">
        <f>SUMIF('1011 BGBP'!$V$3:$AV$3,'Cross Check'!L$4,'1011 BGBP'!$V43:$AV43)=#REF!</f>
        <v>#REF!</v>
      </c>
      <c r="M43" t="e">
        <f>SUMIF('1011 BGBP'!$V$3:$AV$3,'Cross Check'!M$4,'1011 BGBP'!$V43:$AV43)=#REF!</f>
        <v>#REF!</v>
      </c>
      <c r="N43" t="e">
        <f>SUMIF('1011 BGBP'!$V$3:$AV$3,'Cross Check'!N$4,'1011 BGBP'!$V43:$AV43)=#REF!</f>
        <v>#REF!</v>
      </c>
      <c r="O43" t="e">
        <f>SUMIF('1011 BGBP'!$V$3:$AV$3,'Cross Check'!O$4,'1011 BGBP'!$V43:$AV43)=#REF!</f>
        <v>#REF!</v>
      </c>
      <c r="P43" t="e">
        <f>SUMIF('1011 BGBP'!$V$3:$AV$3,'Cross Check'!P$4,'1011 BGBP'!$V43:$AV43)=#REF!</f>
        <v>#REF!</v>
      </c>
      <c r="R43" s="4" t="b">
        <f>SUMIF('1011 BGBP'!$V$2:$AV$2,'Cross Check'!R$4,'1011 BGBP'!$V43:$AV43)='1011 Grade'!C43</f>
        <v>0</v>
      </c>
      <c r="S43" s="4" t="b">
        <f>SUMIF('1011 BGBP'!$V$2:$AV$2,'Cross Check'!S$4,'1011 BGBP'!$V43:$AV43)='1011 Grade'!D43</f>
        <v>0</v>
      </c>
      <c r="T43" s="4" t="b">
        <f>SUMIF('1011 BGBP'!$V$2:$AV$2,'Cross Check'!T$4,'1011 BGBP'!$V43:$AV43)='1011 Grade'!E43</f>
        <v>0</v>
      </c>
      <c r="U43" s="4" t="b">
        <f>SUMIF('1011 BGBP'!$V$2:$AV$2,'Cross Check'!U$4,'1011 BGBP'!$V43:$AV43)='1011 Grade'!F43</f>
        <v>0</v>
      </c>
      <c r="V43" s="4" t="b">
        <f>SUMIF('1011 BGBP'!$V$2:$AV$2,'Cross Check'!V$4,'1011 BGBP'!$V43:$AV43)='1011 Grade'!G43</f>
        <v>0</v>
      </c>
      <c r="W43" s="4" t="b">
        <f>SUMIF('1011 BGBP'!$V$2:$AV$2,'Cross Check'!W$4,'1011 BGBP'!$V43:$AV43)='1011 Grade'!H43</f>
        <v>0</v>
      </c>
      <c r="X43" s="4" t="b">
        <f>SUMIF('1011 BGBP'!$V$2:$AV$2,'Cross Check'!X$4,'1011 BGBP'!$V43:$AV43)='1011 Grade'!I43</f>
        <v>0</v>
      </c>
      <c r="Y43" s="4" t="b">
        <f>SUMIF('1011 BGBP'!$V$2:$AV$2,'Cross Check'!Y$4,'1011 BGBP'!$V43:$AV43)='1011 Grade'!J43</f>
        <v>0</v>
      </c>
      <c r="Z43" s="4" t="b">
        <f>SUMIF('1011 BGBP'!$V$2:$AV$2,'Cross Check'!Z$4,'1011 BGBP'!$V43:$AV43)='1011 Grade'!K43</f>
        <v>0</v>
      </c>
      <c r="AA43" s="4" t="b">
        <f>SUMIF('1011 BGBP'!$V$2:$AV$2,'Cross Check'!AA$4,'1011 BGBP'!$V43:$AV43)='1011 Grade'!L43</f>
        <v>0</v>
      </c>
      <c r="AB43" s="4" t="b">
        <f>SUMIF('1011 BGBP'!$V$2:$AV$2,'Cross Check'!AB$4,'1011 BGBP'!$V43:$AV43)='1011 Grade'!M43</f>
        <v>0</v>
      </c>
      <c r="AC43" s="4" t="b">
        <f>SUMIF('1011 BGBP'!$V$2:$AV$2,'Cross Check'!AC$4,'1011 BGBP'!$V43:$AV43)='1011 Grade'!N43</f>
        <v>0</v>
      </c>
      <c r="AD43" s="4" t="b">
        <f>SUMIF('1011 BGBP'!$V$2:$AV$2,'Cross Check'!AD$4,'1011 BGBP'!$V43:$AV43)='1011 Grade'!O43</f>
        <v>0</v>
      </c>
      <c r="AE43" s="4" t="b">
        <f>SUMIF('1011 BGBP'!$V$2:$AV$2,'Cross Check'!AE$4,'1011 BGBP'!$V43:$AV43)='1011 Grade'!P43</f>
        <v>0</v>
      </c>
      <c r="AG43" t="e">
        <f>#REF!=#REF!</f>
        <v>#REF!</v>
      </c>
      <c r="AH43" t="e">
        <f>#REF!=#REF!</f>
        <v>#REF!</v>
      </c>
      <c r="AI43" t="e">
        <f>#REF!=#REF!</f>
        <v>#REF!</v>
      </c>
      <c r="AJ43" t="e">
        <f>#REF!=#REF!</f>
        <v>#REF!</v>
      </c>
      <c r="AK43" s="40" t="e">
        <f>#REF!=#REF!</f>
        <v>#REF!</v>
      </c>
      <c r="AL43" t="e">
        <f>#REF!=#REF!</f>
        <v>#REF!</v>
      </c>
      <c r="AM43" t="e">
        <f>#REF!=#REF!</f>
        <v>#REF!</v>
      </c>
      <c r="AN43" t="e">
        <f>#REF!=#REF!</f>
        <v>#REF!</v>
      </c>
      <c r="AO43" t="e">
        <f>#REF!=#REF!</f>
        <v>#REF!</v>
      </c>
      <c r="AP43" t="e">
        <f>#REF!=#REF!</f>
        <v>#REF!</v>
      </c>
    </row>
    <row r="44" spans="1:42" ht="15">
      <c r="A44">
        <v>40</v>
      </c>
      <c r="B44" t="s">
        <v>40</v>
      </c>
      <c r="C44" s="1" t="e">
        <f>'1011 Grade'!Q44=#REF!</f>
        <v>#REF!</v>
      </c>
      <c r="D44" s="1" t="e">
        <f>#REF!='1011 BGBP'!BX44</f>
        <v>#REF!</v>
      </c>
      <c r="E44" s="1" t="b">
        <f>'1011 Grade'!Q44='1011 BGBP'!BX44</f>
        <v>1</v>
      </c>
      <c r="G44" t="e">
        <f>SUMIF('1011 BGBP'!$V$3:$AV$3,'Cross Check'!G$4,'1011 BGBP'!$V44:$AV44)=#REF!</f>
        <v>#REF!</v>
      </c>
      <c r="H44" t="e">
        <f>SUMIF('1011 BGBP'!$V$3:$AV$3,'Cross Check'!H$4,'1011 BGBP'!$V44:$AV44)=#REF!</f>
        <v>#REF!</v>
      </c>
      <c r="I44" t="e">
        <f>SUMIF('1011 BGBP'!$V$3:$AV$3,'Cross Check'!I$4,'1011 BGBP'!$V44:$AV44)=#REF!</f>
        <v>#REF!</v>
      </c>
      <c r="J44" t="e">
        <f>SUMIF('1011 BGBP'!$V$3:$AV$3,'Cross Check'!J$4,'1011 BGBP'!$V44:$AV44)=#REF!</f>
        <v>#REF!</v>
      </c>
      <c r="K44" t="e">
        <f>SUMIF('1011 BGBP'!$V$3:$AV$3,'Cross Check'!K$4,'1011 BGBP'!$V44:$AV44)=#REF!</f>
        <v>#REF!</v>
      </c>
      <c r="L44" t="e">
        <f>SUMIF('1011 BGBP'!$V$3:$AV$3,'Cross Check'!L$4,'1011 BGBP'!$V44:$AV44)=#REF!</f>
        <v>#REF!</v>
      </c>
      <c r="M44" t="e">
        <f>SUMIF('1011 BGBP'!$V$3:$AV$3,'Cross Check'!M$4,'1011 BGBP'!$V44:$AV44)=#REF!</f>
        <v>#REF!</v>
      </c>
      <c r="N44" t="e">
        <f>SUMIF('1011 BGBP'!$V$3:$AV$3,'Cross Check'!N$4,'1011 BGBP'!$V44:$AV44)=#REF!</f>
        <v>#REF!</v>
      </c>
      <c r="O44" t="e">
        <f>SUMIF('1011 BGBP'!$V$3:$AV$3,'Cross Check'!O$4,'1011 BGBP'!$V44:$AV44)=#REF!</f>
        <v>#REF!</v>
      </c>
      <c r="P44" t="e">
        <f>SUMIF('1011 BGBP'!$V$3:$AV$3,'Cross Check'!P$4,'1011 BGBP'!$V44:$AV44)=#REF!</f>
        <v>#REF!</v>
      </c>
      <c r="R44" s="4" t="b">
        <f>SUMIF('1011 BGBP'!$V$2:$AV$2,'Cross Check'!R$4,'1011 BGBP'!$V44:$AV44)='1011 Grade'!C44</f>
        <v>0</v>
      </c>
      <c r="S44" s="4" t="b">
        <f>SUMIF('1011 BGBP'!$V$2:$AV$2,'Cross Check'!S$4,'1011 BGBP'!$V44:$AV44)='1011 Grade'!D44</f>
        <v>0</v>
      </c>
      <c r="T44" s="4" t="b">
        <f>SUMIF('1011 BGBP'!$V$2:$AV$2,'Cross Check'!T$4,'1011 BGBP'!$V44:$AV44)='1011 Grade'!E44</f>
        <v>0</v>
      </c>
      <c r="U44" s="4" t="b">
        <f>SUMIF('1011 BGBP'!$V$2:$AV$2,'Cross Check'!U$4,'1011 BGBP'!$V44:$AV44)='1011 Grade'!F44</f>
        <v>0</v>
      </c>
      <c r="V44" s="4" t="b">
        <f>SUMIF('1011 BGBP'!$V$2:$AV$2,'Cross Check'!V$4,'1011 BGBP'!$V44:$AV44)='1011 Grade'!G44</f>
        <v>0</v>
      </c>
      <c r="W44" s="4" t="b">
        <f>SUMIF('1011 BGBP'!$V$2:$AV$2,'Cross Check'!W$4,'1011 BGBP'!$V44:$AV44)='1011 Grade'!H44</f>
        <v>0</v>
      </c>
      <c r="X44" s="4" t="b">
        <f>SUMIF('1011 BGBP'!$V$2:$AV$2,'Cross Check'!X$4,'1011 BGBP'!$V44:$AV44)='1011 Grade'!I44</f>
        <v>0</v>
      </c>
      <c r="Y44" s="4" t="b">
        <f>SUMIF('1011 BGBP'!$V$2:$AV$2,'Cross Check'!Y$4,'1011 BGBP'!$V44:$AV44)='1011 Grade'!J44</f>
        <v>0</v>
      </c>
      <c r="Z44" s="4" t="b">
        <f>SUMIF('1011 BGBP'!$V$2:$AV$2,'Cross Check'!Z$4,'1011 BGBP'!$V44:$AV44)='1011 Grade'!K44</f>
        <v>0</v>
      </c>
      <c r="AA44" s="4" t="b">
        <f>SUMIF('1011 BGBP'!$V$2:$AV$2,'Cross Check'!AA$4,'1011 BGBP'!$V44:$AV44)='1011 Grade'!L44</f>
        <v>0</v>
      </c>
      <c r="AB44" s="4" t="b">
        <f>SUMIF('1011 BGBP'!$V$2:$AV$2,'Cross Check'!AB$4,'1011 BGBP'!$V44:$AV44)='1011 Grade'!M44</f>
        <v>0</v>
      </c>
      <c r="AC44" s="4" t="b">
        <f>SUMIF('1011 BGBP'!$V$2:$AV$2,'Cross Check'!AC$4,'1011 BGBP'!$V44:$AV44)='1011 Grade'!N44</f>
        <v>0</v>
      </c>
      <c r="AD44" s="4" t="b">
        <f>SUMIF('1011 BGBP'!$V$2:$AV$2,'Cross Check'!AD$4,'1011 BGBP'!$V44:$AV44)='1011 Grade'!O44</f>
        <v>0</v>
      </c>
      <c r="AE44" s="4" t="b">
        <f>SUMIF('1011 BGBP'!$V$2:$AV$2,'Cross Check'!AE$4,'1011 BGBP'!$V44:$AV44)='1011 Grade'!P44</f>
        <v>0</v>
      </c>
      <c r="AG44" t="e">
        <f>#REF!=#REF!</f>
        <v>#REF!</v>
      </c>
      <c r="AH44" t="e">
        <f>#REF!=#REF!</f>
        <v>#REF!</v>
      </c>
      <c r="AI44" t="e">
        <f>#REF!=#REF!</f>
        <v>#REF!</v>
      </c>
      <c r="AJ44" t="e">
        <f>#REF!=#REF!</f>
        <v>#REF!</v>
      </c>
      <c r="AK44" s="40" t="e">
        <f>#REF!=#REF!</f>
        <v>#REF!</v>
      </c>
      <c r="AL44" t="e">
        <f>#REF!=#REF!</f>
        <v>#REF!</v>
      </c>
      <c r="AM44" t="e">
        <f>#REF!=#REF!</f>
        <v>#REF!</v>
      </c>
      <c r="AN44" t="e">
        <f>#REF!=#REF!</f>
        <v>#REF!</v>
      </c>
      <c r="AO44" t="e">
        <f>#REF!=#REF!</f>
        <v>#REF!</v>
      </c>
      <c r="AP44" t="e">
        <f>#REF!=#REF!</f>
        <v>#REF!</v>
      </c>
    </row>
    <row r="45" spans="1:42" ht="15">
      <c r="A45">
        <v>41</v>
      </c>
      <c r="B45" t="s">
        <v>41</v>
      </c>
      <c r="C45" s="1" t="e">
        <f>'1011 Grade'!Q45=#REF!</f>
        <v>#REF!</v>
      </c>
      <c r="D45" s="1" t="e">
        <f>#REF!='1011 BGBP'!BX45</f>
        <v>#REF!</v>
      </c>
      <c r="E45" s="1" t="b">
        <f>'1011 Grade'!Q45='1011 BGBP'!BX45</f>
        <v>1</v>
      </c>
      <c r="G45" t="e">
        <f>SUMIF('1011 BGBP'!$V$3:$AV$3,'Cross Check'!G$4,'1011 BGBP'!$V45:$AV45)=#REF!</f>
        <v>#REF!</v>
      </c>
      <c r="H45" t="e">
        <f>SUMIF('1011 BGBP'!$V$3:$AV$3,'Cross Check'!H$4,'1011 BGBP'!$V45:$AV45)=#REF!</f>
        <v>#REF!</v>
      </c>
      <c r="I45" t="e">
        <f>SUMIF('1011 BGBP'!$V$3:$AV$3,'Cross Check'!I$4,'1011 BGBP'!$V45:$AV45)=#REF!</f>
        <v>#REF!</v>
      </c>
      <c r="J45" t="e">
        <f>SUMIF('1011 BGBP'!$V$3:$AV$3,'Cross Check'!J$4,'1011 BGBP'!$V45:$AV45)=#REF!</f>
        <v>#REF!</v>
      </c>
      <c r="K45" t="e">
        <f>SUMIF('1011 BGBP'!$V$3:$AV$3,'Cross Check'!K$4,'1011 BGBP'!$V45:$AV45)=#REF!</f>
        <v>#REF!</v>
      </c>
      <c r="L45" t="e">
        <f>SUMIF('1011 BGBP'!$V$3:$AV$3,'Cross Check'!L$4,'1011 BGBP'!$V45:$AV45)=#REF!</f>
        <v>#REF!</v>
      </c>
      <c r="M45" t="e">
        <f>SUMIF('1011 BGBP'!$V$3:$AV$3,'Cross Check'!M$4,'1011 BGBP'!$V45:$AV45)=#REF!</f>
        <v>#REF!</v>
      </c>
      <c r="N45" t="e">
        <f>SUMIF('1011 BGBP'!$V$3:$AV$3,'Cross Check'!N$4,'1011 BGBP'!$V45:$AV45)=#REF!</f>
        <v>#REF!</v>
      </c>
      <c r="O45" t="e">
        <f>SUMIF('1011 BGBP'!$V$3:$AV$3,'Cross Check'!O$4,'1011 BGBP'!$V45:$AV45)=#REF!</f>
        <v>#REF!</v>
      </c>
      <c r="P45" t="e">
        <f>SUMIF('1011 BGBP'!$V$3:$AV$3,'Cross Check'!P$4,'1011 BGBP'!$V45:$AV45)=#REF!</f>
        <v>#REF!</v>
      </c>
      <c r="R45" s="4" t="b">
        <f>SUMIF('1011 BGBP'!$V$2:$AV$2,'Cross Check'!R$4,'1011 BGBP'!$V45:$AV45)='1011 Grade'!C45</f>
        <v>0</v>
      </c>
      <c r="S45" s="4" t="b">
        <f>SUMIF('1011 BGBP'!$V$2:$AV$2,'Cross Check'!S$4,'1011 BGBP'!$V45:$AV45)='1011 Grade'!D45</f>
        <v>0</v>
      </c>
      <c r="T45" s="4" t="b">
        <f>SUMIF('1011 BGBP'!$V$2:$AV$2,'Cross Check'!T$4,'1011 BGBP'!$V45:$AV45)='1011 Grade'!E45</f>
        <v>0</v>
      </c>
      <c r="U45" s="4" t="b">
        <f>SUMIF('1011 BGBP'!$V$2:$AV$2,'Cross Check'!U$4,'1011 BGBP'!$V45:$AV45)='1011 Grade'!F45</f>
        <v>0</v>
      </c>
      <c r="V45" s="4" t="b">
        <f>SUMIF('1011 BGBP'!$V$2:$AV$2,'Cross Check'!V$4,'1011 BGBP'!$V45:$AV45)='1011 Grade'!G45</f>
        <v>0</v>
      </c>
      <c r="W45" s="4" t="b">
        <f>SUMIF('1011 BGBP'!$V$2:$AV$2,'Cross Check'!W$4,'1011 BGBP'!$V45:$AV45)='1011 Grade'!H45</f>
        <v>0</v>
      </c>
      <c r="X45" s="4" t="b">
        <f>SUMIF('1011 BGBP'!$V$2:$AV$2,'Cross Check'!X$4,'1011 BGBP'!$V45:$AV45)='1011 Grade'!I45</f>
        <v>0</v>
      </c>
      <c r="Y45" s="4" t="b">
        <f>SUMIF('1011 BGBP'!$V$2:$AV$2,'Cross Check'!Y$4,'1011 BGBP'!$V45:$AV45)='1011 Grade'!J45</f>
        <v>0</v>
      </c>
      <c r="Z45" s="4" t="b">
        <f>SUMIF('1011 BGBP'!$V$2:$AV$2,'Cross Check'!Z$4,'1011 BGBP'!$V45:$AV45)='1011 Grade'!K45</f>
        <v>0</v>
      </c>
      <c r="AA45" s="4" t="b">
        <f>SUMIF('1011 BGBP'!$V$2:$AV$2,'Cross Check'!AA$4,'1011 BGBP'!$V45:$AV45)='1011 Grade'!L45</f>
        <v>0</v>
      </c>
      <c r="AB45" s="4" t="b">
        <f>SUMIF('1011 BGBP'!$V$2:$AV$2,'Cross Check'!AB$4,'1011 BGBP'!$V45:$AV45)='1011 Grade'!M45</f>
        <v>0</v>
      </c>
      <c r="AC45" s="4" t="b">
        <f>SUMIF('1011 BGBP'!$V$2:$AV$2,'Cross Check'!AC$4,'1011 BGBP'!$V45:$AV45)='1011 Grade'!N45</f>
        <v>0</v>
      </c>
      <c r="AD45" s="4" t="b">
        <f>SUMIF('1011 BGBP'!$V$2:$AV$2,'Cross Check'!AD$4,'1011 BGBP'!$V45:$AV45)='1011 Grade'!O45</f>
        <v>0</v>
      </c>
      <c r="AE45" s="4" t="b">
        <f>SUMIF('1011 BGBP'!$V$2:$AV$2,'Cross Check'!AE$4,'1011 BGBP'!$V45:$AV45)='1011 Grade'!P45</f>
        <v>0</v>
      </c>
      <c r="AG45" t="e">
        <f>#REF!=#REF!</f>
        <v>#REF!</v>
      </c>
      <c r="AH45" t="e">
        <f>#REF!=#REF!</f>
        <v>#REF!</v>
      </c>
      <c r="AI45" t="e">
        <f>#REF!=#REF!</f>
        <v>#REF!</v>
      </c>
      <c r="AJ45" t="e">
        <f>#REF!=#REF!</f>
        <v>#REF!</v>
      </c>
      <c r="AK45" s="40" t="e">
        <f>#REF!=#REF!</f>
        <v>#REF!</v>
      </c>
      <c r="AL45" t="e">
        <f>#REF!=#REF!</f>
        <v>#REF!</v>
      </c>
      <c r="AM45" t="e">
        <f>#REF!=#REF!</f>
        <v>#REF!</v>
      </c>
      <c r="AN45" t="e">
        <f>#REF!=#REF!</f>
        <v>#REF!</v>
      </c>
      <c r="AO45" t="e">
        <f>#REF!=#REF!</f>
        <v>#REF!</v>
      </c>
      <c r="AP45" t="e">
        <f>#REF!=#REF!</f>
        <v>#REF!</v>
      </c>
    </row>
    <row r="46" spans="1:42" ht="15">
      <c r="A46">
        <v>42</v>
      </c>
      <c r="B46" t="s">
        <v>42</v>
      </c>
      <c r="C46" s="1" t="e">
        <f>'1011 Grade'!Q46=#REF!</f>
        <v>#REF!</v>
      </c>
      <c r="D46" s="1" t="e">
        <f>#REF!='1011 BGBP'!BX46</f>
        <v>#REF!</v>
      </c>
      <c r="E46" s="1" t="b">
        <f>'1011 Grade'!Q46='1011 BGBP'!BX46</f>
        <v>1</v>
      </c>
      <c r="G46" t="e">
        <f>SUMIF('1011 BGBP'!$V$3:$AV$3,'Cross Check'!G$4,'1011 BGBP'!$V46:$AV46)=#REF!</f>
        <v>#REF!</v>
      </c>
      <c r="H46" t="e">
        <f>SUMIF('1011 BGBP'!$V$3:$AV$3,'Cross Check'!H$4,'1011 BGBP'!$V46:$AV46)=#REF!</f>
        <v>#REF!</v>
      </c>
      <c r="I46" t="e">
        <f>SUMIF('1011 BGBP'!$V$3:$AV$3,'Cross Check'!I$4,'1011 BGBP'!$V46:$AV46)=#REF!</f>
        <v>#REF!</v>
      </c>
      <c r="J46" t="e">
        <f>SUMIF('1011 BGBP'!$V$3:$AV$3,'Cross Check'!J$4,'1011 BGBP'!$V46:$AV46)=#REF!</f>
        <v>#REF!</v>
      </c>
      <c r="K46" t="e">
        <f>SUMIF('1011 BGBP'!$V$3:$AV$3,'Cross Check'!K$4,'1011 BGBP'!$V46:$AV46)=#REF!</f>
        <v>#REF!</v>
      </c>
      <c r="L46" t="e">
        <f>SUMIF('1011 BGBP'!$V$3:$AV$3,'Cross Check'!L$4,'1011 BGBP'!$V46:$AV46)=#REF!</f>
        <v>#REF!</v>
      </c>
      <c r="M46" t="e">
        <f>SUMIF('1011 BGBP'!$V$3:$AV$3,'Cross Check'!M$4,'1011 BGBP'!$V46:$AV46)=#REF!</f>
        <v>#REF!</v>
      </c>
      <c r="N46" t="e">
        <f>SUMIF('1011 BGBP'!$V$3:$AV$3,'Cross Check'!N$4,'1011 BGBP'!$V46:$AV46)=#REF!</f>
        <v>#REF!</v>
      </c>
      <c r="O46" t="e">
        <f>SUMIF('1011 BGBP'!$V$3:$AV$3,'Cross Check'!O$4,'1011 BGBP'!$V46:$AV46)=#REF!</f>
        <v>#REF!</v>
      </c>
      <c r="P46" t="e">
        <f>SUMIF('1011 BGBP'!$V$3:$AV$3,'Cross Check'!P$4,'1011 BGBP'!$V46:$AV46)=#REF!</f>
        <v>#REF!</v>
      </c>
      <c r="R46" s="4" t="b">
        <f>SUMIF('1011 BGBP'!$V$2:$AV$2,'Cross Check'!R$4,'1011 BGBP'!$V46:$AV46)='1011 Grade'!C46</f>
        <v>0</v>
      </c>
      <c r="S46" s="4" t="b">
        <f>SUMIF('1011 BGBP'!$V$2:$AV$2,'Cross Check'!S$4,'1011 BGBP'!$V46:$AV46)='1011 Grade'!D46</f>
        <v>0</v>
      </c>
      <c r="T46" s="4" t="b">
        <f>SUMIF('1011 BGBP'!$V$2:$AV$2,'Cross Check'!T$4,'1011 BGBP'!$V46:$AV46)='1011 Grade'!E46</f>
        <v>0</v>
      </c>
      <c r="U46" s="4" t="b">
        <f>SUMIF('1011 BGBP'!$V$2:$AV$2,'Cross Check'!U$4,'1011 BGBP'!$V46:$AV46)='1011 Grade'!F46</f>
        <v>0</v>
      </c>
      <c r="V46" s="4" t="b">
        <f>SUMIF('1011 BGBP'!$V$2:$AV$2,'Cross Check'!V$4,'1011 BGBP'!$V46:$AV46)='1011 Grade'!G46</f>
        <v>0</v>
      </c>
      <c r="W46" s="4" t="b">
        <f>SUMIF('1011 BGBP'!$V$2:$AV$2,'Cross Check'!W$4,'1011 BGBP'!$V46:$AV46)='1011 Grade'!H46</f>
        <v>0</v>
      </c>
      <c r="X46" s="4" t="b">
        <f>SUMIF('1011 BGBP'!$V$2:$AV$2,'Cross Check'!X$4,'1011 BGBP'!$V46:$AV46)='1011 Grade'!I46</f>
        <v>0</v>
      </c>
      <c r="Y46" s="4" t="b">
        <f>SUMIF('1011 BGBP'!$V$2:$AV$2,'Cross Check'!Y$4,'1011 BGBP'!$V46:$AV46)='1011 Grade'!J46</f>
        <v>0</v>
      </c>
      <c r="Z46" s="4" t="b">
        <f>SUMIF('1011 BGBP'!$V$2:$AV$2,'Cross Check'!Z$4,'1011 BGBP'!$V46:$AV46)='1011 Grade'!K46</f>
        <v>0</v>
      </c>
      <c r="AA46" s="4" t="b">
        <f>SUMIF('1011 BGBP'!$V$2:$AV$2,'Cross Check'!AA$4,'1011 BGBP'!$V46:$AV46)='1011 Grade'!L46</f>
        <v>0</v>
      </c>
      <c r="AB46" s="4" t="b">
        <f>SUMIF('1011 BGBP'!$V$2:$AV$2,'Cross Check'!AB$4,'1011 BGBP'!$V46:$AV46)='1011 Grade'!M46</f>
        <v>0</v>
      </c>
      <c r="AC46" s="4" t="b">
        <f>SUMIF('1011 BGBP'!$V$2:$AV$2,'Cross Check'!AC$4,'1011 BGBP'!$V46:$AV46)='1011 Grade'!N46</f>
        <v>0</v>
      </c>
      <c r="AD46" s="4" t="b">
        <f>SUMIF('1011 BGBP'!$V$2:$AV$2,'Cross Check'!AD$4,'1011 BGBP'!$V46:$AV46)='1011 Grade'!O46</f>
        <v>0</v>
      </c>
      <c r="AE46" s="4" t="b">
        <f>SUMIF('1011 BGBP'!$V$2:$AV$2,'Cross Check'!AE$4,'1011 BGBP'!$V46:$AV46)='1011 Grade'!P46</f>
        <v>0</v>
      </c>
      <c r="AG46" t="e">
        <f>#REF!=#REF!</f>
        <v>#REF!</v>
      </c>
      <c r="AH46" t="e">
        <f>#REF!=#REF!</f>
        <v>#REF!</v>
      </c>
      <c r="AI46" t="e">
        <f>#REF!=#REF!</f>
        <v>#REF!</v>
      </c>
      <c r="AJ46" t="e">
        <f>#REF!=#REF!</f>
        <v>#REF!</v>
      </c>
      <c r="AK46" s="40" t="e">
        <f>#REF!=#REF!</f>
        <v>#REF!</v>
      </c>
      <c r="AL46" t="e">
        <f>#REF!=#REF!</f>
        <v>#REF!</v>
      </c>
      <c r="AM46" t="e">
        <f>#REF!=#REF!</f>
        <v>#REF!</v>
      </c>
      <c r="AN46" t="e">
        <f>#REF!=#REF!</f>
        <v>#REF!</v>
      </c>
      <c r="AO46" t="e">
        <f>#REF!=#REF!</f>
        <v>#REF!</v>
      </c>
      <c r="AP46" t="e">
        <f>#REF!=#REF!</f>
        <v>#REF!</v>
      </c>
    </row>
    <row r="47" spans="1:42" ht="15">
      <c r="A47">
        <v>43</v>
      </c>
      <c r="B47" t="s">
        <v>43</v>
      </c>
      <c r="C47" s="1" t="e">
        <f>'1011 Grade'!Q47=#REF!</f>
        <v>#REF!</v>
      </c>
      <c r="D47" s="1" t="e">
        <f>#REF!='1011 BGBP'!BX47</f>
        <v>#REF!</v>
      </c>
      <c r="E47" s="1" t="b">
        <f>'1011 Grade'!Q47='1011 BGBP'!BX47</f>
        <v>1</v>
      </c>
      <c r="G47" t="e">
        <f>SUMIF('1011 BGBP'!$V$3:$AV$3,'Cross Check'!G$4,'1011 BGBP'!$V47:$AV47)=#REF!</f>
        <v>#REF!</v>
      </c>
      <c r="H47" t="e">
        <f>SUMIF('1011 BGBP'!$V$3:$AV$3,'Cross Check'!H$4,'1011 BGBP'!$V47:$AV47)=#REF!</f>
        <v>#REF!</v>
      </c>
      <c r="I47" t="e">
        <f>SUMIF('1011 BGBP'!$V$3:$AV$3,'Cross Check'!I$4,'1011 BGBP'!$V47:$AV47)=#REF!</f>
        <v>#REF!</v>
      </c>
      <c r="J47" t="e">
        <f>SUMIF('1011 BGBP'!$V$3:$AV$3,'Cross Check'!J$4,'1011 BGBP'!$V47:$AV47)=#REF!</f>
        <v>#REF!</v>
      </c>
      <c r="K47" t="e">
        <f>SUMIF('1011 BGBP'!$V$3:$AV$3,'Cross Check'!K$4,'1011 BGBP'!$V47:$AV47)=#REF!</f>
        <v>#REF!</v>
      </c>
      <c r="L47" t="e">
        <f>SUMIF('1011 BGBP'!$V$3:$AV$3,'Cross Check'!L$4,'1011 BGBP'!$V47:$AV47)=#REF!</f>
        <v>#REF!</v>
      </c>
      <c r="M47" t="e">
        <f>SUMIF('1011 BGBP'!$V$3:$AV$3,'Cross Check'!M$4,'1011 BGBP'!$V47:$AV47)=#REF!</f>
        <v>#REF!</v>
      </c>
      <c r="N47" t="e">
        <f>SUMIF('1011 BGBP'!$V$3:$AV$3,'Cross Check'!N$4,'1011 BGBP'!$V47:$AV47)=#REF!</f>
        <v>#REF!</v>
      </c>
      <c r="O47" t="e">
        <f>SUMIF('1011 BGBP'!$V$3:$AV$3,'Cross Check'!O$4,'1011 BGBP'!$V47:$AV47)=#REF!</f>
        <v>#REF!</v>
      </c>
      <c r="P47" t="e">
        <f>SUMIF('1011 BGBP'!$V$3:$AV$3,'Cross Check'!P$4,'1011 BGBP'!$V47:$AV47)=#REF!</f>
        <v>#REF!</v>
      </c>
      <c r="R47" s="4" t="b">
        <f>SUMIF('1011 BGBP'!$V$2:$AV$2,'Cross Check'!R$4,'1011 BGBP'!$V47:$AV47)='1011 Grade'!C47</f>
        <v>0</v>
      </c>
      <c r="S47" s="4" t="b">
        <f>SUMIF('1011 BGBP'!$V$2:$AV$2,'Cross Check'!S$4,'1011 BGBP'!$V47:$AV47)='1011 Grade'!D47</f>
        <v>0</v>
      </c>
      <c r="T47" s="4" t="b">
        <f>SUMIF('1011 BGBP'!$V$2:$AV$2,'Cross Check'!T$4,'1011 BGBP'!$V47:$AV47)='1011 Grade'!E47</f>
        <v>0</v>
      </c>
      <c r="U47" s="4" t="b">
        <f>SUMIF('1011 BGBP'!$V$2:$AV$2,'Cross Check'!U$4,'1011 BGBP'!$V47:$AV47)='1011 Grade'!F47</f>
        <v>0</v>
      </c>
      <c r="V47" s="4" t="b">
        <f>SUMIF('1011 BGBP'!$V$2:$AV$2,'Cross Check'!V$4,'1011 BGBP'!$V47:$AV47)='1011 Grade'!G47</f>
        <v>0</v>
      </c>
      <c r="W47" s="4" t="b">
        <f>SUMIF('1011 BGBP'!$V$2:$AV$2,'Cross Check'!W$4,'1011 BGBP'!$V47:$AV47)='1011 Grade'!H47</f>
        <v>0</v>
      </c>
      <c r="X47" s="4" t="b">
        <f>SUMIF('1011 BGBP'!$V$2:$AV$2,'Cross Check'!X$4,'1011 BGBP'!$V47:$AV47)='1011 Grade'!I47</f>
        <v>0</v>
      </c>
      <c r="Y47" s="4" t="b">
        <f>SUMIF('1011 BGBP'!$V$2:$AV$2,'Cross Check'!Y$4,'1011 BGBP'!$V47:$AV47)='1011 Grade'!J47</f>
        <v>0</v>
      </c>
      <c r="Z47" s="4" t="b">
        <f>SUMIF('1011 BGBP'!$V$2:$AV$2,'Cross Check'!Z$4,'1011 BGBP'!$V47:$AV47)='1011 Grade'!K47</f>
        <v>0</v>
      </c>
      <c r="AA47" s="4" t="b">
        <f>SUMIF('1011 BGBP'!$V$2:$AV$2,'Cross Check'!AA$4,'1011 BGBP'!$V47:$AV47)='1011 Grade'!L47</f>
        <v>0</v>
      </c>
      <c r="AB47" s="4" t="b">
        <f>SUMIF('1011 BGBP'!$V$2:$AV$2,'Cross Check'!AB$4,'1011 BGBP'!$V47:$AV47)='1011 Grade'!M47</f>
        <v>0</v>
      </c>
      <c r="AC47" s="4" t="b">
        <f>SUMIF('1011 BGBP'!$V$2:$AV$2,'Cross Check'!AC$4,'1011 BGBP'!$V47:$AV47)='1011 Grade'!N47</f>
        <v>0</v>
      </c>
      <c r="AD47" s="4" t="b">
        <f>SUMIF('1011 BGBP'!$V$2:$AV$2,'Cross Check'!AD$4,'1011 BGBP'!$V47:$AV47)='1011 Grade'!O47</f>
        <v>0</v>
      </c>
      <c r="AE47" s="4" t="b">
        <f>SUMIF('1011 BGBP'!$V$2:$AV$2,'Cross Check'!AE$4,'1011 BGBP'!$V47:$AV47)='1011 Grade'!P47</f>
        <v>0</v>
      </c>
      <c r="AG47" t="e">
        <f>#REF!=#REF!</f>
        <v>#REF!</v>
      </c>
      <c r="AH47" t="e">
        <f>#REF!=#REF!</f>
        <v>#REF!</v>
      </c>
      <c r="AI47" t="e">
        <f>#REF!=#REF!</f>
        <v>#REF!</v>
      </c>
      <c r="AJ47" t="e">
        <f>#REF!=#REF!</f>
        <v>#REF!</v>
      </c>
      <c r="AK47" s="40" t="e">
        <f>#REF!=#REF!</f>
        <v>#REF!</v>
      </c>
      <c r="AL47" t="e">
        <f>#REF!=#REF!</f>
        <v>#REF!</v>
      </c>
      <c r="AM47" t="e">
        <f>#REF!=#REF!</f>
        <v>#REF!</v>
      </c>
      <c r="AN47" t="e">
        <f>#REF!=#REF!</f>
        <v>#REF!</v>
      </c>
      <c r="AO47" t="e">
        <f>#REF!=#REF!</f>
        <v>#REF!</v>
      </c>
      <c r="AP47" t="e">
        <f>#REF!=#REF!</f>
        <v>#REF!</v>
      </c>
    </row>
    <row r="48" spans="1:42" ht="15">
      <c r="A48" s="1">
        <v>44</v>
      </c>
      <c r="B48" s="1" t="s">
        <v>44</v>
      </c>
      <c r="C48" s="1" t="e">
        <f>'1011 Grade'!Q48=#REF!</f>
        <v>#REF!</v>
      </c>
      <c r="D48" s="1" t="e">
        <f>#REF!='1011 BGBP'!BX48</f>
        <v>#REF!</v>
      </c>
      <c r="E48" s="1" t="b">
        <f>'1011 Grade'!Q48='1011 BGBP'!BX48</f>
        <v>1</v>
      </c>
      <c r="G48" t="e">
        <f>SUMIF('1011 BGBP'!$V$3:$AV$3,'Cross Check'!G$4,'1011 BGBP'!$V48:$AV48)=#REF!</f>
        <v>#REF!</v>
      </c>
      <c r="H48" t="e">
        <f>SUMIF('1011 BGBP'!$V$3:$AV$3,'Cross Check'!H$4,'1011 BGBP'!$V48:$AV48)=#REF!</f>
        <v>#REF!</v>
      </c>
      <c r="I48" t="e">
        <f>SUMIF('1011 BGBP'!$V$3:$AV$3,'Cross Check'!I$4,'1011 BGBP'!$V48:$AV48)=#REF!</f>
        <v>#REF!</v>
      </c>
      <c r="J48" t="e">
        <f>SUMIF('1011 BGBP'!$V$3:$AV$3,'Cross Check'!J$4,'1011 BGBP'!$V48:$AV48)=#REF!</f>
        <v>#REF!</v>
      </c>
      <c r="K48" t="e">
        <f>SUMIF('1011 BGBP'!$V$3:$AV$3,'Cross Check'!K$4,'1011 BGBP'!$V48:$AV48)=#REF!</f>
        <v>#REF!</v>
      </c>
      <c r="L48" t="e">
        <f>SUMIF('1011 BGBP'!$V$3:$AV$3,'Cross Check'!L$4,'1011 BGBP'!$V48:$AV48)=#REF!</f>
        <v>#REF!</v>
      </c>
      <c r="M48" t="e">
        <f>SUMIF('1011 BGBP'!$V$3:$AV$3,'Cross Check'!M$4,'1011 BGBP'!$V48:$AV48)=#REF!</f>
        <v>#REF!</v>
      </c>
      <c r="N48" t="e">
        <f>SUMIF('1011 BGBP'!$V$3:$AV$3,'Cross Check'!N$4,'1011 BGBP'!$V48:$AV48)=#REF!</f>
        <v>#REF!</v>
      </c>
      <c r="O48" t="e">
        <f>SUMIF('1011 BGBP'!$V$3:$AV$3,'Cross Check'!O$4,'1011 BGBP'!$V48:$AV48)=#REF!</f>
        <v>#REF!</v>
      </c>
      <c r="P48" t="e">
        <f>SUMIF('1011 BGBP'!$V$3:$AV$3,'Cross Check'!P$4,'1011 BGBP'!$V48:$AV48)=#REF!</f>
        <v>#REF!</v>
      </c>
      <c r="R48" s="4" t="b">
        <f>SUMIF('1011 BGBP'!$V$2:$AV$2,'Cross Check'!R$4,'1011 BGBP'!$V48:$AV48)='1011 Grade'!C48</f>
        <v>0</v>
      </c>
      <c r="S48" s="4" t="b">
        <f>SUMIF('1011 BGBP'!$V$2:$AV$2,'Cross Check'!S$4,'1011 BGBP'!$V48:$AV48)='1011 Grade'!D48</f>
        <v>0</v>
      </c>
      <c r="T48" s="4" t="b">
        <f>SUMIF('1011 BGBP'!$V$2:$AV$2,'Cross Check'!T$4,'1011 BGBP'!$V48:$AV48)='1011 Grade'!E48</f>
        <v>0</v>
      </c>
      <c r="U48" s="4" t="b">
        <f>SUMIF('1011 BGBP'!$V$2:$AV$2,'Cross Check'!U$4,'1011 BGBP'!$V48:$AV48)='1011 Grade'!F48</f>
        <v>0</v>
      </c>
      <c r="V48" s="4" t="b">
        <f>SUMIF('1011 BGBP'!$V$2:$AV$2,'Cross Check'!V$4,'1011 BGBP'!$V48:$AV48)='1011 Grade'!G48</f>
        <v>0</v>
      </c>
      <c r="W48" s="4" t="b">
        <f>SUMIF('1011 BGBP'!$V$2:$AV$2,'Cross Check'!W$4,'1011 BGBP'!$V48:$AV48)='1011 Grade'!H48</f>
        <v>0</v>
      </c>
      <c r="X48" s="4" t="b">
        <f>SUMIF('1011 BGBP'!$V$2:$AV$2,'Cross Check'!X$4,'1011 BGBP'!$V48:$AV48)='1011 Grade'!I48</f>
        <v>0</v>
      </c>
      <c r="Y48" s="4" t="b">
        <f>SUMIF('1011 BGBP'!$V$2:$AV$2,'Cross Check'!Y$4,'1011 BGBP'!$V48:$AV48)='1011 Grade'!J48</f>
        <v>0</v>
      </c>
      <c r="Z48" s="4" t="b">
        <f>SUMIF('1011 BGBP'!$V$2:$AV$2,'Cross Check'!Z$4,'1011 BGBP'!$V48:$AV48)='1011 Grade'!K48</f>
        <v>0</v>
      </c>
      <c r="AA48" s="4" t="b">
        <f>SUMIF('1011 BGBP'!$V$2:$AV$2,'Cross Check'!AA$4,'1011 BGBP'!$V48:$AV48)='1011 Grade'!L48</f>
        <v>0</v>
      </c>
      <c r="AB48" s="4" t="b">
        <f>SUMIF('1011 BGBP'!$V$2:$AV$2,'Cross Check'!AB$4,'1011 BGBP'!$V48:$AV48)='1011 Grade'!M48</f>
        <v>0</v>
      </c>
      <c r="AC48" s="4" t="b">
        <f>SUMIF('1011 BGBP'!$V$2:$AV$2,'Cross Check'!AC$4,'1011 BGBP'!$V48:$AV48)='1011 Grade'!N48</f>
        <v>0</v>
      </c>
      <c r="AD48" s="4" t="b">
        <f>SUMIF('1011 BGBP'!$V$2:$AV$2,'Cross Check'!AD$4,'1011 BGBP'!$V48:$AV48)='1011 Grade'!O48</f>
        <v>0</v>
      </c>
      <c r="AE48" s="4" t="b">
        <f>SUMIF('1011 BGBP'!$V$2:$AV$2,'Cross Check'!AE$4,'1011 BGBP'!$V48:$AV48)='1011 Grade'!P48</f>
        <v>0</v>
      </c>
      <c r="AG48" t="e">
        <f>#REF!=#REF!</f>
        <v>#REF!</v>
      </c>
      <c r="AH48" t="e">
        <f>#REF!=#REF!</f>
        <v>#REF!</v>
      </c>
      <c r="AI48" t="e">
        <f>#REF!=#REF!</f>
        <v>#REF!</v>
      </c>
      <c r="AJ48" t="e">
        <f>#REF!=#REF!</f>
        <v>#REF!</v>
      </c>
      <c r="AK48" s="40" t="e">
        <f>#REF!=#REF!</f>
        <v>#REF!</v>
      </c>
      <c r="AL48" t="e">
        <f>#REF!=#REF!</f>
        <v>#REF!</v>
      </c>
      <c r="AM48" t="e">
        <f>#REF!=#REF!</f>
        <v>#REF!</v>
      </c>
      <c r="AN48" t="e">
        <f>#REF!=#REF!</f>
        <v>#REF!</v>
      </c>
      <c r="AO48" t="e">
        <f>#REF!=#REF!</f>
        <v>#REF!</v>
      </c>
      <c r="AP48" t="e">
        <f>#REF!=#REF!</f>
        <v>#REF!</v>
      </c>
    </row>
    <row r="49" spans="1:42" ht="15">
      <c r="A49">
        <v>45</v>
      </c>
      <c r="B49" t="s">
        <v>45</v>
      </c>
      <c r="C49" s="1" t="e">
        <f>'1011 Grade'!Q49=#REF!</f>
        <v>#REF!</v>
      </c>
      <c r="D49" s="1" t="e">
        <f>#REF!='1011 BGBP'!BX49</f>
        <v>#REF!</v>
      </c>
      <c r="E49" s="1" t="b">
        <f>'1011 Grade'!Q49='1011 BGBP'!BX49</f>
        <v>1</v>
      </c>
      <c r="G49" t="e">
        <f>SUMIF('1011 BGBP'!$V$3:$AV$3,'Cross Check'!G$4,'1011 BGBP'!$V49:$AV49)=#REF!</f>
        <v>#REF!</v>
      </c>
      <c r="H49" t="e">
        <f>SUMIF('1011 BGBP'!$V$3:$AV$3,'Cross Check'!H$4,'1011 BGBP'!$V49:$AV49)=#REF!</f>
        <v>#REF!</v>
      </c>
      <c r="I49" t="e">
        <f>SUMIF('1011 BGBP'!$V$3:$AV$3,'Cross Check'!I$4,'1011 BGBP'!$V49:$AV49)=#REF!</f>
        <v>#REF!</v>
      </c>
      <c r="J49" t="e">
        <f>SUMIF('1011 BGBP'!$V$3:$AV$3,'Cross Check'!J$4,'1011 BGBP'!$V49:$AV49)=#REF!</f>
        <v>#REF!</v>
      </c>
      <c r="K49" t="e">
        <f>SUMIF('1011 BGBP'!$V$3:$AV$3,'Cross Check'!K$4,'1011 BGBP'!$V49:$AV49)=#REF!</f>
        <v>#REF!</v>
      </c>
      <c r="L49" t="e">
        <f>SUMIF('1011 BGBP'!$V$3:$AV$3,'Cross Check'!L$4,'1011 BGBP'!$V49:$AV49)=#REF!</f>
        <v>#REF!</v>
      </c>
      <c r="M49" t="e">
        <f>SUMIF('1011 BGBP'!$V$3:$AV$3,'Cross Check'!M$4,'1011 BGBP'!$V49:$AV49)=#REF!</f>
        <v>#REF!</v>
      </c>
      <c r="N49" t="e">
        <f>SUMIF('1011 BGBP'!$V$3:$AV$3,'Cross Check'!N$4,'1011 BGBP'!$V49:$AV49)=#REF!</f>
        <v>#REF!</v>
      </c>
      <c r="O49" t="e">
        <f>SUMIF('1011 BGBP'!$V$3:$AV$3,'Cross Check'!O$4,'1011 BGBP'!$V49:$AV49)=#REF!</f>
        <v>#REF!</v>
      </c>
      <c r="P49" t="e">
        <f>SUMIF('1011 BGBP'!$V$3:$AV$3,'Cross Check'!P$4,'1011 BGBP'!$V49:$AV49)=#REF!</f>
        <v>#REF!</v>
      </c>
      <c r="R49" s="4" t="b">
        <f>SUMIF('1011 BGBP'!$V$2:$AV$2,'Cross Check'!R$4,'1011 BGBP'!$V49:$AV49)='1011 Grade'!C49</f>
        <v>0</v>
      </c>
      <c r="S49" s="4" t="b">
        <f>SUMIF('1011 BGBP'!$V$2:$AV$2,'Cross Check'!S$4,'1011 BGBP'!$V49:$AV49)='1011 Grade'!D49</f>
        <v>0</v>
      </c>
      <c r="T49" s="4" t="b">
        <f>SUMIF('1011 BGBP'!$V$2:$AV$2,'Cross Check'!T$4,'1011 BGBP'!$V49:$AV49)='1011 Grade'!E49</f>
        <v>0</v>
      </c>
      <c r="U49" s="4" t="b">
        <f>SUMIF('1011 BGBP'!$V$2:$AV$2,'Cross Check'!U$4,'1011 BGBP'!$V49:$AV49)='1011 Grade'!F49</f>
        <v>0</v>
      </c>
      <c r="V49" s="4" t="b">
        <f>SUMIF('1011 BGBP'!$V$2:$AV$2,'Cross Check'!V$4,'1011 BGBP'!$V49:$AV49)='1011 Grade'!G49</f>
        <v>0</v>
      </c>
      <c r="W49" s="4" t="b">
        <f>SUMIF('1011 BGBP'!$V$2:$AV$2,'Cross Check'!W$4,'1011 BGBP'!$V49:$AV49)='1011 Grade'!H49</f>
        <v>0</v>
      </c>
      <c r="X49" s="4" t="b">
        <f>SUMIF('1011 BGBP'!$V$2:$AV$2,'Cross Check'!X$4,'1011 BGBP'!$V49:$AV49)='1011 Grade'!I49</f>
        <v>0</v>
      </c>
      <c r="Y49" s="4" t="b">
        <f>SUMIF('1011 BGBP'!$V$2:$AV$2,'Cross Check'!Y$4,'1011 BGBP'!$V49:$AV49)='1011 Grade'!J49</f>
        <v>0</v>
      </c>
      <c r="Z49" s="4" t="b">
        <f>SUMIF('1011 BGBP'!$V$2:$AV$2,'Cross Check'!Z$4,'1011 BGBP'!$V49:$AV49)='1011 Grade'!K49</f>
        <v>0</v>
      </c>
      <c r="AA49" s="4" t="b">
        <f>SUMIF('1011 BGBP'!$V$2:$AV$2,'Cross Check'!AA$4,'1011 BGBP'!$V49:$AV49)='1011 Grade'!L49</f>
        <v>0</v>
      </c>
      <c r="AB49" s="4" t="b">
        <f>SUMIF('1011 BGBP'!$V$2:$AV$2,'Cross Check'!AB$4,'1011 BGBP'!$V49:$AV49)='1011 Grade'!M49</f>
        <v>0</v>
      </c>
      <c r="AC49" s="4" t="b">
        <f>SUMIF('1011 BGBP'!$V$2:$AV$2,'Cross Check'!AC$4,'1011 BGBP'!$V49:$AV49)='1011 Grade'!N49</f>
        <v>0</v>
      </c>
      <c r="AD49" s="4" t="b">
        <f>SUMIF('1011 BGBP'!$V$2:$AV$2,'Cross Check'!AD$4,'1011 BGBP'!$V49:$AV49)='1011 Grade'!O49</f>
        <v>0</v>
      </c>
      <c r="AE49" s="4" t="b">
        <f>SUMIF('1011 BGBP'!$V$2:$AV$2,'Cross Check'!AE$4,'1011 BGBP'!$V49:$AV49)='1011 Grade'!P49</f>
        <v>0</v>
      </c>
      <c r="AG49" t="e">
        <f>#REF!=#REF!</f>
        <v>#REF!</v>
      </c>
      <c r="AH49" t="e">
        <f>#REF!=#REF!</f>
        <v>#REF!</v>
      </c>
      <c r="AI49" t="e">
        <f>#REF!=#REF!</f>
        <v>#REF!</v>
      </c>
      <c r="AJ49" t="e">
        <f>#REF!=#REF!</f>
        <v>#REF!</v>
      </c>
      <c r="AK49" s="40" t="e">
        <f>#REF!=#REF!</f>
        <v>#REF!</v>
      </c>
      <c r="AL49" t="e">
        <f>#REF!=#REF!</f>
        <v>#REF!</v>
      </c>
      <c r="AM49" t="e">
        <f>#REF!=#REF!</f>
        <v>#REF!</v>
      </c>
      <c r="AN49" t="e">
        <f>#REF!=#REF!</f>
        <v>#REF!</v>
      </c>
      <c r="AO49" t="e">
        <f>#REF!=#REF!</f>
        <v>#REF!</v>
      </c>
      <c r="AP49" t="e">
        <f>#REF!=#REF!</f>
        <v>#REF!</v>
      </c>
    </row>
    <row r="50" spans="1:42" ht="15">
      <c r="A50">
        <v>46</v>
      </c>
      <c r="B50" t="s">
        <v>46</v>
      </c>
      <c r="C50" s="1" t="e">
        <f>'1011 Grade'!Q50=#REF!</f>
        <v>#REF!</v>
      </c>
      <c r="D50" s="1" t="e">
        <f>#REF!='1011 BGBP'!BX50</f>
        <v>#REF!</v>
      </c>
      <c r="E50" s="1" t="b">
        <f>'1011 Grade'!Q50='1011 BGBP'!BX50</f>
        <v>1</v>
      </c>
      <c r="G50" t="e">
        <f>SUMIF('1011 BGBP'!$V$3:$AV$3,'Cross Check'!G$4,'1011 BGBP'!$V50:$AV50)=#REF!</f>
        <v>#REF!</v>
      </c>
      <c r="H50" t="e">
        <f>SUMIF('1011 BGBP'!$V$3:$AV$3,'Cross Check'!H$4,'1011 BGBP'!$V50:$AV50)=#REF!</f>
        <v>#REF!</v>
      </c>
      <c r="I50" t="e">
        <f>SUMIF('1011 BGBP'!$V$3:$AV$3,'Cross Check'!I$4,'1011 BGBP'!$V50:$AV50)=#REF!</f>
        <v>#REF!</v>
      </c>
      <c r="J50" t="e">
        <f>SUMIF('1011 BGBP'!$V$3:$AV$3,'Cross Check'!J$4,'1011 BGBP'!$V50:$AV50)=#REF!</f>
        <v>#REF!</v>
      </c>
      <c r="K50" t="e">
        <f>SUMIF('1011 BGBP'!$V$3:$AV$3,'Cross Check'!K$4,'1011 BGBP'!$V50:$AV50)=#REF!</f>
        <v>#REF!</v>
      </c>
      <c r="L50" t="e">
        <f>SUMIF('1011 BGBP'!$V$3:$AV$3,'Cross Check'!L$4,'1011 BGBP'!$V50:$AV50)=#REF!</f>
        <v>#REF!</v>
      </c>
      <c r="M50" t="e">
        <f>SUMIF('1011 BGBP'!$V$3:$AV$3,'Cross Check'!M$4,'1011 BGBP'!$V50:$AV50)=#REF!</f>
        <v>#REF!</v>
      </c>
      <c r="N50" t="e">
        <f>SUMIF('1011 BGBP'!$V$3:$AV$3,'Cross Check'!N$4,'1011 BGBP'!$V50:$AV50)=#REF!</f>
        <v>#REF!</v>
      </c>
      <c r="O50" t="e">
        <f>SUMIF('1011 BGBP'!$V$3:$AV$3,'Cross Check'!O$4,'1011 BGBP'!$V50:$AV50)=#REF!</f>
        <v>#REF!</v>
      </c>
      <c r="P50" t="e">
        <f>SUMIF('1011 BGBP'!$V$3:$AV$3,'Cross Check'!P$4,'1011 BGBP'!$V50:$AV50)=#REF!</f>
        <v>#REF!</v>
      </c>
      <c r="R50" s="4" t="b">
        <f>SUMIF('1011 BGBP'!$V$2:$AV$2,'Cross Check'!R$4,'1011 BGBP'!$V50:$AV50)='1011 Grade'!C50</f>
        <v>0</v>
      </c>
      <c r="S50" s="4" t="b">
        <f>SUMIF('1011 BGBP'!$V$2:$AV$2,'Cross Check'!S$4,'1011 BGBP'!$V50:$AV50)='1011 Grade'!D50</f>
        <v>0</v>
      </c>
      <c r="T50" s="4" t="b">
        <f>SUMIF('1011 BGBP'!$V$2:$AV$2,'Cross Check'!T$4,'1011 BGBP'!$V50:$AV50)='1011 Grade'!E50</f>
        <v>0</v>
      </c>
      <c r="U50" s="4" t="b">
        <f>SUMIF('1011 BGBP'!$V$2:$AV$2,'Cross Check'!U$4,'1011 BGBP'!$V50:$AV50)='1011 Grade'!F50</f>
        <v>0</v>
      </c>
      <c r="V50" s="4" t="b">
        <f>SUMIF('1011 BGBP'!$V$2:$AV$2,'Cross Check'!V$4,'1011 BGBP'!$V50:$AV50)='1011 Grade'!G50</f>
        <v>0</v>
      </c>
      <c r="W50" s="4" t="b">
        <f>SUMIF('1011 BGBP'!$V$2:$AV$2,'Cross Check'!W$4,'1011 BGBP'!$V50:$AV50)='1011 Grade'!H50</f>
        <v>0</v>
      </c>
      <c r="X50" s="4" t="b">
        <f>SUMIF('1011 BGBP'!$V$2:$AV$2,'Cross Check'!X$4,'1011 BGBP'!$V50:$AV50)='1011 Grade'!I50</f>
        <v>0</v>
      </c>
      <c r="Y50" s="4" t="b">
        <f>SUMIF('1011 BGBP'!$V$2:$AV$2,'Cross Check'!Y$4,'1011 BGBP'!$V50:$AV50)='1011 Grade'!J50</f>
        <v>0</v>
      </c>
      <c r="Z50" s="4" t="b">
        <f>SUMIF('1011 BGBP'!$V$2:$AV$2,'Cross Check'!Z$4,'1011 BGBP'!$V50:$AV50)='1011 Grade'!K50</f>
        <v>0</v>
      </c>
      <c r="AA50" s="4" t="b">
        <f>SUMIF('1011 BGBP'!$V$2:$AV$2,'Cross Check'!AA$4,'1011 BGBP'!$V50:$AV50)='1011 Grade'!L50</f>
        <v>0</v>
      </c>
      <c r="AB50" s="4" t="b">
        <f>SUMIF('1011 BGBP'!$V$2:$AV$2,'Cross Check'!AB$4,'1011 BGBP'!$V50:$AV50)='1011 Grade'!M50</f>
        <v>0</v>
      </c>
      <c r="AC50" s="4" t="b">
        <f>SUMIF('1011 BGBP'!$V$2:$AV$2,'Cross Check'!AC$4,'1011 BGBP'!$V50:$AV50)='1011 Grade'!N50</f>
        <v>0</v>
      </c>
      <c r="AD50" s="4" t="b">
        <f>SUMIF('1011 BGBP'!$V$2:$AV$2,'Cross Check'!AD$4,'1011 BGBP'!$V50:$AV50)='1011 Grade'!O50</f>
        <v>0</v>
      </c>
      <c r="AE50" s="4" t="b">
        <f>SUMIF('1011 BGBP'!$V$2:$AV$2,'Cross Check'!AE$4,'1011 BGBP'!$V50:$AV50)='1011 Grade'!P50</f>
        <v>0</v>
      </c>
      <c r="AG50" t="e">
        <f>#REF!=#REF!</f>
        <v>#REF!</v>
      </c>
      <c r="AH50" t="e">
        <f>#REF!=#REF!</f>
        <v>#REF!</v>
      </c>
      <c r="AI50" t="e">
        <f>#REF!=#REF!</f>
        <v>#REF!</v>
      </c>
      <c r="AJ50" t="e">
        <f>#REF!=#REF!</f>
        <v>#REF!</v>
      </c>
      <c r="AK50" s="40" t="e">
        <f>#REF!=#REF!</f>
        <v>#REF!</v>
      </c>
      <c r="AL50" t="e">
        <f>#REF!=#REF!</f>
        <v>#REF!</v>
      </c>
      <c r="AM50" t="e">
        <f>#REF!=#REF!</f>
        <v>#REF!</v>
      </c>
      <c r="AN50" t="e">
        <f>#REF!=#REF!</f>
        <v>#REF!</v>
      </c>
      <c r="AO50" t="e">
        <f>#REF!=#REF!</f>
        <v>#REF!</v>
      </c>
      <c r="AP50" t="e">
        <f>#REF!=#REF!</f>
        <v>#REF!</v>
      </c>
    </row>
    <row r="51" spans="1:42" ht="15">
      <c r="A51">
        <v>47</v>
      </c>
      <c r="B51" t="s">
        <v>47</v>
      </c>
      <c r="C51" s="1" t="e">
        <f>'1011 Grade'!Q51=#REF!</f>
        <v>#REF!</v>
      </c>
      <c r="D51" s="1" t="e">
        <f>#REF!='1011 BGBP'!BX51</f>
        <v>#REF!</v>
      </c>
      <c r="E51" s="1" t="b">
        <f>'1011 Grade'!Q51='1011 BGBP'!BX51</f>
        <v>1</v>
      </c>
      <c r="G51" t="e">
        <f>SUMIF('1011 BGBP'!$V$3:$AV$3,'Cross Check'!G$4,'1011 BGBP'!$V51:$AV51)=#REF!</f>
        <v>#REF!</v>
      </c>
      <c r="H51" t="e">
        <f>SUMIF('1011 BGBP'!$V$3:$AV$3,'Cross Check'!H$4,'1011 BGBP'!$V51:$AV51)=#REF!</f>
        <v>#REF!</v>
      </c>
      <c r="I51" t="e">
        <f>SUMIF('1011 BGBP'!$V$3:$AV$3,'Cross Check'!I$4,'1011 BGBP'!$V51:$AV51)=#REF!</f>
        <v>#REF!</v>
      </c>
      <c r="J51" t="e">
        <f>SUMIF('1011 BGBP'!$V$3:$AV$3,'Cross Check'!J$4,'1011 BGBP'!$V51:$AV51)=#REF!</f>
        <v>#REF!</v>
      </c>
      <c r="K51" t="e">
        <f>SUMIF('1011 BGBP'!$V$3:$AV$3,'Cross Check'!K$4,'1011 BGBP'!$V51:$AV51)=#REF!</f>
        <v>#REF!</v>
      </c>
      <c r="L51" t="e">
        <f>SUMIF('1011 BGBP'!$V$3:$AV$3,'Cross Check'!L$4,'1011 BGBP'!$V51:$AV51)=#REF!</f>
        <v>#REF!</v>
      </c>
      <c r="M51" t="e">
        <f>SUMIF('1011 BGBP'!$V$3:$AV$3,'Cross Check'!M$4,'1011 BGBP'!$V51:$AV51)=#REF!</f>
        <v>#REF!</v>
      </c>
      <c r="N51" t="e">
        <f>SUMIF('1011 BGBP'!$V$3:$AV$3,'Cross Check'!N$4,'1011 BGBP'!$V51:$AV51)=#REF!</f>
        <v>#REF!</v>
      </c>
      <c r="O51" t="e">
        <f>SUMIF('1011 BGBP'!$V$3:$AV$3,'Cross Check'!O$4,'1011 BGBP'!$V51:$AV51)=#REF!</f>
        <v>#REF!</v>
      </c>
      <c r="P51" t="e">
        <f>SUMIF('1011 BGBP'!$V$3:$AV$3,'Cross Check'!P$4,'1011 BGBP'!$V51:$AV51)=#REF!</f>
        <v>#REF!</v>
      </c>
      <c r="R51" s="4" t="b">
        <f>SUMIF('1011 BGBP'!$V$2:$AV$2,'Cross Check'!R$4,'1011 BGBP'!$V51:$AV51)='1011 Grade'!C51</f>
        <v>0</v>
      </c>
      <c r="S51" s="4" t="b">
        <f>SUMIF('1011 BGBP'!$V$2:$AV$2,'Cross Check'!S$4,'1011 BGBP'!$V51:$AV51)='1011 Grade'!D51</f>
        <v>0</v>
      </c>
      <c r="T51" s="4" t="b">
        <f>SUMIF('1011 BGBP'!$V$2:$AV$2,'Cross Check'!T$4,'1011 BGBP'!$V51:$AV51)='1011 Grade'!E51</f>
        <v>0</v>
      </c>
      <c r="U51" s="4" t="b">
        <f>SUMIF('1011 BGBP'!$V$2:$AV$2,'Cross Check'!U$4,'1011 BGBP'!$V51:$AV51)='1011 Grade'!F51</f>
        <v>0</v>
      </c>
      <c r="V51" s="4" t="b">
        <f>SUMIF('1011 BGBP'!$V$2:$AV$2,'Cross Check'!V$4,'1011 BGBP'!$V51:$AV51)='1011 Grade'!G51</f>
        <v>0</v>
      </c>
      <c r="W51" s="4" t="b">
        <f>SUMIF('1011 BGBP'!$V$2:$AV$2,'Cross Check'!W$4,'1011 BGBP'!$V51:$AV51)='1011 Grade'!H51</f>
        <v>0</v>
      </c>
      <c r="X51" s="4" t="b">
        <f>SUMIF('1011 BGBP'!$V$2:$AV$2,'Cross Check'!X$4,'1011 BGBP'!$V51:$AV51)='1011 Grade'!I51</f>
        <v>0</v>
      </c>
      <c r="Y51" s="4" t="b">
        <f>SUMIF('1011 BGBP'!$V$2:$AV$2,'Cross Check'!Y$4,'1011 BGBP'!$V51:$AV51)='1011 Grade'!J51</f>
        <v>0</v>
      </c>
      <c r="Z51" s="4" t="b">
        <f>SUMIF('1011 BGBP'!$V$2:$AV$2,'Cross Check'!Z$4,'1011 BGBP'!$V51:$AV51)='1011 Grade'!K51</f>
        <v>0</v>
      </c>
      <c r="AA51" s="4" t="b">
        <f>SUMIF('1011 BGBP'!$V$2:$AV$2,'Cross Check'!AA$4,'1011 BGBP'!$V51:$AV51)='1011 Grade'!L51</f>
        <v>0</v>
      </c>
      <c r="AB51" s="4" t="b">
        <f>SUMIF('1011 BGBP'!$V$2:$AV$2,'Cross Check'!AB$4,'1011 BGBP'!$V51:$AV51)='1011 Grade'!M51</f>
        <v>0</v>
      </c>
      <c r="AC51" s="4" t="b">
        <f>SUMIF('1011 BGBP'!$V$2:$AV$2,'Cross Check'!AC$4,'1011 BGBP'!$V51:$AV51)='1011 Grade'!N51</f>
        <v>0</v>
      </c>
      <c r="AD51" s="4" t="b">
        <f>SUMIF('1011 BGBP'!$V$2:$AV$2,'Cross Check'!AD$4,'1011 BGBP'!$V51:$AV51)='1011 Grade'!O51</f>
        <v>0</v>
      </c>
      <c r="AE51" s="4" t="b">
        <f>SUMIF('1011 BGBP'!$V$2:$AV$2,'Cross Check'!AE$4,'1011 BGBP'!$V51:$AV51)='1011 Grade'!P51</f>
        <v>0</v>
      </c>
      <c r="AG51" t="e">
        <f>#REF!=#REF!</f>
        <v>#REF!</v>
      </c>
      <c r="AH51" t="e">
        <f>#REF!=#REF!</f>
        <v>#REF!</v>
      </c>
      <c r="AI51" t="e">
        <f>#REF!=#REF!</f>
        <v>#REF!</v>
      </c>
      <c r="AJ51" t="e">
        <f>#REF!=#REF!</f>
        <v>#REF!</v>
      </c>
      <c r="AK51" s="40" t="e">
        <f>#REF!=#REF!</f>
        <v>#REF!</v>
      </c>
      <c r="AL51" t="e">
        <f>#REF!=#REF!</f>
        <v>#REF!</v>
      </c>
      <c r="AM51" t="e">
        <f>#REF!=#REF!</f>
        <v>#REF!</v>
      </c>
      <c r="AN51" t="e">
        <f>#REF!=#REF!</f>
        <v>#REF!</v>
      </c>
      <c r="AO51" t="e">
        <f>#REF!=#REF!</f>
        <v>#REF!</v>
      </c>
      <c r="AP51" t="e">
        <f>#REF!=#REF!</f>
        <v>#REF!</v>
      </c>
    </row>
    <row r="52" spans="1:42" ht="15">
      <c r="A52">
        <v>48</v>
      </c>
      <c r="B52" s="3" t="s">
        <v>48</v>
      </c>
      <c r="C52" s="1" t="e">
        <f>'1011 Grade'!Q52=#REF!</f>
        <v>#REF!</v>
      </c>
      <c r="D52" s="1" t="e">
        <f>#REF!='1011 BGBP'!#REF!</f>
        <v>#REF!</v>
      </c>
      <c r="E52" s="1" t="e">
        <f>'1011 Grade'!Q52='1011 BGBP'!#REF!</f>
        <v>#REF!</v>
      </c>
      <c r="G52" s="1" t="e">
        <f>SUMIF('1011 BGBP'!$V$3:$AV$3,'Cross Check'!G$4,'1011 BGBP'!$V52:$AV52)=#REF!</f>
        <v>#REF!</v>
      </c>
      <c r="H52" s="1" t="e">
        <f>SUMIF('1011 BGBP'!$V$3:$AV$3,'Cross Check'!H$4,'1011 BGBP'!$V52:$AV52)=#REF!</f>
        <v>#REF!</v>
      </c>
      <c r="I52" s="1" t="e">
        <f>SUMIF('1011 BGBP'!$V$3:$AV$3,'Cross Check'!I$4,'1011 BGBP'!$V52:$AV52)=#REF!</f>
        <v>#REF!</v>
      </c>
      <c r="J52" s="1" t="e">
        <f>SUMIF('1011 BGBP'!$V$3:$AV$3,'Cross Check'!J$4,'1011 BGBP'!$V52:$AV52)=#REF!</f>
        <v>#REF!</v>
      </c>
      <c r="K52" s="1" t="e">
        <f>SUMIF('1011 BGBP'!$V$3:$AV$3,'Cross Check'!K$4,'1011 BGBP'!$V52:$AV52)=#REF!</f>
        <v>#REF!</v>
      </c>
      <c r="L52" s="1" t="e">
        <f>SUMIF('1011 BGBP'!$V$3:$AV$3,'Cross Check'!L$4,'1011 BGBP'!$V52:$AV52)=#REF!</f>
        <v>#REF!</v>
      </c>
      <c r="M52" s="1" t="e">
        <f>SUMIF('1011 BGBP'!$V$3:$AV$3,'Cross Check'!M$4,'1011 BGBP'!$V52:$AV52)=#REF!</f>
        <v>#REF!</v>
      </c>
      <c r="N52" s="1" t="e">
        <f>SUMIF('1011 BGBP'!$V$3:$AV$3,'Cross Check'!N$4,'1011 BGBP'!$V52:$AV52)=#REF!</f>
        <v>#REF!</v>
      </c>
      <c r="O52" s="1" t="e">
        <f>SUMIF('1011 BGBP'!$V$3:$AV$3,'Cross Check'!O$4,'1011 BGBP'!$V52:$AV52)=#REF!</f>
        <v>#REF!</v>
      </c>
      <c r="P52" s="1" t="e">
        <f>SUMIF('1011 BGBP'!$V$3:$AV$3,'Cross Check'!P$4,'1011 BGBP'!$V52:$AV52)=#REF!</f>
        <v>#REF!</v>
      </c>
      <c r="R52" s="4" t="b">
        <f>SUMIF('1011 BGBP'!$V$2:$AV$2,'Cross Check'!R$4,'1011 BGBP'!$V52:$AV52)='1011 Grade'!C52</f>
        <v>0</v>
      </c>
      <c r="S52" s="4" t="b">
        <f>SUMIF('1011 BGBP'!$V$2:$AV$2,'Cross Check'!S$4,'1011 BGBP'!$V52:$AV52)='1011 Grade'!D52</f>
        <v>0</v>
      </c>
      <c r="T52" s="4" t="b">
        <f>SUMIF('1011 BGBP'!$V$2:$AV$2,'Cross Check'!T$4,'1011 BGBP'!$V52:$AV52)='1011 Grade'!E52</f>
        <v>0</v>
      </c>
      <c r="U52" s="4" t="b">
        <f>SUMIF('1011 BGBP'!$V$2:$AV$2,'Cross Check'!U$4,'1011 BGBP'!$V52:$AV52)='1011 Grade'!F52</f>
        <v>0</v>
      </c>
      <c r="V52" s="4" t="b">
        <f>SUMIF('1011 BGBP'!$V$2:$AV$2,'Cross Check'!V$4,'1011 BGBP'!$V52:$AV52)='1011 Grade'!G52</f>
        <v>0</v>
      </c>
      <c r="W52" s="4" t="b">
        <f>SUMIF('1011 BGBP'!$V$2:$AV$2,'Cross Check'!W$4,'1011 BGBP'!$V52:$AV52)='1011 Grade'!H52</f>
        <v>0</v>
      </c>
      <c r="X52" s="4" t="b">
        <f>SUMIF('1011 BGBP'!$V$2:$AV$2,'Cross Check'!X$4,'1011 BGBP'!$V52:$AV52)='1011 Grade'!I52</f>
        <v>0</v>
      </c>
      <c r="Y52" s="4" t="b">
        <f>SUMIF('1011 BGBP'!$V$2:$AV$2,'Cross Check'!Y$4,'1011 BGBP'!$V52:$AV52)='1011 Grade'!J52</f>
        <v>0</v>
      </c>
      <c r="Z52" s="4" t="b">
        <f>SUMIF('1011 BGBP'!$V$2:$AV$2,'Cross Check'!Z$4,'1011 BGBP'!$V52:$AV52)='1011 Grade'!K52</f>
        <v>0</v>
      </c>
      <c r="AA52" s="4" t="b">
        <f>SUMIF('1011 BGBP'!$V$2:$AV$2,'Cross Check'!AA$4,'1011 BGBP'!$V52:$AV52)='1011 Grade'!L52</f>
        <v>0</v>
      </c>
      <c r="AB52" s="4" t="b">
        <f>SUMIF('1011 BGBP'!$V$2:$AV$2,'Cross Check'!AB$4,'1011 BGBP'!$V52:$AV52)='1011 Grade'!M52</f>
        <v>0</v>
      </c>
      <c r="AC52" s="4" t="b">
        <f>SUMIF('1011 BGBP'!$V$2:$AV$2,'Cross Check'!AC$4,'1011 BGBP'!$V52:$AV52)='1011 Grade'!N52</f>
        <v>0</v>
      </c>
      <c r="AD52" s="4" t="b">
        <f>SUMIF('1011 BGBP'!$V$2:$AV$2,'Cross Check'!AD$4,'1011 BGBP'!$V52:$AV52)='1011 Grade'!O52</f>
        <v>0</v>
      </c>
      <c r="AE52" s="4" t="b">
        <f>SUMIF('1011 BGBP'!$V$2:$AV$2,'Cross Check'!AE$4,'1011 BGBP'!$V52:$AV52)='1011 Grade'!P52</f>
        <v>0</v>
      </c>
      <c r="AG52" t="e">
        <f>#REF!=#REF!</f>
        <v>#REF!</v>
      </c>
      <c r="AH52" t="e">
        <f>#REF!=#REF!</f>
        <v>#REF!</v>
      </c>
      <c r="AI52" t="e">
        <f>#REF!=#REF!</f>
        <v>#REF!</v>
      </c>
      <c r="AJ52" t="e">
        <f>#REF!=#REF!</f>
        <v>#REF!</v>
      </c>
      <c r="AK52" s="40" t="e">
        <f>#REF!=#REF!</f>
        <v>#REF!</v>
      </c>
      <c r="AL52" t="e">
        <f>#REF!=#REF!</f>
        <v>#REF!</v>
      </c>
      <c r="AM52" t="e">
        <f>#REF!=#REF!</f>
        <v>#REF!</v>
      </c>
      <c r="AN52" t="e">
        <f>#REF!=#REF!</f>
        <v>#REF!</v>
      </c>
      <c r="AO52" t="e">
        <f>#REF!=#REF!</f>
        <v>#REF!</v>
      </c>
      <c r="AP52" t="e">
        <f>#REF!=#REF!</f>
        <v>#REF!</v>
      </c>
    </row>
    <row r="53" spans="1:42" ht="15">
      <c r="A53">
        <v>49</v>
      </c>
      <c r="B53" t="s">
        <v>49</v>
      </c>
      <c r="C53" s="1" t="e">
        <f>'1011 Grade'!Q53=#REF!</f>
        <v>#REF!</v>
      </c>
      <c r="D53" s="1" t="e">
        <f>#REF!='1011 BGBP'!BX53</f>
        <v>#REF!</v>
      </c>
      <c r="E53" s="1" t="b">
        <f>'1011 Grade'!Q53='1011 BGBP'!BX53</f>
        <v>1</v>
      </c>
      <c r="G53" t="e">
        <f>SUMIF('1011 BGBP'!$V$3:$AV$3,'Cross Check'!G$4,'1011 BGBP'!$V53:$AV53)=#REF!</f>
        <v>#REF!</v>
      </c>
      <c r="H53" t="e">
        <f>SUMIF('1011 BGBP'!$V$3:$AV$3,'Cross Check'!H$4,'1011 BGBP'!$V53:$AV53)=#REF!</f>
        <v>#REF!</v>
      </c>
      <c r="I53" t="e">
        <f>SUMIF('1011 BGBP'!$V$3:$AV$3,'Cross Check'!I$4,'1011 BGBP'!$V53:$AV53)=#REF!</f>
        <v>#REF!</v>
      </c>
      <c r="J53" t="e">
        <f>SUMIF('1011 BGBP'!$V$3:$AV$3,'Cross Check'!J$4,'1011 BGBP'!$V53:$AV53)=#REF!</f>
        <v>#REF!</v>
      </c>
      <c r="K53" t="e">
        <f>SUMIF('1011 BGBP'!$V$3:$AV$3,'Cross Check'!K$4,'1011 BGBP'!$V53:$AV53)=#REF!</f>
        <v>#REF!</v>
      </c>
      <c r="L53" t="e">
        <f>SUMIF('1011 BGBP'!$V$3:$AV$3,'Cross Check'!L$4,'1011 BGBP'!$V53:$AV53)=#REF!</f>
        <v>#REF!</v>
      </c>
      <c r="M53" t="e">
        <f>SUMIF('1011 BGBP'!$V$3:$AV$3,'Cross Check'!M$4,'1011 BGBP'!$V53:$AV53)=#REF!</f>
        <v>#REF!</v>
      </c>
      <c r="N53" t="e">
        <f>SUMIF('1011 BGBP'!$V$3:$AV$3,'Cross Check'!N$4,'1011 BGBP'!$V53:$AV53)=#REF!</f>
        <v>#REF!</v>
      </c>
      <c r="O53" t="e">
        <f>SUMIF('1011 BGBP'!$V$3:$AV$3,'Cross Check'!O$4,'1011 BGBP'!$V53:$AV53)=#REF!</f>
        <v>#REF!</v>
      </c>
      <c r="P53" t="e">
        <f>SUMIF('1011 BGBP'!$V$3:$AV$3,'Cross Check'!P$4,'1011 BGBP'!$V53:$AV53)=#REF!</f>
        <v>#REF!</v>
      </c>
      <c r="R53" s="4" t="b">
        <f>SUMIF('1011 BGBP'!$V$2:$AV$2,'Cross Check'!R$4,'1011 BGBP'!$V53:$AV53)='1011 Grade'!C53</f>
        <v>0</v>
      </c>
      <c r="S53" s="4" t="b">
        <f>SUMIF('1011 BGBP'!$V$2:$AV$2,'Cross Check'!S$4,'1011 BGBP'!$V53:$AV53)='1011 Grade'!D53</f>
        <v>0</v>
      </c>
      <c r="T53" s="4" t="b">
        <f>SUMIF('1011 BGBP'!$V$2:$AV$2,'Cross Check'!T$4,'1011 BGBP'!$V53:$AV53)='1011 Grade'!E53</f>
        <v>0</v>
      </c>
      <c r="U53" s="4" t="b">
        <f>SUMIF('1011 BGBP'!$V$2:$AV$2,'Cross Check'!U$4,'1011 BGBP'!$V53:$AV53)='1011 Grade'!F53</f>
        <v>0</v>
      </c>
      <c r="V53" s="4" t="b">
        <f>SUMIF('1011 BGBP'!$V$2:$AV$2,'Cross Check'!V$4,'1011 BGBP'!$V53:$AV53)='1011 Grade'!G53</f>
        <v>0</v>
      </c>
      <c r="W53" s="4" t="b">
        <f>SUMIF('1011 BGBP'!$V$2:$AV$2,'Cross Check'!W$4,'1011 BGBP'!$V53:$AV53)='1011 Grade'!H53</f>
        <v>0</v>
      </c>
      <c r="X53" s="4" t="b">
        <f>SUMIF('1011 BGBP'!$V$2:$AV$2,'Cross Check'!X$4,'1011 BGBP'!$V53:$AV53)='1011 Grade'!I53</f>
        <v>0</v>
      </c>
      <c r="Y53" s="4" t="b">
        <f>SUMIF('1011 BGBP'!$V$2:$AV$2,'Cross Check'!Y$4,'1011 BGBP'!$V53:$AV53)='1011 Grade'!J53</f>
        <v>0</v>
      </c>
      <c r="Z53" s="4" t="b">
        <f>SUMIF('1011 BGBP'!$V$2:$AV$2,'Cross Check'!Z$4,'1011 BGBP'!$V53:$AV53)='1011 Grade'!K53</f>
        <v>0</v>
      </c>
      <c r="AA53" s="4" t="b">
        <f>SUMIF('1011 BGBP'!$V$2:$AV$2,'Cross Check'!AA$4,'1011 BGBP'!$V53:$AV53)='1011 Grade'!L53</f>
        <v>0</v>
      </c>
      <c r="AB53" s="4" t="b">
        <f>SUMIF('1011 BGBP'!$V$2:$AV$2,'Cross Check'!AB$4,'1011 BGBP'!$V53:$AV53)='1011 Grade'!M53</f>
        <v>0</v>
      </c>
      <c r="AC53" s="4" t="b">
        <f>SUMIF('1011 BGBP'!$V$2:$AV$2,'Cross Check'!AC$4,'1011 BGBP'!$V53:$AV53)='1011 Grade'!N53</f>
        <v>0</v>
      </c>
      <c r="AD53" s="4" t="b">
        <f>SUMIF('1011 BGBP'!$V$2:$AV$2,'Cross Check'!AD$4,'1011 BGBP'!$V53:$AV53)='1011 Grade'!O53</f>
        <v>0</v>
      </c>
      <c r="AE53" s="4" t="b">
        <f>SUMIF('1011 BGBP'!$V$2:$AV$2,'Cross Check'!AE$4,'1011 BGBP'!$V53:$AV53)='1011 Grade'!P53</f>
        <v>0</v>
      </c>
      <c r="AG53" t="e">
        <f>#REF!=#REF!</f>
        <v>#REF!</v>
      </c>
      <c r="AH53" t="e">
        <f>#REF!=#REF!</f>
        <v>#REF!</v>
      </c>
      <c r="AI53" t="e">
        <f>#REF!=#REF!</f>
        <v>#REF!</v>
      </c>
      <c r="AJ53" t="e">
        <f>#REF!=#REF!</f>
        <v>#REF!</v>
      </c>
      <c r="AK53" s="40" t="e">
        <f>#REF!=#REF!</f>
        <v>#REF!</v>
      </c>
      <c r="AL53" t="e">
        <f>#REF!=#REF!</f>
        <v>#REF!</v>
      </c>
      <c r="AM53" t="e">
        <f>#REF!=#REF!</f>
        <v>#REF!</v>
      </c>
      <c r="AN53" t="e">
        <f>#REF!=#REF!</f>
        <v>#REF!</v>
      </c>
      <c r="AO53" t="e">
        <f>#REF!=#REF!</f>
        <v>#REF!</v>
      </c>
      <c r="AP53" t="e">
        <f>#REF!=#REF!</f>
        <v>#REF!</v>
      </c>
    </row>
    <row r="54" spans="1:42" ht="15">
      <c r="A54">
        <v>50</v>
      </c>
      <c r="B54" t="s">
        <v>50</v>
      </c>
      <c r="C54" s="1" t="e">
        <f>'1011 Grade'!Q54=#REF!</f>
        <v>#REF!</v>
      </c>
      <c r="D54" s="1" t="e">
        <f>#REF!='1011 BGBP'!BX54</f>
        <v>#REF!</v>
      </c>
      <c r="E54" s="1" t="b">
        <f>'1011 Grade'!Q54='1011 BGBP'!BX54</f>
        <v>1</v>
      </c>
      <c r="G54" t="e">
        <f>SUMIF('1011 BGBP'!$V$3:$AV$3,'Cross Check'!G$4,'1011 BGBP'!$V54:$AV54)=#REF!</f>
        <v>#REF!</v>
      </c>
      <c r="H54" t="e">
        <f>SUMIF('1011 BGBP'!$V$3:$AV$3,'Cross Check'!H$4,'1011 BGBP'!$V54:$AV54)=#REF!</f>
        <v>#REF!</v>
      </c>
      <c r="I54" t="e">
        <f>SUMIF('1011 BGBP'!$V$3:$AV$3,'Cross Check'!I$4,'1011 BGBP'!$V54:$AV54)=#REF!</f>
        <v>#REF!</v>
      </c>
      <c r="J54" t="e">
        <f>SUMIF('1011 BGBP'!$V$3:$AV$3,'Cross Check'!J$4,'1011 BGBP'!$V54:$AV54)=#REF!</f>
        <v>#REF!</v>
      </c>
      <c r="K54" t="e">
        <f>SUMIF('1011 BGBP'!$V$3:$AV$3,'Cross Check'!K$4,'1011 BGBP'!$V54:$AV54)=#REF!</f>
        <v>#REF!</v>
      </c>
      <c r="L54" t="e">
        <f>SUMIF('1011 BGBP'!$V$3:$AV$3,'Cross Check'!L$4,'1011 BGBP'!$V54:$AV54)=#REF!</f>
        <v>#REF!</v>
      </c>
      <c r="M54" t="e">
        <f>SUMIF('1011 BGBP'!$V$3:$AV$3,'Cross Check'!M$4,'1011 BGBP'!$V54:$AV54)=#REF!</f>
        <v>#REF!</v>
      </c>
      <c r="N54" t="e">
        <f>SUMIF('1011 BGBP'!$V$3:$AV$3,'Cross Check'!N$4,'1011 BGBP'!$V54:$AV54)=#REF!</f>
        <v>#REF!</v>
      </c>
      <c r="O54" t="e">
        <f>SUMIF('1011 BGBP'!$V$3:$AV$3,'Cross Check'!O$4,'1011 BGBP'!$V54:$AV54)=#REF!</f>
        <v>#REF!</v>
      </c>
      <c r="P54" t="e">
        <f>SUMIF('1011 BGBP'!$V$3:$AV$3,'Cross Check'!P$4,'1011 BGBP'!$V54:$AV54)=#REF!</f>
        <v>#REF!</v>
      </c>
      <c r="R54" s="4" t="b">
        <f>SUMIF('1011 BGBP'!$V$2:$AV$2,'Cross Check'!R$4,'1011 BGBP'!$V54:$AV54)='1011 Grade'!C54</f>
        <v>0</v>
      </c>
      <c r="S54" s="4" t="b">
        <f>SUMIF('1011 BGBP'!$V$2:$AV$2,'Cross Check'!S$4,'1011 BGBP'!$V54:$AV54)='1011 Grade'!D54</f>
        <v>0</v>
      </c>
      <c r="T54" s="4" t="b">
        <f>SUMIF('1011 BGBP'!$V$2:$AV$2,'Cross Check'!T$4,'1011 BGBP'!$V54:$AV54)='1011 Grade'!E54</f>
        <v>0</v>
      </c>
      <c r="U54" s="4" t="b">
        <f>SUMIF('1011 BGBP'!$V$2:$AV$2,'Cross Check'!U$4,'1011 BGBP'!$V54:$AV54)='1011 Grade'!F54</f>
        <v>0</v>
      </c>
      <c r="V54" s="4" t="b">
        <f>SUMIF('1011 BGBP'!$V$2:$AV$2,'Cross Check'!V$4,'1011 BGBP'!$V54:$AV54)='1011 Grade'!G54</f>
        <v>0</v>
      </c>
      <c r="W54" s="4" t="b">
        <f>SUMIF('1011 BGBP'!$V$2:$AV$2,'Cross Check'!W$4,'1011 BGBP'!$V54:$AV54)='1011 Grade'!H54</f>
        <v>0</v>
      </c>
      <c r="X54" s="4" t="b">
        <f>SUMIF('1011 BGBP'!$V$2:$AV$2,'Cross Check'!X$4,'1011 BGBP'!$V54:$AV54)='1011 Grade'!I54</f>
        <v>0</v>
      </c>
      <c r="Y54" s="4" t="b">
        <f>SUMIF('1011 BGBP'!$V$2:$AV$2,'Cross Check'!Y$4,'1011 BGBP'!$V54:$AV54)='1011 Grade'!J54</f>
        <v>0</v>
      </c>
      <c r="Z54" s="4" t="b">
        <f>SUMIF('1011 BGBP'!$V$2:$AV$2,'Cross Check'!Z$4,'1011 BGBP'!$V54:$AV54)='1011 Grade'!K54</f>
        <v>0</v>
      </c>
      <c r="AA54" s="4" t="b">
        <f>SUMIF('1011 BGBP'!$V$2:$AV$2,'Cross Check'!AA$4,'1011 BGBP'!$V54:$AV54)='1011 Grade'!L54</f>
        <v>0</v>
      </c>
      <c r="AB54" s="4" t="b">
        <f>SUMIF('1011 BGBP'!$V$2:$AV$2,'Cross Check'!AB$4,'1011 BGBP'!$V54:$AV54)='1011 Grade'!M54</f>
        <v>0</v>
      </c>
      <c r="AC54" s="4" t="b">
        <f>SUMIF('1011 BGBP'!$V$2:$AV$2,'Cross Check'!AC$4,'1011 BGBP'!$V54:$AV54)='1011 Grade'!N54</f>
        <v>0</v>
      </c>
      <c r="AD54" s="4" t="b">
        <f>SUMIF('1011 BGBP'!$V$2:$AV$2,'Cross Check'!AD$4,'1011 BGBP'!$V54:$AV54)='1011 Grade'!O54</f>
        <v>0</v>
      </c>
      <c r="AE54" s="4" t="b">
        <f>SUMIF('1011 BGBP'!$V$2:$AV$2,'Cross Check'!AE$4,'1011 BGBP'!$V54:$AV54)='1011 Grade'!P54</f>
        <v>0</v>
      </c>
      <c r="AG54" t="e">
        <f>#REF!=#REF!</f>
        <v>#REF!</v>
      </c>
      <c r="AH54" t="e">
        <f>#REF!=#REF!</f>
        <v>#REF!</v>
      </c>
      <c r="AI54" t="e">
        <f>#REF!=#REF!</f>
        <v>#REF!</v>
      </c>
      <c r="AJ54" t="e">
        <f>#REF!=#REF!</f>
        <v>#REF!</v>
      </c>
      <c r="AK54" s="40" t="e">
        <f>#REF!=#REF!</f>
        <v>#REF!</v>
      </c>
      <c r="AL54" t="e">
        <f>#REF!=#REF!</f>
        <v>#REF!</v>
      </c>
      <c r="AM54" t="e">
        <f>#REF!=#REF!</f>
        <v>#REF!</v>
      </c>
      <c r="AN54" t="e">
        <f>#REF!=#REF!</f>
        <v>#REF!</v>
      </c>
      <c r="AO54" t="e">
        <f>#REF!=#REF!</f>
        <v>#REF!</v>
      </c>
      <c r="AP54" t="e">
        <f>#REF!=#REF!</f>
        <v>#REF!</v>
      </c>
    </row>
    <row r="55" spans="1:42" ht="15">
      <c r="A55">
        <v>51</v>
      </c>
      <c r="B55" t="s">
        <v>51</v>
      </c>
      <c r="C55" s="1" t="e">
        <f>'1011 Grade'!Q55=#REF!</f>
        <v>#REF!</v>
      </c>
      <c r="D55" s="1" t="e">
        <f>#REF!='1011 BGBP'!BX55</f>
        <v>#REF!</v>
      </c>
      <c r="E55" s="1" t="b">
        <f>'1011 Grade'!Q55='1011 BGBP'!BX55</f>
        <v>1</v>
      </c>
      <c r="G55" t="e">
        <f>SUMIF('1011 BGBP'!$V$3:$AV$3,'Cross Check'!G$4,'1011 BGBP'!$V55:$AV55)=#REF!</f>
        <v>#REF!</v>
      </c>
      <c r="H55" t="e">
        <f>SUMIF('1011 BGBP'!$V$3:$AV$3,'Cross Check'!H$4,'1011 BGBP'!$V55:$AV55)=#REF!</f>
        <v>#REF!</v>
      </c>
      <c r="I55" t="e">
        <f>SUMIF('1011 BGBP'!$V$3:$AV$3,'Cross Check'!I$4,'1011 BGBP'!$V55:$AV55)=#REF!</f>
        <v>#REF!</v>
      </c>
      <c r="J55" t="e">
        <f>SUMIF('1011 BGBP'!$V$3:$AV$3,'Cross Check'!J$4,'1011 BGBP'!$V55:$AV55)=#REF!</f>
        <v>#REF!</v>
      </c>
      <c r="K55" t="e">
        <f>SUMIF('1011 BGBP'!$V$3:$AV$3,'Cross Check'!K$4,'1011 BGBP'!$V55:$AV55)=#REF!</f>
        <v>#REF!</v>
      </c>
      <c r="L55" t="e">
        <f>SUMIF('1011 BGBP'!$V$3:$AV$3,'Cross Check'!L$4,'1011 BGBP'!$V55:$AV55)=#REF!</f>
        <v>#REF!</v>
      </c>
      <c r="M55" t="e">
        <f>SUMIF('1011 BGBP'!$V$3:$AV$3,'Cross Check'!M$4,'1011 BGBP'!$V55:$AV55)=#REF!</f>
        <v>#REF!</v>
      </c>
      <c r="N55" t="e">
        <f>SUMIF('1011 BGBP'!$V$3:$AV$3,'Cross Check'!N$4,'1011 BGBP'!$V55:$AV55)=#REF!</f>
        <v>#REF!</v>
      </c>
      <c r="O55" t="e">
        <f>SUMIF('1011 BGBP'!$V$3:$AV$3,'Cross Check'!O$4,'1011 BGBP'!$V55:$AV55)=#REF!</f>
        <v>#REF!</v>
      </c>
      <c r="P55" t="e">
        <f>SUMIF('1011 BGBP'!$V$3:$AV$3,'Cross Check'!P$4,'1011 BGBP'!$V55:$AV55)=#REF!</f>
        <v>#REF!</v>
      </c>
      <c r="R55" s="4" t="b">
        <f>SUMIF('1011 BGBP'!$V$2:$AV$2,'Cross Check'!R$4,'1011 BGBP'!$V55:$AV55)='1011 Grade'!C55</f>
        <v>0</v>
      </c>
      <c r="S55" s="4" t="b">
        <f>SUMIF('1011 BGBP'!$V$2:$AV$2,'Cross Check'!S$4,'1011 BGBP'!$V55:$AV55)='1011 Grade'!D55</f>
        <v>0</v>
      </c>
      <c r="T55" s="4" t="b">
        <f>SUMIF('1011 BGBP'!$V$2:$AV$2,'Cross Check'!T$4,'1011 BGBP'!$V55:$AV55)='1011 Grade'!E55</f>
        <v>0</v>
      </c>
      <c r="U55" s="4" t="b">
        <f>SUMIF('1011 BGBP'!$V$2:$AV$2,'Cross Check'!U$4,'1011 BGBP'!$V55:$AV55)='1011 Grade'!F55</f>
        <v>0</v>
      </c>
      <c r="V55" s="4" t="b">
        <f>SUMIF('1011 BGBP'!$V$2:$AV$2,'Cross Check'!V$4,'1011 BGBP'!$V55:$AV55)='1011 Grade'!G55</f>
        <v>0</v>
      </c>
      <c r="W55" s="4" t="b">
        <f>SUMIF('1011 BGBP'!$V$2:$AV$2,'Cross Check'!W$4,'1011 BGBP'!$V55:$AV55)='1011 Grade'!H55</f>
        <v>0</v>
      </c>
      <c r="X55" s="4" t="b">
        <f>SUMIF('1011 BGBP'!$V$2:$AV$2,'Cross Check'!X$4,'1011 BGBP'!$V55:$AV55)='1011 Grade'!I55</f>
        <v>0</v>
      </c>
      <c r="Y55" s="4" t="b">
        <f>SUMIF('1011 BGBP'!$V$2:$AV$2,'Cross Check'!Y$4,'1011 BGBP'!$V55:$AV55)='1011 Grade'!J55</f>
        <v>0</v>
      </c>
      <c r="Z55" s="4" t="b">
        <f>SUMIF('1011 BGBP'!$V$2:$AV$2,'Cross Check'!Z$4,'1011 BGBP'!$V55:$AV55)='1011 Grade'!K55</f>
        <v>0</v>
      </c>
      <c r="AA55" s="4" t="b">
        <f>SUMIF('1011 BGBP'!$V$2:$AV$2,'Cross Check'!AA$4,'1011 BGBP'!$V55:$AV55)='1011 Grade'!L55</f>
        <v>0</v>
      </c>
      <c r="AB55" s="4" t="b">
        <f>SUMIF('1011 BGBP'!$V$2:$AV$2,'Cross Check'!AB$4,'1011 BGBP'!$V55:$AV55)='1011 Grade'!M55</f>
        <v>0</v>
      </c>
      <c r="AC55" s="4" t="b">
        <f>SUMIF('1011 BGBP'!$V$2:$AV$2,'Cross Check'!AC$4,'1011 BGBP'!$V55:$AV55)='1011 Grade'!N55</f>
        <v>0</v>
      </c>
      <c r="AD55" s="4" t="b">
        <f>SUMIF('1011 BGBP'!$V$2:$AV$2,'Cross Check'!AD$4,'1011 BGBP'!$V55:$AV55)='1011 Grade'!O55</f>
        <v>0</v>
      </c>
      <c r="AE55" s="4" t="b">
        <f>SUMIF('1011 BGBP'!$V$2:$AV$2,'Cross Check'!AE$4,'1011 BGBP'!$V55:$AV55)='1011 Grade'!P55</f>
        <v>0</v>
      </c>
      <c r="AG55" t="e">
        <f>#REF!=#REF!</f>
        <v>#REF!</v>
      </c>
      <c r="AH55" t="e">
        <f>#REF!=#REF!</f>
        <v>#REF!</v>
      </c>
      <c r="AI55" t="e">
        <f>#REF!=#REF!</f>
        <v>#REF!</v>
      </c>
      <c r="AJ55" t="e">
        <f>#REF!=#REF!</f>
        <v>#REF!</v>
      </c>
      <c r="AK55" s="40" t="e">
        <f>#REF!=#REF!</f>
        <v>#REF!</v>
      </c>
      <c r="AL55" t="e">
        <f>#REF!=#REF!</f>
        <v>#REF!</v>
      </c>
      <c r="AM55" t="e">
        <f>#REF!=#REF!</f>
        <v>#REF!</v>
      </c>
      <c r="AN55" t="e">
        <f>#REF!=#REF!</f>
        <v>#REF!</v>
      </c>
      <c r="AO55" t="e">
        <f>#REF!=#REF!</f>
        <v>#REF!</v>
      </c>
      <c r="AP55" t="e">
        <f>#REF!=#REF!</f>
        <v>#REF!</v>
      </c>
    </row>
    <row r="56" spans="1:42" ht="15">
      <c r="A56">
        <v>52</v>
      </c>
      <c r="B56" t="s">
        <v>52</v>
      </c>
      <c r="C56" s="1" t="e">
        <f>'1011 Grade'!Q56=#REF!</f>
        <v>#REF!</v>
      </c>
      <c r="D56" s="1" t="e">
        <f>#REF!='1011 BGBP'!BX56</f>
        <v>#REF!</v>
      </c>
      <c r="E56" s="1" t="b">
        <f>'1011 Grade'!Q56='1011 BGBP'!BX56</f>
        <v>1</v>
      </c>
      <c r="G56" t="e">
        <f>SUMIF('1011 BGBP'!$V$3:$AV$3,'Cross Check'!G$4,'1011 BGBP'!$V56:$AV56)=#REF!</f>
        <v>#REF!</v>
      </c>
      <c r="H56" t="e">
        <f>SUMIF('1011 BGBP'!$V$3:$AV$3,'Cross Check'!H$4,'1011 BGBP'!$V56:$AV56)=#REF!</f>
        <v>#REF!</v>
      </c>
      <c r="I56" t="e">
        <f>SUMIF('1011 BGBP'!$V$3:$AV$3,'Cross Check'!I$4,'1011 BGBP'!$V56:$AV56)=#REF!</f>
        <v>#REF!</v>
      </c>
      <c r="J56" t="e">
        <f>SUMIF('1011 BGBP'!$V$3:$AV$3,'Cross Check'!J$4,'1011 BGBP'!$V56:$AV56)=#REF!</f>
        <v>#REF!</v>
      </c>
      <c r="K56" t="e">
        <f>SUMIF('1011 BGBP'!$V$3:$AV$3,'Cross Check'!K$4,'1011 BGBP'!$V56:$AV56)=#REF!</f>
        <v>#REF!</v>
      </c>
      <c r="L56" t="e">
        <f>SUMIF('1011 BGBP'!$V$3:$AV$3,'Cross Check'!L$4,'1011 BGBP'!$V56:$AV56)=#REF!</f>
        <v>#REF!</v>
      </c>
      <c r="M56" t="e">
        <f>SUMIF('1011 BGBP'!$V$3:$AV$3,'Cross Check'!M$4,'1011 BGBP'!$V56:$AV56)=#REF!</f>
        <v>#REF!</v>
      </c>
      <c r="N56" t="e">
        <f>SUMIF('1011 BGBP'!$V$3:$AV$3,'Cross Check'!N$4,'1011 BGBP'!$V56:$AV56)=#REF!</f>
        <v>#REF!</v>
      </c>
      <c r="O56" t="e">
        <f>SUMIF('1011 BGBP'!$V$3:$AV$3,'Cross Check'!O$4,'1011 BGBP'!$V56:$AV56)=#REF!</f>
        <v>#REF!</v>
      </c>
      <c r="P56" t="e">
        <f>SUMIF('1011 BGBP'!$V$3:$AV$3,'Cross Check'!P$4,'1011 BGBP'!$V56:$AV56)=#REF!</f>
        <v>#REF!</v>
      </c>
      <c r="R56" s="4" t="b">
        <f>SUMIF('1011 BGBP'!$V$2:$AV$2,'Cross Check'!R$4,'1011 BGBP'!$V56:$AV56)='1011 Grade'!C56</f>
        <v>0</v>
      </c>
      <c r="S56" s="4" t="b">
        <f>SUMIF('1011 BGBP'!$V$2:$AV$2,'Cross Check'!S$4,'1011 BGBP'!$V56:$AV56)='1011 Grade'!D56</f>
        <v>0</v>
      </c>
      <c r="T56" s="4" t="b">
        <f>SUMIF('1011 BGBP'!$V$2:$AV$2,'Cross Check'!T$4,'1011 BGBP'!$V56:$AV56)='1011 Grade'!E56</f>
        <v>0</v>
      </c>
      <c r="U56" s="4" t="b">
        <f>SUMIF('1011 BGBP'!$V$2:$AV$2,'Cross Check'!U$4,'1011 BGBP'!$V56:$AV56)='1011 Grade'!F56</f>
        <v>0</v>
      </c>
      <c r="V56" s="4" t="b">
        <f>SUMIF('1011 BGBP'!$V$2:$AV$2,'Cross Check'!V$4,'1011 BGBP'!$V56:$AV56)='1011 Grade'!G56</f>
        <v>0</v>
      </c>
      <c r="W56" s="4" t="b">
        <f>SUMIF('1011 BGBP'!$V$2:$AV$2,'Cross Check'!W$4,'1011 BGBP'!$V56:$AV56)='1011 Grade'!H56</f>
        <v>0</v>
      </c>
      <c r="X56" s="4" t="b">
        <f>SUMIF('1011 BGBP'!$V$2:$AV$2,'Cross Check'!X$4,'1011 BGBP'!$V56:$AV56)='1011 Grade'!I56</f>
        <v>0</v>
      </c>
      <c r="Y56" s="4" t="b">
        <f>SUMIF('1011 BGBP'!$V$2:$AV$2,'Cross Check'!Y$4,'1011 BGBP'!$V56:$AV56)='1011 Grade'!J56</f>
        <v>0</v>
      </c>
      <c r="Z56" s="4" t="b">
        <f>SUMIF('1011 BGBP'!$V$2:$AV$2,'Cross Check'!Z$4,'1011 BGBP'!$V56:$AV56)='1011 Grade'!K56</f>
        <v>0</v>
      </c>
      <c r="AA56" s="4" t="b">
        <f>SUMIF('1011 BGBP'!$V$2:$AV$2,'Cross Check'!AA$4,'1011 BGBP'!$V56:$AV56)='1011 Grade'!L56</f>
        <v>0</v>
      </c>
      <c r="AB56" s="4" t="b">
        <f>SUMIF('1011 BGBP'!$V$2:$AV$2,'Cross Check'!AB$4,'1011 BGBP'!$V56:$AV56)='1011 Grade'!M56</f>
        <v>0</v>
      </c>
      <c r="AC56" s="4" t="b">
        <f>SUMIF('1011 BGBP'!$V$2:$AV$2,'Cross Check'!AC$4,'1011 BGBP'!$V56:$AV56)='1011 Grade'!N56</f>
        <v>0</v>
      </c>
      <c r="AD56" s="4" t="b">
        <f>SUMIF('1011 BGBP'!$V$2:$AV$2,'Cross Check'!AD$4,'1011 BGBP'!$V56:$AV56)='1011 Grade'!O56</f>
        <v>0</v>
      </c>
      <c r="AE56" s="4" t="b">
        <f>SUMIF('1011 BGBP'!$V$2:$AV$2,'Cross Check'!AE$4,'1011 BGBP'!$V56:$AV56)='1011 Grade'!P56</f>
        <v>0</v>
      </c>
      <c r="AG56" t="e">
        <f>#REF!=#REF!</f>
        <v>#REF!</v>
      </c>
      <c r="AH56" t="e">
        <f>#REF!=#REF!</f>
        <v>#REF!</v>
      </c>
      <c r="AI56" t="e">
        <f>#REF!=#REF!</f>
        <v>#REF!</v>
      </c>
      <c r="AJ56" t="e">
        <f>#REF!=#REF!</f>
        <v>#REF!</v>
      </c>
      <c r="AK56" s="40" t="e">
        <f>#REF!=#REF!</f>
        <v>#REF!</v>
      </c>
      <c r="AL56" t="e">
        <f>#REF!=#REF!</f>
        <v>#REF!</v>
      </c>
      <c r="AM56" t="e">
        <f>#REF!=#REF!</f>
        <v>#REF!</v>
      </c>
      <c r="AN56" t="e">
        <f>#REF!=#REF!</f>
        <v>#REF!</v>
      </c>
      <c r="AO56" t="e">
        <f>#REF!=#REF!</f>
        <v>#REF!</v>
      </c>
      <c r="AP56" t="e">
        <f>#REF!=#REF!</f>
        <v>#REF!</v>
      </c>
    </row>
    <row r="57" spans="1:42" ht="15">
      <c r="A57">
        <v>53</v>
      </c>
      <c r="B57" t="s">
        <v>53</v>
      </c>
      <c r="C57" s="1" t="e">
        <f>'1011 Grade'!Q57=#REF!</f>
        <v>#REF!</v>
      </c>
      <c r="D57" s="1" t="e">
        <f>#REF!='1011 BGBP'!BX57</f>
        <v>#REF!</v>
      </c>
      <c r="E57" s="1" t="b">
        <f>'1011 Grade'!Q57='1011 BGBP'!BX57</f>
        <v>1</v>
      </c>
      <c r="G57" t="e">
        <f>SUMIF('1011 BGBP'!$V$3:$AV$3,'Cross Check'!G$4,'1011 BGBP'!$V57:$AV57)=#REF!</f>
        <v>#REF!</v>
      </c>
      <c r="H57" t="e">
        <f>SUMIF('1011 BGBP'!$V$3:$AV$3,'Cross Check'!H$4,'1011 BGBP'!$V57:$AV57)=#REF!</f>
        <v>#REF!</v>
      </c>
      <c r="I57" t="e">
        <f>SUMIF('1011 BGBP'!$V$3:$AV$3,'Cross Check'!I$4,'1011 BGBP'!$V57:$AV57)=#REF!</f>
        <v>#REF!</v>
      </c>
      <c r="J57" t="e">
        <f>SUMIF('1011 BGBP'!$V$3:$AV$3,'Cross Check'!J$4,'1011 BGBP'!$V57:$AV57)=#REF!</f>
        <v>#REF!</v>
      </c>
      <c r="K57" t="e">
        <f>SUMIF('1011 BGBP'!$V$3:$AV$3,'Cross Check'!K$4,'1011 BGBP'!$V57:$AV57)=#REF!</f>
        <v>#REF!</v>
      </c>
      <c r="L57" t="e">
        <f>SUMIF('1011 BGBP'!$V$3:$AV$3,'Cross Check'!L$4,'1011 BGBP'!$V57:$AV57)=#REF!</f>
        <v>#REF!</v>
      </c>
      <c r="M57" t="e">
        <f>SUMIF('1011 BGBP'!$V$3:$AV$3,'Cross Check'!M$4,'1011 BGBP'!$V57:$AV57)=#REF!</f>
        <v>#REF!</v>
      </c>
      <c r="N57" t="e">
        <f>SUMIF('1011 BGBP'!$V$3:$AV$3,'Cross Check'!N$4,'1011 BGBP'!$V57:$AV57)=#REF!</f>
        <v>#REF!</v>
      </c>
      <c r="O57" t="e">
        <f>SUMIF('1011 BGBP'!$V$3:$AV$3,'Cross Check'!O$4,'1011 BGBP'!$V57:$AV57)=#REF!</f>
        <v>#REF!</v>
      </c>
      <c r="P57" t="e">
        <f>SUMIF('1011 BGBP'!$V$3:$AV$3,'Cross Check'!P$4,'1011 BGBP'!$V57:$AV57)=#REF!</f>
        <v>#REF!</v>
      </c>
      <c r="R57" s="4" t="b">
        <f>SUMIF('1011 BGBP'!$V$2:$AV$2,'Cross Check'!R$4,'1011 BGBP'!$V57:$AV57)='1011 Grade'!C57</f>
        <v>0</v>
      </c>
      <c r="S57" s="4" t="b">
        <f>SUMIF('1011 BGBP'!$V$2:$AV$2,'Cross Check'!S$4,'1011 BGBP'!$V57:$AV57)='1011 Grade'!D57</f>
        <v>0</v>
      </c>
      <c r="T57" s="4" t="b">
        <f>SUMIF('1011 BGBP'!$V$2:$AV$2,'Cross Check'!T$4,'1011 BGBP'!$V57:$AV57)='1011 Grade'!E57</f>
        <v>0</v>
      </c>
      <c r="U57" s="4" t="b">
        <f>SUMIF('1011 BGBP'!$V$2:$AV$2,'Cross Check'!U$4,'1011 BGBP'!$V57:$AV57)='1011 Grade'!F57</f>
        <v>0</v>
      </c>
      <c r="V57" s="4" t="b">
        <f>SUMIF('1011 BGBP'!$V$2:$AV$2,'Cross Check'!V$4,'1011 BGBP'!$V57:$AV57)='1011 Grade'!G57</f>
        <v>0</v>
      </c>
      <c r="W57" s="4" t="b">
        <f>SUMIF('1011 BGBP'!$V$2:$AV$2,'Cross Check'!W$4,'1011 BGBP'!$V57:$AV57)='1011 Grade'!H57</f>
        <v>0</v>
      </c>
      <c r="X57" s="4" t="b">
        <f>SUMIF('1011 BGBP'!$V$2:$AV$2,'Cross Check'!X$4,'1011 BGBP'!$V57:$AV57)='1011 Grade'!I57</f>
        <v>0</v>
      </c>
      <c r="Y57" s="4" t="b">
        <f>SUMIF('1011 BGBP'!$V$2:$AV$2,'Cross Check'!Y$4,'1011 BGBP'!$V57:$AV57)='1011 Grade'!J57</f>
        <v>0</v>
      </c>
      <c r="Z57" s="4" t="b">
        <f>SUMIF('1011 BGBP'!$V$2:$AV$2,'Cross Check'!Z$4,'1011 BGBP'!$V57:$AV57)='1011 Grade'!K57</f>
        <v>0</v>
      </c>
      <c r="AA57" s="4" t="b">
        <f>SUMIF('1011 BGBP'!$V$2:$AV$2,'Cross Check'!AA$4,'1011 BGBP'!$V57:$AV57)='1011 Grade'!L57</f>
        <v>0</v>
      </c>
      <c r="AB57" s="4" t="b">
        <f>SUMIF('1011 BGBP'!$V$2:$AV$2,'Cross Check'!AB$4,'1011 BGBP'!$V57:$AV57)='1011 Grade'!M57</f>
        <v>0</v>
      </c>
      <c r="AC57" s="4" t="b">
        <f>SUMIF('1011 BGBP'!$V$2:$AV$2,'Cross Check'!AC$4,'1011 BGBP'!$V57:$AV57)='1011 Grade'!N57</f>
        <v>0</v>
      </c>
      <c r="AD57" s="4" t="b">
        <f>SUMIF('1011 BGBP'!$V$2:$AV$2,'Cross Check'!AD$4,'1011 BGBP'!$V57:$AV57)='1011 Grade'!O57</f>
        <v>0</v>
      </c>
      <c r="AE57" s="4" t="b">
        <f>SUMIF('1011 BGBP'!$V$2:$AV$2,'Cross Check'!AE$4,'1011 BGBP'!$V57:$AV57)='1011 Grade'!P57</f>
        <v>0</v>
      </c>
      <c r="AG57" t="e">
        <f>#REF!=#REF!</f>
        <v>#REF!</v>
      </c>
      <c r="AH57" t="e">
        <f>#REF!=#REF!</f>
        <v>#REF!</v>
      </c>
      <c r="AI57" t="e">
        <f>#REF!=#REF!</f>
        <v>#REF!</v>
      </c>
      <c r="AJ57" t="e">
        <f>#REF!=#REF!</f>
        <v>#REF!</v>
      </c>
      <c r="AK57" s="40" t="e">
        <f>#REF!=#REF!</f>
        <v>#REF!</v>
      </c>
      <c r="AL57" t="e">
        <f>#REF!=#REF!</f>
        <v>#REF!</v>
      </c>
      <c r="AM57" t="e">
        <f>#REF!=#REF!</f>
        <v>#REF!</v>
      </c>
      <c r="AN57" t="e">
        <f>#REF!=#REF!</f>
        <v>#REF!</v>
      </c>
      <c r="AO57" t="e">
        <f>#REF!=#REF!</f>
        <v>#REF!</v>
      </c>
      <c r="AP57" t="e">
        <f>#REF!=#REF!</f>
        <v>#REF!</v>
      </c>
    </row>
    <row r="58" spans="1:42" ht="15">
      <c r="A58">
        <v>54</v>
      </c>
      <c r="B58" t="s">
        <v>54</v>
      </c>
      <c r="C58" s="1" t="e">
        <f>'1011 Grade'!Q58=#REF!</f>
        <v>#REF!</v>
      </c>
      <c r="D58" s="1" t="e">
        <f>#REF!='1011 BGBP'!BX58</f>
        <v>#REF!</v>
      </c>
      <c r="E58" s="1" t="b">
        <f>'1011 Grade'!Q58='1011 BGBP'!BX58</f>
        <v>1</v>
      </c>
      <c r="G58" t="e">
        <f>SUMIF('1011 BGBP'!$V$3:$AV$3,'Cross Check'!G$4,'1011 BGBP'!$V58:$AV58)=#REF!</f>
        <v>#REF!</v>
      </c>
      <c r="H58" t="e">
        <f>SUMIF('1011 BGBP'!$V$3:$AV$3,'Cross Check'!H$4,'1011 BGBP'!$V58:$AV58)=#REF!</f>
        <v>#REF!</v>
      </c>
      <c r="I58" t="e">
        <f>SUMIF('1011 BGBP'!$V$3:$AV$3,'Cross Check'!I$4,'1011 BGBP'!$V58:$AV58)=#REF!</f>
        <v>#REF!</v>
      </c>
      <c r="J58" t="e">
        <f>SUMIF('1011 BGBP'!$V$3:$AV$3,'Cross Check'!J$4,'1011 BGBP'!$V58:$AV58)=#REF!</f>
        <v>#REF!</v>
      </c>
      <c r="K58" t="e">
        <f>SUMIF('1011 BGBP'!$V$3:$AV$3,'Cross Check'!K$4,'1011 BGBP'!$V58:$AV58)=#REF!</f>
        <v>#REF!</v>
      </c>
      <c r="L58" t="e">
        <f>SUMIF('1011 BGBP'!$V$3:$AV$3,'Cross Check'!L$4,'1011 BGBP'!$V58:$AV58)=#REF!</f>
        <v>#REF!</v>
      </c>
      <c r="M58" t="e">
        <f>SUMIF('1011 BGBP'!$V$3:$AV$3,'Cross Check'!M$4,'1011 BGBP'!$V58:$AV58)=#REF!</f>
        <v>#REF!</v>
      </c>
      <c r="N58" t="e">
        <f>SUMIF('1011 BGBP'!$V$3:$AV$3,'Cross Check'!N$4,'1011 BGBP'!$V58:$AV58)=#REF!</f>
        <v>#REF!</v>
      </c>
      <c r="O58" t="e">
        <f>SUMIF('1011 BGBP'!$V$3:$AV$3,'Cross Check'!O$4,'1011 BGBP'!$V58:$AV58)=#REF!</f>
        <v>#REF!</v>
      </c>
      <c r="P58" t="e">
        <f>SUMIF('1011 BGBP'!$V$3:$AV$3,'Cross Check'!P$4,'1011 BGBP'!$V58:$AV58)=#REF!</f>
        <v>#REF!</v>
      </c>
      <c r="R58" s="4" t="b">
        <f>SUMIF('1011 BGBP'!$V$2:$AV$2,'Cross Check'!R$4,'1011 BGBP'!$V58:$AV58)='1011 Grade'!C58</f>
        <v>0</v>
      </c>
      <c r="S58" s="4" t="b">
        <f>SUMIF('1011 BGBP'!$V$2:$AV$2,'Cross Check'!S$4,'1011 BGBP'!$V58:$AV58)='1011 Grade'!D58</f>
        <v>0</v>
      </c>
      <c r="T58" s="4" t="b">
        <f>SUMIF('1011 BGBP'!$V$2:$AV$2,'Cross Check'!T$4,'1011 BGBP'!$V58:$AV58)='1011 Grade'!E58</f>
        <v>0</v>
      </c>
      <c r="U58" s="4" t="b">
        <f>SUMIF('1011 BGBP'!$V$2:$AV$2,'Cross Check'!U$4,'1011 BGBP'!$V58:$AV58)='1011 Grade'!F58</f>
        <v>0</v>
      </c>
      <c r="V58" s="4" t="b">
        <f>SUMIF('1011 BGBP'!$V$2:$AV$2,'Cross Check'!V$4,'1011 BGBP'!$V58:$AV58)='1011 Grade'!G58</f>
        <v>0</v>
      </c>
      <c r="W58" s="4" t="b">
        <f>SUMIF('1011 BGBP'!$V$2:$AV$2,'Cross Check'!W$4,'1011 BGBP'!$V58:$AV58)='1011 Grade'!H58</f>
        <v>0</v>
      </c>
      <c r="X58" s="4" t="b">
        <f>SUMIF('1011 BGBP'!$V$2:$AV$2,'Cross Check'!X$4,'1011 BGBP'!$V58:$AV58)='1011 Grade'!I58</f>
        <v>0</v>
      </c>
      <c r="Y58" s="4" t="b">
        <f>SUMIF('1011 BGBP'!$V$2:$AV$2,'Cross Check'!Y$4,'1011 BGBP'!$V58:$AV58)='1011 Grade'!J58</f>
        <v>0</v>
      </c>
      <c r="Z58" s="4" t="b">
        <f>SUMIF('1011 BGBP'!$V$2:$AV$2,'Cross Check'!Z$4,'1011 BGBP'!$V58:$AV58)='1011 Grade'!K58</f>
        <v>0</v>
      </c>
      <c r="AA58" s="4" t="b">
        <f>SUMIF('1011 BGBP'!$V$2:$AV$2,'Cross Check'!AA$4,'1011 BGBP'!$V58:$AV58)='1011 Grade'!L58</f>
        <v>0</v>
      </c>
      <c r="AB58" s="4" t="b">
        <f>SUMIF('1011 BGBP'!$V$2:$AV$2,'Cross Check'!AB$4,'1011 BGBP'!$V58:$AV58)='1011 Grade'!M58</f>
        <v>0</v>
      </c>
      <c r="AC58" s="4" t="b">
        <f>SUMIF('1011 BGBP'!$V$2:$AV$2,'Cross Check'!AC$4,'1011 BGBP'!$V58:$AV58)='1011 Grade'!N58</f>
        <v>0</v>
      </c>
      <c r="AD58" s="4" t="b">
        <f>SUMIF('1011 BGBP'!$V$2:$AV$2,'Cross Check'!AD$4,'1011 BGBP'!$V58:$AV58)='1011 Grade'!O58</f>
        <v>0</v>
      </c>
      <c r="AE58" s="4" t="b">
        <f>SUMIF('1011 BGBP'!$V$2:$AV$2,'Cross Check'!AE$4,'1011 BGBP'!$V58:$AV58)='1011 Grade'!P58</f>
        <v>0</v>
      </c>
      <c r="AG58" t="e">
        <f>#REF!=#REF!</f>
        <v>#REF!</v>
      </c>
      <c r="AH58" t="e">
        <f>#REF!=#REF!</f>
        <v>#REF!</v>
      </c>
      <c r="AI58" t="e">
        <f>#REF!=#REF!</f>
        <v>#REF!</v>
      </c>
      <c r="AJ58" t="e">
        <f>#REF!=#REF!</f>
        <v>#REF!</v>
      </c>
      <c r="AK58" s="40" t="e">
        <f>#REF!=#REF!</f>
        <v>#REF!</v>
      </c>
      <c r="AL58" t="e">
        <f>#REF!=#REF!</f>
        <v>#REF!</v>
      </c>
      <c r="AM58" t="e">
        <f>#REF!=#REF!</f>
        <v>#REF!</v>
      </c>
      <c r="AN58" t="e">
        <f>#REF!=#REF!</f>
        <v>#REF!</v>
      </c>
      <c r="AO58" t="e">
        <f>#REF!=#REF!</f>
        <v>#REF!</v>
      </c>
      <c r="AP58" t="e">
        <f>#REF!=#REF!</f>
        <v>#REF!</v>
      </c>
    </row>
    <row r="59" spans="1:42" ht="15">
      <c r="A59">
        <v>55</v>
      </c>
      <c r="B59" t="s">
        <v>55</v>
      </c>
      <c r="C59" s="1" t="e">
        <f>'1011 Grade'!Q59=#REF!</f>
        <v>#REF!</v>
      </c>
      <c r="D59" s="1" t="e">
        <f>#REF!='1011 BGBP'!BX59</f>
        <v>#REF!</v>
      </c>
      <c r="E59" s="1" t="b">
        <f>'1011 Grade'!Q59='1011 BGBP'!BX59</f>
        <v>1</v>
      </c>
      <c r="G59" t="e">
        <f>SUMIF('1011 BGBP'!$V$3:$AV$3,'Cross Check'!G$4,'1011 BGBP'!$V59:$AV59)=#REF!</f>
        <v>#REF!</v>
      </c>
      <c r="H59" t="e">
        <f>SUMIF('1011 BGBP'!$V$3:$AV$3,'Cross Check'!H$4,'1011 BGBP'!$V59:$AV59)=#REF!</f>
        <v>#REF!</v>
      </c>
      <c r="I59" t="e">
        <f>SUMIF('1011 BGBP'!$V$3:$AV$3,'Cross Check'!I$4,'1011 BGBP'!$V59:$AV59)=#REF!</f>
        <v>#REF!</v>
      </c>
      <c r="J59" t="e">
        <f>SUMIF('1011 BGBP'!$V$3:$AV$3,'Cross Check'!J$4,'1011 BGBP'!$V59:$AV59)=#REF!</f>
        <v>#REF!</v>
      </c>
      <c r="K59" t="e">
        <f>SUMIF('1011 BGBP'!$V$3:$AV$3,'Cross Check'!K$4,'1011 BGBP'!$V59:$AV59)=#REF!</f>
        <v>#REF!</v>
      </c>
      <c r="L59" t="e">
        <f>SUMIF('1011 BGBP'!$V$3:$AV$3,'Cross Check'!L$4,'1011 BGBP'!$V59:$AV59)=#REF!</f>
        <v>#REF!</v>
      </c>
      <c r="M59" t="e">
        <f>SUMIF('1011 BGBP'!$V$3:$AV$3,'Cross Check'!M$4,'1011 BGBP'!$V59:$AV59)=#REF!</f>
        <v>#REF!</v>
      </c>
      <c r="N59" t="e">
        <f>SUMIF('1011 BGBP'!$V$3:$AV$3,'Cross Check'!N$4,'1011 BGBP'!$V59:$AV59)=#REF!</f>
        <v>#REF!</v>
      </c>
      <c r="O59" t="e">
        <f>SUMIF('1011 BGBP'!$V$3:$AV$3,'Cross Check'!O$4,'1011 BGBP'!$V59:$AV59)=#REF!</f>
        <v>#REF!</v>
      </c>
      <c r="P59" t="e">
        <f>SUMIF('1011 BGBP'!$V$3:$AV$3,'Cross Check'!P$4,'1011 BGBP'!$V59:$AV59)=#REF!</f>
        <v>#REF!</v>
      </c>
      <c r="R59" s="4" t="b">
        <f>SUMIF('1011 BGBP'!$V$2:$AV$2,'Cross Check'!R$4,'1011 BGBP'!$V59:$AV59)='1011 Grade'!C59</f>
        <v>0</v>
      </c>
      <c r="S59" s="4" t="b">
        <f>SUMIF('1011 BGBP'!$V$2:$AV$2,'Cross Check'!S$4,'1011 BGBP'!$V59:$AV59)='1011 Grade'!D59</f>
        <v>0</v>
      </c>
      <c r="T59" s="4" t="b">
        <f>SUMIF('1011 BGBP'!$V$2:$AV$2,'Cross Check'!T$4,'1011 BGBP'!$V59:$AV59)='1011 Grade'!E59</f>
        <v>0</v>
      </c>
      <c r="U59" s="4" t="b">
        <f>SUMIF('1011 BGBP'!$V$2:$AV$2,'Cross Check'!U$4,'1011 BGBP'!$V59:$AV59)='1011 Grade'!F59</f>
        <v>0</v>
      </c>
      <c r="V59" s="4" t="b">
        <f>SUMIF('1011 BGBP'!$V$2:$AV$2,'Cross Check'!V$4,'1011 BGBP'!$V59:$AV59)='1011 Grade'!G59</f>
        <v>0</v>
      </c>
      <c r="W59" s="4" t="b">
        <f>SUMIF('1011 BGBP'!$V$2:$AV$2,'Cross Check'!W$4,'1011 BGBP'!$V59:$AV59)='1011 Grade'!H59</f>
        <v>0</v>
      </c>
      <c r="X59" s="4" t="b">
        <f>SUMIF('1011 BGBP'!$V$2:$AV$2,'Cross Check'!X$4,'1011 BGBP'!$V59:$AV59)='1011 Grade'!I59</f>
        <v>0</v>
      </c>
      <c r="Y59" s="4" t="b">
        <f>SUMIF('1011 BGBP'!$V$2:$AV$2,'Cross Check'!Y$4,'1011 BGBP'!$V59:$AV59)='1011 Grade'!J59</f>
        <v>0</v>
      </c>
      <c r="Z59" s="4" t="b">
        <f>SUMIF('1011 BGBP'!$V$2:$AV$2,'Cross Check'!Z$4,'1011 BGBP'!$V59:$AV59)='1011 Grade'!K59</f>
        <v>0</v>
      </c>
      <c r="AA59" s="4" t="b">
        <f>SUMIF('1011 BGBP'!$V$2:$AV$2,'Cross Check'!AA$4,'1011 BGBP'!$V59:$AV59)='1011 Grade'!L59</f>
        <v>0</v>
      </c>
      <c r="AB59" s="4" t="b">
        <f>SUMIF('1011 BGBP'!$V$2:$AV$2,'Cross Check'!AB$4,'1011 BGBP'!$V59:$AV59)='1011 Grade'!M59</f>
        <v>0</v>
      </c>
      <c r="AC59" s="4" t="b">
        <f>SUMIF('1011 BGBP'!$V$2:$AV$2,'Cross Check'!AC$4,'1011 BGBP'!$V59:$AV59)='1011 Grade'!N59</f>
        <v>0</v>
      </c>
      <c r="AD59" s="4" t="b">
        <f>SUMIF('1011 BGBP'!$V$2:$AV$2,'Cross Check'!AD$4,'1011 BGBP'!$V59:$AV59)='1011 Grade'!O59</f>
        <v>0</v>
      </c>
      <c r="AE59" s="4" t="b">
        <f>SUMIF('1011 BGBP'!$V$2:$AV$2,'Cross Check'!AE$4,'1011 BGBP'!$V59:$AV59)='1011 Grade'!P59</f>
        <v>0</v>
      </c>
      <c r="AG59" t="e">
        <f>#REF!=#REF!</f>
        <v>#REF!</v>
      </c>
      <c r="AH59" t="e">
        <f>#REF!=#REF!</f>
        <v>#REF!</v>
      </c>
      <c r="AI59" t="e">
        <f>#REF!=#REF!</f>
        <v>#REF!</v>
      </c>
      <c r="AJ59" t="e">
        <f>#REF!=#REF!</f>
        <v>#REF!</v>
      </c>
      <c r="AK59" s="40" t="e">
        <f>#REF!=#REF!</f>
        <v>#REF!</v>
      </c>
      <c r="AL59" t="e">
        <f>#REF!=#REF!</f>
        <v>#REF!</v>
      </c>
      <c r="AM59" t="e">
        <f>#REF!=#REF!</f>
        <v>#REF!</v>
      </c>
      <c r="AN59" t="e">
        <f>#REF!=#REF!</f>
        <v>#REF!</v>
      </c>
      <c r="AO59" t="e">
        <f>#REF!=#REF!</f>
        <v>#REF!</v>
      </c>
      <c r="AP59" t="e">
        <f>#REF!=#REF!</f>
        <v>#REF!</v>
      </c>
    </row>
    <row r="60" spans="1:42" ht="15">
      <c r="A60">
        <v>56</v>
      </c>
      <c r="B60" t="s">
        <v>56</v>
      </c>
      <c r="C60" s="1" t="e">
        <f>'1011 Grade'!Q60=#REF!</f>
        <v>#REF!</v>
      </c>
      <c r="D60" s="1" t="e">
        <f>#REF!='1011 BGBP'!BX60</f>
        <v>#REF!</v>
      </c>
      <c r="E60" s="1" t="b">
        <f>'1011 Grade'!Q60='1011 BGBP'!BX60</f>
        <v>1</v>
      </c>
      <c r="G60" t="e">
        <f>SUMIF('1011 BGBP'!$V$3:$AV$3,'Cross Check'!G$4,'1011 BGBP'!$V60:$AV60)=#REF!</f>
        <v>#REF!</v>
      </c>
      <c r="H60" t="e">
        <f>SUMIF('1011 BGBP'!$V$3:$AV$3,'Cross Check'!H$4,'1011 BGBP'!$V60:$AV60)=#REF!</f>
        <v>#REF!</v>
      </c>
      <c r="I60" t="e">
        <f>SUMIF('1011 BGBP'!$V$3:$AV$3,'Cross Check'!I$4,'1011 BGBP'!$V60:$AV60)=#REF!</f>
        <v>#REF!</v>
      </c>
      <c r="J60" t="e">
        <f>SUMIF('1011 BGBP'!$V$3:$AV$3,'Cross Check'!J$4,'1011 BGBP'!$V60:$AV60)=#REF!</f>
        <v>#REF!</v>
      </c>
      <c r="K60" t="e">
        <f>SUMIF('1011 BGBP'!$V$3:$AV$3,'Cross Check'!K$4,'1011 BGBP'!$V60:$AV60)=#REF!</f>
        <v>#REF!</v>
      </c>
      <c r="L60" t="e">
        <f>SUMIF('1011 BGBP'!$V$3:$AV$3,'Cross Check'!L$4,'1011 BGBP'!$V60:$AV60)=#REF!</f>
        <v>#REF!</v>
      </c>
      <c r="M60" t="e">
        <f>SUMIF('1011 BGBP'!$V$3:$AV$3,'Cross Check'!M$4,'1011 BGBP'!$V60:$AV60)=#REF!</f>
        <v>#REF!</v>
      </c>
      <c r="N60" t="e">
        <f>SUMIF('1011 BGBP'!$V$3:$AV$3,'Cross Check'!N$4,'1011 BGBP'!$V60:$AV60)=#REF!</f>
        <v>#REF!</v>
      </c>
      <c r="O60" t="e">
        <f>SUMIF('1011 BGBP'!$V$3:$AV$3,'Cross Check'!O$4,'1011 BGBP'!$V60:$AV60)=#REF!</f>
        <v>#REF!</v>
      </c>
      <c r="P60" t="e">
        <f>SUMIF('1011 BGBP'!$V$3:$AV$3,'Cross Check'!P$4,'1011 BGBP'!$V60:$AV60)=#REF!</f>
        <v>#REF!</v>
      </c>
      <c r="R60" s="4" t="b">
        <f>SUMIF('1011 BGBP'!$V$2:$AV$2,'Cross Check'!R$4,'1011 BGBP'!$V60:$AV60)='1011 Grade'!C60</f>
        <v>0</v>
      </c>
      <c r="S60" s="4" t="b">
        <f>SUMIF('1011 BGBP'!$V$2:$AV$2,'Cross Check'!S$4,'1011 BGBP'!$V60:$AV60)='1011 Grade'!D60</f>
        <v>0</v>
      </c>
      <c r="T60" s="4" t="b">
        <f>SUMIF('1011 BGBP'!$V$2:$AV$2,'Cross Check'!T$4,'1011 BGBP'!$V60:$AV60)='1011 Grade'!E60</f>
        <v>0</v>
      </c>
      <c r="U60" s="4" t="b">
        <f>SUMIF('1011 BGBP'!$V$2:$AV$2,'Cross Check'!U$4,'1011 BGBP'!$V60:$AV60)='1011 Grade'!F60</f>
        <v>0</v>
      </c>
      <c r="V60" s="4" t="b">
        <f>SUMIF('1011 BGBP'!$V$2:$AV$2,'Cross Check'!V$4,'1011 BGBP'!$V60:$AV60)='1011 Grade'!G60</f>
        <v>0</v>
      </c>
      <c r="W60" s="4" t="b">
        <f>SUMIF('1011 BGBP'!$V$2:$AV$2,'Cross Check'!W$4,'1011 BGBP'!$V60:$AV60)='1011 Grade'!H60</f>
        <v>0</v>
      </c>
      <c r="X60" s="4" t="b">
        <f>SUMIF('1011 BGBP'!$V$2:$AV$2,'Cross Check'!X$4,'1011 BGBP'!$V60:$AV60)='1011 Grade'!I60</f>
        <v>0</v>
      </c>
      <c r="Y60" s="4" t="b">
        <f>SUMIF('1011 BGBP'!$V$2:$AV$2,'Cross Check'!Y$4,'1011 BGBP'!$V60:$AV60)='1011 Grade'!J60</f>
        <v>0</v>
      </c>
      <c r="Z60" s="4" t="b">
        <f>SUMIF('1011 BGBP'!$V$2:$AV$2,'Cross Check'!Z$4,'1011 BGBP'!$V60:$AV60)='1011 Grade'!K60</f>
        <v>0</v>
      </c>
      <c r="AA60" s="4" t="b">
        <f>SUMIF('1011 BGBP'!$V$2:$AV$2,'Cross Check'!AA$4,'1011 BGBP'!$V60:$AV60)='1011 Grade'!L60</f>
        <v>0</v>
      </c>
      <c r="AB60" s="4" t="b">
        <f>SUMIF('1011 BGBP'!$V$2:$AV$2,'Cross Check'!AB$4,'1011 BGBP'!$V60:$AV60)='1011 Grade'!M60</f>
        <v>0</v>
      </c>
      <c r="AC60" s="4" t="b">
        <f>SUMIF('1011 BGBP'!$V$2:$AV$2,'Cross Check'!AC$4,'1011 BGBP'!$V60:$AV60)='1011 Grade'!N60</f>
        <v>0</v>
      </c>
      <c r="AD60" s="4" t="b">
        <f>SUMIF('1011 BGBP'!$V$2:$AV$2,'Cross Check'!AD$4,'1011 BGBP'!$V60:$AV60)='1011 Grade'!O60</f>
        <v>0</v>
      </c>
      <c r="AE60" s="4" t="b">
        <f>SUMIF('1011 BGBP'!$V$2:$AV$2,'Cross Check'!AE$4,'1011 BGBP'!$V60:$AV60)='1011 Grade'!P60</f>
        <v>0</v>
      </c>
      <c r="AG60" t="e">
        <f>#REF!=#REF!</f>
        <v>#REF!</v>
      </c>
      <c r="AH60" t="e">
        <f>#REF!=#REF!</f>
        <v>#REF!</v>
      </c>
      <c r="AI60" t="e">
        <f>#REF!=#REF!</f>
        <v>#REF!</v>
      </c>
      <c r="AJ60" t="e">
        <f>#REF!=#REF!</f>
        <v>#REF!</v>
      </c>
      <c r="AK60" s="40" t="e">
        <f>#REF!=#REF!</f>
        <v>#REF!</v>
      </c>
      <c r="AL60" t="e">
        <f>#REF!=#REF!</f>
        <v>#REF!</v>
      </c>
      <c r="AM60" t="e">
        <f>#REF!=#REF!</f>
        <v>#REF!</v>
      </c>
      <c r="AN60" t="e">
        <f>#REF!=#REF!</f>
        <v>#REF!</v>
      </c>
      <c r="AO60" t="e">
        <f>#REF!=#REF!</f>
        <v>#REF!</v>
      </c>
      <c r="AP60" t="e">
        <f>#REF!=#REF!</f>
        <v>#REF!</v>
      </c>
    </row>
    <row r="61" spans="1:42" ht="15">
      <c r="A61">
        <v>57</v>
      </c>
      <c r="B61" t="s">
        <v>57</v>
      </c>
      <c r="C61" s="1" t="e">
        <f>'1011 Grade'!Q61=#REF!</f>
        <v>#REF!</v>
      </c>
      <c r="D61" s="1" t="e">
        <f>#REF!='1011 BGBP'!BX61</f>
        <v>#REF!</v>
      </c>
      <c r="E61" s="1" t="b">
        <f>'1011 Grade'!Q61='1011 BGBP'!BX61</f>
        <v>1</v>
      </c>
      <c r="G61" t="e">
        <f>SUMIF('1011 BGBP'!$V$3:$AV$3,'Cross Check'!G$4,'1011 BGBP'!$V61:$AV61)=#REF!</f>
        <v>#REF!</v>
      </c>
      <c r="H61" t="e">
        <f>SUMIF('1011 BGBP'!$V$3:$AV$3,'Cross Check'!H$4,'1011 BGBP'!$V61:$AV61)=#REF!</f>
        <v>#REF!</v>
      </c>
      <c r="I61" t="e">
        <f>SUMIF('1011 BGBP'!$V$3:$AV$3,'Cross Check'!I$4,'1011 BGBP'!$V61:$AV61)=#REF!</f>
        <v>#REF!</v>
      </c>
      <c r="J61" t="e">
        <f>SUMIF('1011 BGBP'!$V$3:$AV$3,'Cross Check'!J$4,'1011 BGBP'!$V61:$AV61)=#REF!</f>
        <v>#REF!</v>
      </c>
      <c r="K61" t="e">
        <f>SUMIF('1011 BGBP'!$V$3:$AV$3,'Cross Check'!K$4,'1011 BGBP'!$V61:$AV61)=#REF!</f>
        <v>#REF!</v>
      </c>
      <c r="L61" t="e">
        <f>SUMIF('1011 BGBP'!$V$3:$AV$3,'Cross Check'!L$4,'1011 BGBP'!$V61:$AV61)=#REF!</f>
        <v>#REF!</v>
      </c>
      <c r="M61" t="e">
        <f>SUMIF('1011 BGBP'!$V$3:$AV$3,'Cross Check'!M$4,'1011 BGBP'!$V61:$AV61)=#REF!</f>
        <v>#REF!</v>
      </c>
      <c r="N61" t="e">
        <f>SUMIF('1011 BGBP'!$V$3:$AV$3,'Cross Check'!N$4,'1011 BGBP'!$V61:$AV61)=#REF!</f>
        <v>#REF!</v>
      </c>
      <c r="O61" t="e">
        <f>SUMIF('1011 BGBP'!$V$3:$AV$3,'Cross Check'!O$4,'1011 BGBP'!$V61:$AV61)=#REF!</f>
        <v>#REF!</v>
      </c>
      <c r="P61" t="e">
        <f>SUMIF('1011 BGBP'!$V$3:$AV$3,'Cross Check'!P$4,'1011 BGBP'!$V61:$AV61)=#REF!</f>
        <v>#REF!</v>
      </c>
      <c r="R61" s="4" t="b">
        <f>SUMIF('1011 BGBP'!$V$2:$AV$2,'Cross Check'!R$4,'1011 BGBP'!$V61:$AV61)='1011 Grade'!C61</f>
        <v>0</v>
      </c>
      <c r="S61" s="4" t="b">
        <f>SUMIF('1011 BGBP'!$V$2:$AV$2,'Cross Check'!S$4,'1011 BGBP'!$V61:$AV61)='1011 Grade'!D61</f>
        <v>0</v>
      </c>
      <c r="T61" s="4" t="b">
        <f>SUMIF('1011 BGBP'!$V$2:$AV$2,'Cross Check'!T$4,'1011 BGBP'!$V61:$AV61)='1011 Grade'!E61</f>
        <v>0</v>
      </c>
      <c r="U61" s="4" t="b">
        <f>SUMIF('1011 BGBP'!$V$2:$AV$2,'Cross Check'!U$4,'1011 BGBP'!$V61:$AV61)='1011 Grade'!F61</f>
        <v>0</v>
      </c>
      <c r="V61" s="4" t="b">
        <f>SUMIF('1011 BGBP'!$V$2:$AV$2,'Cross Check'!V$4,'1011 BGBP'!$V61:$AV61)='1011 Grade'!G61</f>
        <v>0</v>
      </c>
      <c r="W61" s="4" t="b">
        <f>SUMIF('1011 BGBP'!$V$2:$AV$2,'Cross Check'!W$4,'1011 BGBP'!$V61:$AV61)='1011 Grade'!H61</f>
        <v>0</v>
      </c>
      <c r="X61" s="4" t="b">
        <f>SUMIF('1011 BGBP'!$V$2:$AV$2,'Cross Check'!X$4,'1011 BGBP'!$V61:$AV61)='1011 Grade'!I61</f>
        <v>0</v>
      </c>
      <c r="Y61" s="4" t="b">
        <f>SUMIF('1011 BGBP'!$V$2:$AV$2,'Cross Check'!Y$4,'1011 BGBP'!$V61:$AV61)='1011 Grade'!J61</f>
        <v>0</v>
      </c>
      <c r="Z61" s="4" t="b">
        <f>SUMIF('1011 BGBP'!$V$2:$AV$2,'Cross Check'!Z$4,'1011 BGBP'!$V61:$AV61)='1011 Grade'!K61</f>
        <v>0</v>
      </c>
      <c r="AA61" s="4" t="b">
        <f>SUMIF('1011 BGBP'!$V$2:$AV$2,'Cross Check'!AA$4,'1011 BGBP'!$V61:$AV61)='1011 Grade'!L61</f>
        <v>0</v>
      </c>
      <c r="AB61" s="4" t="b">
        <f>SUMIF('1011 BGBP'!$V$2:$AV$2,'Cross Check'!AB$4,'1011 BGBP'!$V61:$AV61)='1011 Grade'!M61</f>
        <v>0</v>
      </c>
      <c r="AC61" s="4" t="b">
        <f>SUMIF('1011 BGBP'!$V$2:$AV$2,'Cross Check'!AC$4,'1011 BGBP'!$V61:$AV61)='1011 Grade'!N61</f>
        <v>0</v>
      </c>
      <c r="AD61" s="4" t="b">
        <f>SUMIF('1011 BGBP'!$V$2:$AV$2,'Cross Check'!AD$4,'1011 BGBP'!$V61:$AV61)='1011 Grade'!O61</f>
        <v>0</v>
      </c>
      <c r="AE61" s="4" t="b">
        <f>SUMIF('1011 BGBP'!$V$2:$AV$2,'Cross Check'!AE$4,'1011 BGBP'!$V61:$AV61)='1011 Grade'!P61</f>
        <v>0</v>
      </c>
      <c r="AG61" t="e">
        <f>#REF!=#REF!</f>
        <v>#REF!</v>
      </c>
      <c r="AH61" t="e">
        <f>#REF!=#REF!</f>
        <v>#REF!</v>
      </c>
      <c r="AI61" t="e">
        <f>#REF!=#REF!</f>
        <v>#REF!</v>
      </c>
      <c r="AJ61" t="e">
        <f>#REF!=#REF!</f>
        <v>#REF!</v>
      </c>
      <c r="AK61" s="40" t="e">
        <f>#REF!=#REF!</f>
        <v>#REF!</v>
      </c>
      <c r="AL61" t="e">
        <f>#REF!=#REF!</f>
        <v>#REF!</v>
      </c>
      <c r="AM61" t="e">
        <f>#REF!=#REF!</f>
        <v>#REF!</v>
      </c>
      <c r="AN61" t="e">
        <f>#REF!=#REF!</f>
        <v>#REF!</v>
      </c>
      <c r="AO61" t="e">
        <f>#REF!=#REF!</f>
        <v>#REF!</v>
      </c>
      <c r="AP61" t="e">
        <f>#REF!=#REF!</f>
        <v>#REF!</v>
      </c>
    </row>
    <row r="62" spans="1:42" ht="15">
      <c r="A62">
        <v>58</v>
      </c>
      <c r="B62" t="s">
        <v>58</v>
      </c>
      <c r="C62" s="1" t="e">
        <f>'1011 Grade'!Q62=#REF!</f>
        <v>#REF!</v>
      </c>
      <c r="D62" s="1" t="e">
        <f>#REF!='1011 BGBP'!BX62</f>
        <v>#REF!</v>
      </c>
      <c r="E62" s="1" t="b">
        <f>'1011 Grade'!Q62='1011 BGBP'!BX62</f>
        <v>1</v>
      </c>
      <c r="G62" t="e">
        <f>SUMIF('1011 BGBP'!$V$3:$AV$3,'Cross Check'!G$4,'1011 BGBP'!$V62:$AV62)=#REF!</f>
        <v>#REF!</v>
      </c>
      <c r="H62" t="e">
        <f>SUMIF('1011 BGBP'!$V$3:$AV$3,'Cross Check'!H$4,'1011 BGBP'!$V62:$AV62)=#REF!</f>
        <v>#REF!</v>
      </c>
      <c r="I62" t="e">
        <f>SUMIF('1011 BGBP'!$V$3:$AV$3,'Cross Check'!I$4,'1011 BGBP'!$V62:$AV62)=#REF!</f>
        <v>#REF!</v>
      </c>
      <c r="J62" t="e">
        <f>SUMIF('1011 BGBP'!$V$3:$AV$3,'Cross Check'!J$4,'1011 BGBP'!$V62:$AV62)=#REF!</f>
        <v>#REF!</v>
      </c>
      <c r="K62" t="e">
        <f>SUMIF('1011 BGBP'!$V$3:$AV$3,'Cross Check'!K$4,'1011 BGBP'!$V62:$AV62)=#REF!</f>
        <v>#REF!</v>
      </c>
      <c r="L62" t="e">
        <f>SUMIF('1011 BGBP'!$V$3:$AV$3,'Cross Check'!L$4,'1011 BGBP'!$V62:$AV62)=#REF!</f>
        <v>#REF!</v>
      </c>
      <c r="M62" t="e">
        <f>SUMIF('1011 BGBP'!$V$3:$AV$3,'Cross Check'!M$4,'1011 BGBP'!$V62:$AV62)=#REF!</f>
        <v>#REF!</v>
      </c>
      <c r="N62" t="e">
        <f>SUMIF('1011 BGBP'!$V$3:$AV$3,'Cross Check'!N$4,'1011 BGBP'!$V62:$AV62)=#REF!</f>
        <v>#REF!</v>
      </c>
      <c r="O62" t="e">
        <f>SUMIF('1011 BGBP'!$V$3:$AV$3,'Cross Check'!O$4,'1011 BGBP'!$V62:$AV62)=#REF!</f>
        <v>#REF!</v>
      </c>
      <c r="P62" t="e">
        <f>SUMIF('1011 BGBP'!$V$3:$AV$3,'Cross Check'!P$4,'1011 BGBP'!$V62:$AV62)=#REF!</f>
        <v>#REF!</v>
      </c>
      <c r="R62" s="4" t="b">
        <f>SUMIF('1011 BGBP'!$V$2:$AV$2,'Cross Check'!R$4,'1011 BGBP'!$V62:$AV62)='1011 Grade'!C62</f>
        <v>0</v>
      </c>
      <c r="S62" s="4" t="b">
        <f>SUMIF('1011 BGBP'!$V$2:$AV$2,'Cross Check'!S$4,'1011 BGBP'!$V62:$AV62)='1011 Grade'!D62</f>
        <v>0</v>
      </c>
      <c r="T62" s="4" t="b">
        <f>SUMIF('1011 BGBP'!$V$2:$AV$2,'Cross Check'!T$4,'1011 BGBP'!$V62:$AV62)='1011 Grade'!E62</f>
        <v>0</v>
      </c>
      <c r="U62" s="4" t="b">
        <f>SUMIF('1011 BGBP'!$V$2:$AV$2,'Cross Check'!U$4,'1011 BGBP'!$V62:$AV62)='1011 Grade'!F62</f>
        <v>0</v>
      </c>
      <c r="V62" s="4" t="b">
        <f>SUMIF('1011 BGBP'!$V$2:$AV$2,'Cross Check'!V$4,'1011 BGBP'!$V62:$AV62)='1011 Grade'!G62</f>
        <v>0</v>
      </c>
      <c r="W62" s="4" t="b">
        <f>SUMIF('1011 BGBP'!$V$2:$AV$2,'Cross Check'!W$4,'1011 BGBP'!$V62:$AV62)='1011 Grade'!H62</f>
        <v>0</v>
      </c>
      <c r="X62" s="4" t="b">
        <f>SUMIF('1011 BGBP'!$V$2:$AV$2,'Cross Check'!X$4,'1011 BGBP'!$V62:$AV62)='1011 Grade'!I62</f>
        <v>0</v>
      </c>
      <c r="Y62" s="4" t="b">
        <f>SUMIF('1011 BGBP'!$V$2:$AV$2,'Cross Check'!Y$4,'1011 BGBP'!$V62:$AV62)='1011 Grade'!J62</f>
        <v>0</v>
      </c>
      <c r="Z62" s="4" t="b">
        <f>SUMIF('1011 BGBP'!$V$2:$AV$2,'Cross Check'!Z$4,'1011 BGBP'!$V62:$AV62)='1011 Grade'!K62</f>
        <v>0</v>
      </c>
      <c r="AA62" s="4" t="b">
        <f>SUMIF('1011 BGBP'!$V$2:$AV$2,'Cross Check'!AA$4,'1011 BGBP'!$V62:$AV62)='1011 Grade'!L62</f>
        <v>0</v>
      </c>
      <c r="AB62" s="4" t="b">
        <f>SUMIF('1011 BGBP'!$V$2:$AV$2,'Cross Check'!AB$4,'1011 BGBP'!$V62:$AV62)='1011 Grade'!M62</f>
        <v>0</v>
      </c>
      <c r="AC62" s="4" t="b">
        <f>SUMIF('1011 BGBP'!$V$2:$AV$2,'Cross Check'!AC$4,'1011 BGBP'!$V62:$AV62)='1011 Grade'!N62</f>
        <v>0</v>
      </c>
      <c r="AD62" s="4" t="b">
        <f>SUMIF('1011 BGBP'!$V$2:$AV$2,'Cross Check'!AD$4,'1011 BGBP'!$V62:$AV62)='1011 Grade'!O62</f>
        <v>0</v>
      </c>
      <c r="AE62" s="4" t="b">
        <f>SUMIF('1011 BGBP'!$V$2:$AV$2,'Cross Check'!AE$4,'1011 BGBP'!$V62:$AV62)='1011 Grade'!P62</f>
        <v>0</v>
      </c>
      <c r="AG62" t="e">
        <f>#REF!=#REF!</f>
        <v>#REF!</v>
      </c>
      <c r="AH62" t="e">
        <f>#REF!=#REF!</f>
        <v>#REF!</v>
      </c>
      <c r="AI62" t="e">
        <f>#REF!=#REF!</f>
        <v>#REF!</v>
      </c>
      <c r="AJ62" t="e">
        <f>#REF!=#REF!</f>
        <v>#REF!</v>
      </c>
      <c r="AK62" s="40" t="e">
        <f>#REF!=#REF!</f>
        <v>#REF!</v>
      </c>
      <c r="AL62" t="e">
        <f>#REF!=#REF!</f>
        <v>#REF!</v>
      </c>
      <c r="AM62" t="e">
        <f>#REF!=#REF!</f>
        <v>#REF!</v>
      </c>
      <c r="AN62" t="e">
        <f>#REF!=#REF!</f>
        <v>#REF!</v>
      </c>
      <c r="AO62" t="e">
        <f>#REF!=#REF!</f>
        <v>#REF!</v>
      </c>
      <c r="AP62" t="e">
        <f>#REF!=#REF!</f>
        <v>#REF!</v>
      </c>
    </row>
    <row r="63" spans="1:42" ht="15">
      <c r="A63">
        <v>59</v>
      </c>
      <c r="B63" t="s">
        <v>59</v>
      </c>
      <c r="C63" s="1" t="e">
        <f>'1011 Grade'!Q63=#REF!</f>
        <v>#REF!</v>
      </c>
      <c r="D63" s="1" t="e">
        <f>#REF!='1011 BGBP'!BX63</f>
        <v>#REF!</v>
      </c>
      <c r="E63" s="1" t="b">
        <f>'1011 Grade'!Q63='1011 BGBP'!BX63</f>
        <v>1</v>
      </c>
      <c r="G63" t="e">
        <f>SUMIF('1011 BGBP'!$V$3:$AV$3,'Cross Check'!G$4,'1011 BGBP'!$V63:$AV63)=#REF!</f>
        <v>#REF!</v>
      </c>
      <c r="H63" t="e">
        <f>SUMIF('1011 BGBP'!$V$3:$AV$3,'Cross Check'!H$4,'1011 BGBP'!$V63:$AV63)=#REF!</f>
        <v>#REF!</v>
      </c>
      <c r="I63" t="e">
        <f>SUMIF('1011 BGBP'!$V$3:$AV$3,'Cross Check'!I$4,'1011 BGBP'!$V63:$AV63)=#REF!</f>
        <v>#REF!</v>
      </c>
      <c r="J63" t="e">
        <f>SUMIF('1011 BGBP'!$V$3:$AV$3,'Cross Check'!J$4,'1011 BGBP'!$V63:$AV63)=#REF!</f>
        <v>#REF!</v>
      </c>
      <c r="K63" t="e">
        <f>SUMIF('1011 BGBP'!$V$3:$AV$3,'Cross Check'!K$4,'1011 BGBP'!$V63:$AV63)=#REF!</f>
        <v>#REF!</v>
      </c>
      <c r="L63" t="e">
        <f>SUMIF('1011 BGBP'!$V$3:$AV$3,'Cross Check'!L$4,'1011 BGBP'!$V63:$AV63)=#REF!</f>
        <v>#REF!</v>
      </c>
      <c r="M63" t="e">
        <f>SUMIF('1011 BGBP'!$V$3:$AV$3,'Cross Check'!M$4,'1011 BGBP'!$V63:$AV63)=#REF!</f>
        <v>#REF!</v>
      </c>
      <c r="N63" t="e">
        <f>SUMIF('1011 BGBP'!$V$3:$AV$3,'Cross Check'!N$4,'1011 BGBP'!$V63:$AV63)=#REF!</f>
        <v>#REF!</v>
      </c>
      <c r="O63" t="e">
        <f>SUMIF('1011 BGBP'!$V$3:$AV$3,'Cross Check'!O$4,'1011 BGBP'!$V63:$AV63)=#REF!</f>
        <v>#REF!</v>
      </c>
      <c r="P63" t="e">
        <f>SUMIF('1011 BGBP'!$V$3:$AV$3,'Cross Check'!P$4,'1011 BGBP'!$V63:$AV63)=#REF!</f>
        <v>#REF!</v>
      </c>
      <c r="R63" s="4" t="b">
        <f>SUMIF('1011 BGBP'!$V$2:$AV$2,'Cross Check'!R$4,'1011 BGBP'!$V63:$AV63)='1011 Grade'!C63</f>
        <v>0</v>
      </c>
      <c r="S63" s="4" t="b">
        <f>SUMIF('1011 BGBP'!$V$2:$AV$2,'Cross Check'!S$4,'1011 BGBP'!$V63:$AV63)='1011 Grade'!D63</f>
        <v>0</v>
      </c>
      <c r="T63" s="4" t="b">
        <f>SUMIF('1011 BGBP'!$V$2:$AV$2,'Cross Check'!T$4,'1011 BGBP'!$V63:$AV63)='1011 Grade'!E63</f>
        <v>0</v>
      </c>
      <c r="U63" s="4" t="b">
        <f>SUMIF('1011 BGBP'!$V$2:$AV$2,'Cross Check'!U$4,'1011 BGBP'!$V63:$AV63)='1011 Grade'!F63</f>
        <v>0</v>
      </c>
      <c r="V63" s="4" t="b">
        <f>SUMIF('1011 BGBP'!$V$2:$AV$2,'Cross Check'!V$4,'1011 BGBP'!$V63:$AV63)='1011 Grade'!G63</f>
        <v>0</v>
      </c>
      <c r="W63" s="4" t="b">
        <f>SUMIF('1011 BGBP'!$V$2:$AV$2,'Cross Check'!W$4,'1011 BGBP'!$V63:$AV63)='1011 Grade'!H63</f>
        <v>0</v>
      </c>
      <c r="X63" s="4" t="b">
        <f>SUMIF('1011 BGBP'!$V$2:$AV$2,'Cross Check'!X$4,'1011 BGBP'!$V63:$AV63)='1011 Grade'!I63</f>
        <v>0</v>
      </c>
      <c r="Y63" s="4" t="b">
        <f>SUMIF('1011 BGBP'!$V$2:$AV$2,'Cross Check'!Y$4,'1011 BGBP'!$V63:$AV63)='1011 Grade'!J63</f>
        <v>0</v>
      </c>
      <c r="Z63" s="4" t="b">
        <f>SUMIF('1011 BGBP'!$V$2:$AV$2,'Cross Check'!Z$4,'1011 BGBP'!$V63:$AV63)='1011 Grade'!K63</f>
        <v>0</v>
      </c>
      <c r="AA63" s="4" t="b">
        <f>SUMIF('1011 BGBP'!$V$2:$AV$2,'Cross Check'!AA$4,'1011 BGBP'!$V63:$AV63)='1011 Grade'!L63</f>
        <v>0</v>
      </c>
      <c r="AB63" s="4" t="b">
        <f>SUMIF('1011 BGBP'!$V$2:$AV$2,'Cross Check'!AB$4,'1011 BGBP'!$V63:$AV63)='1011 Grade'!M63</f>
        <v>0</v>
      </c>
      <c r="AC63" s="4" t="b">
        <f>SUMIF('1011 BGBP'!$V$2:$AV$2,'Cross Check'!AC$4,'1011 BGBP'!$V63:$AV63)='1011 Grade'!N63</f>
        <v>0</v>
      </c>
      <c r="AD63" s="4" t="b">
        <f>SUMIF('1011 BGBP'!$V$2:$AV$2,'Cross Check'!AD$4,'1011 BGBP'!$V63:$AV63)='1011 Grade'!O63</f>
        <v>0</v>
      </c>
      <c r="AE63" s="4" t="b">
        <f>SUMIF('1011 BGBP'!$V$2:$AV$2,'Cross Check'!AE$4,'1011 BGBP'!$V63:$AV63)='1011 Grade'!P63</f>
        <v>0</v>
      </c>
      <c r="AG63" t="e">
        <f>#REF!=#REF!</f>
        <v>#REF!</v>
      </c>
      <c r="AH63" t="e">
        <f>#REF!=#REF!</f>
        <v>#REF!</v>
      </c>
      <c r="AI63" t="e">
        <f>#REF!=#REF!</f>
        <v>#REF!</v>
      </c>
      <c r="AJ63" t="e">
        <f>#REF!=#REF!</f>
        <v>#REF!</v>
      </c>
      <c r="AK63" s="40" t="e">
        <f>#REF!=#REF!</f>
        <v>#REF!</v>
      </c>
      <c r="AL63" t="e">
        <f>#REF!=#REF!</f>
        <v>#REF!</v>
      </c>
      <c r="AM63" t="e">
        <f>#REF!=#REF!</f>
        <v>#REF!</v>
      </c>
      <c r="AN63" t="e">
        <f>#REF!=#REF!</f>
        <v>#REF!</v>
      </c>
      <c r="AO63" t="e">
        <f>#REF!=#REF!</f>
        <v>#REF!</v>
      </c>
      <c r="AP63" t="e">
        <f>#REF!=#REF!</f>
        <v>#REF!</v>
      </c>
    </row>
    <row r="64" spans="1:42" ht="15">
      <c r="A64">
        <v>60</v>
      </c>
      <c r="B64" t="s">
        <v>60</v>
      </c>
      <c r="C64" s="1" t="e">
        <f>'1011 Grade'!Q64=#REF!</f>
        <v>#REF!</v>
      </c>
      <c r="D64" s="1" t="e">
        <f>#REF!='1011 BGBP'!BX64</f>
        <v>#REF!</v>
      </c>
      <c r="E64" s="1" t="b">
        <f>'1011 Grade'!Q64='1011 BGBP'!BX64</f>
        <v>1</v>
      </c>
      <c r="G64" t="e">
        <f>SUMIF('1011 BGBP'!$V$3:$AV$3,'Cross Check'!G$4,'1011 BGBP'!$V64:$AV64)=#REF!</f>
        <v>#REF!</v>
      </c>
      <c r="H64" t="e">
        <f>SUMIF('1011 BGBP'!$V$3:$AV$3,'Cross Check'!H$4,'1011 BGBP'!$V64:$AV64)=#REF!</f>
        <v>#REF!</v>
      </c>
      <c r="I64" t="e">
        <f>SUMIF('1011 BGBP'!$V$3:$AV$3,'Cross Check'!I$4,'1011 BGBP'!$V64:$AV64)=#REF!</f>
        <v>#REF!</v>
      </c>
      <c r="J64" t="e">
        <f>SUMIF('1011 BGBP'!$V$3:$AV$3,'Cross Check'!J$4,'1011 BGBP'!$V64:$AV64)=#REF!</f>
        <v>#REF!</v>
      </c>
      <c r="K64" t="e">
        <f>SUMIF('1011 BGBP'!$V$3:$AV$3,'Cross Check'!K$4,'1011 BGBP'!$V64:$AV64)=#REF!</f>
        <v>#REF!</v>
      </c>
      <c r="L64" t="e">
        <f>SUMIF('1011 BGBP'!$V$3:$AV$3,'Cross Check'!L$4,'1011 BGBP'!$V64:$AV64)=#REF!</f>
        <v>#REF!</v>
      </c>
      <c r="M64" t="e">
        <f>SUMIF('1011 BGBP'!$V$3:$AV$3,'Cross Check'!M$4,'1011 BGBP'!$V64:$AV64)=#REF!</f>
        <v>#REF!</v>
      </c>
      <c r="N64" t="e">
        <f>SUMIF('1011 BGBP'!$V$3:$AV$3,'Cross Check'!N$4,'1011 BGBP'!$V64:$AV64)=#REF!</f>
        <v>#REF!</v>
      </c>
      <c r="O64" t="e">
        <f>SUMIF('1011 BGBP'!$V$3:$AV$3,'Cross Check'!O$4,'1011 BGBP'!$V64:$AV64)=#REF!</f>
        <v>#REF!</v>
      </c>
      <c r="P64" t="e">
        <f>SUMIF('1011 BGBP'!$V$3:$AV$3,'Cross Check'!P$4,'1011 BGBP'!$V64:$AV64)=#REF!</f>
        <v>#REF!</v>
      </c>
      <c r="R64" s="4" t="b">
        <f>SUMIF('1011 BGBP'!$V$2:$AV$2,'Cross Check'!R$4,'1011 BGBP'!$V64:$AV64)='1011 Grade'!C64</f>
        <v>0</v>
      </c>
      <c r="S64" s="4" t="b">
        <f>SUMIF('1011 BGBP'!$V$2:$AV$2,'Cross Check'!S$4,'1011 BGBP'!$V64:$AV64)='1011 Grade'!D64</f>
        <v>0</v>
      </c>
      <c r="T64" s="4" t="b">
        <f>SUMIF('1011 BGBP'!$V$2:$AV$2,'Cross Check'!T$4,'1011 BGBP'!$V64:$AV64)='1011 Grade'!E64</f>
        <v>0</v>
      </c>
      <c r="U64" s="4" t="b">
        <f>SUMIF('1011 BGBP'!$V$2:$AV$2,'Cross Check'!U$4,'1011 BGBP'!$V64:$AV64)='1011 Grade'!F64</f>
        <v>0</v>
      </c>
      <c r="V64" s="4" t="b">
        <f>SUMIF('1011 BGBP'!$V$2:$AV$2,'Cross Check'!V$4,'1011 BGBP'!$V64:$AV64)='1011 Grade'!G64</f>
        <v>0</v>
      </c>
      <c r="W64" s="4" t="b">
        <f>SUMIF('1011 BGBP'!$V$2:$AV$2,'Cross Check'!W$4,'1011 BGBP'!$V64:$AV64)='1011 Grade'!H64</f>
        <v>0</v>
      </c>
      <c r="X64" s="4" t="b">
        <f>SUMIF('1011 BGBP'!$V$2:$AV$2,'Cross Check'!X$4,'1011 BGBP'!$V64:$AV64)='1011 Grade'!I64</f>
        <v>0</v>
      </c>
      <c r="Y64" s="4" t="b">
        <f>SUMIF('1011 BGBP'!$V$2:$AV$2,'Cross Check'!Y$4,'1011 BGBP'!$V64:$AV64)='1011 Grade'!J64</f>
        <v>0</v>
      </c>
      <c r="Z64" s="4" t="b">
        <f>SUMIF('1011 BGBP'!$V$2:$AV$2,'Cross Check'!Z$4,'1011 BGBP'!$V64:$AV64)='1011 Grade'!K64</f>
        <v>0</v>
      </c>
      <c r="AA64" s="4" t="b">
        <f>SUMIF('1011 BGBP'!$V$2:$AV$2,'Cross Check'!AA$4,'1011 BGBP'!$V64:$AV64)='1011 Grade'!L64</f>
        <v>0</v>
      </c>
      <c r="AB64" s="4" t="b">
        <f>SUMIF('1011 BGBP'!$V$2:$AV$2,'Cross Check'!AB$4,'1011 BGBP'!$V64:$AV64)='1011 Grade'!M64</f>
        <v>0</v>
      </c>
      <c r="AC64" s="4" t="b">
        <f>SUMIF('1011 BGBP'!$V$2:$AV$2,'Cross Check'!AC$4,'1011 BGBP'!$V64:$AV64)='1011 Grade'!N64</f>
        <v>0</v>
      </c>
      <c r="AD64" s="4" t="b">
        <f>SUMIF('1011 BGBP'!$V$2:$AV$2,'Cross Check'!AD$4,'1011 BGBP'!$V64:$AV64)='1011 Grade'!O64</f>
        <v>0</v>
      </c>
      <c r="AE64" s="4" t="b">
        <f>SUMIF('1011 BGBP'!$V$2:$AV$2,'Cross Check'!AE$4,'1011 BGBP'!$V64:$AV64)='1011 Grade'!P64</f>
        <v>0</v>
      </c>
      <c r="AG64" t="e">
        <f>#REF!=#REF!</f>
        <v>#REF!</v>
      </c>
      <c r="AH64" t="e">
        <f>#REF!=#REF!</f>
        <v>#REF!</v>
      </c>
      <c r="AI64" t="e">
        <f>#REF!=#REF!</f>
        <v>#REF!</v>
      </c>
      <c r="AJ64" t="e">
        <f>#REF!=#REF!</f>
        <v>#REF!</v>
      </c>
      <c r="AK64" s="40" t="e">
        <f>#REF!=#REF!</f>
        <v>#REF!</v>
      </c>
      <c r="AL64" t="e">
        <f>#REF!=#REF!</f>
        <v>#REF!</v>
      </c>
      <c r="AM64" t="e">
        <f>#REF!=#REF!</f>
        <v>#REF!</v>
      </c>
      <c r="AN64" t="e">
        <f>#REF!=#REF!</f>
        <v>#REF!</v>
      </c>
      <c r="AO64" t="e">
        <f>#REF!=#REF!</f>
        <v>#REF!</v>
      </c>
      <c r="AP64" t="e">
        <f>#REF!=#REF!</f>
        <v>#REF!</v>
      </c>
    </row>
    <row r="65" spans="1:42" ht="15">
      <c r="A65">
        <v>61</v>
      </c>
      <c r="B65" t="s">
        <v>61</v>
      </c>
      <c r="C65" s="1" t="e">
        <f>'1011 Grade'!Q65=#REF!</f>
        <v>#REF!</v>
      </c>
      <c r="D65" s="1" t="e">
        <f>#REF!='1011 BGBP'!BX65</f>
        <v>#REF!</v>
      </c>
      <c r="E65" s="1" t="b">
        <f>'1011 Grade'!Q65='1011 BGBP'!BX65</f>
        <v>1</v>
      </c>
      <c r="G65" t="e">
        <f>SUMIF('1011 BGBP'!$V$3:$AV$3,'Cross Check'!G$4,'1011 BGBP'!$V65:$AV65)=#REF!</f>
        <v>#REF!</v>
      </c>
      <c r="H65" t="e">
        <f>SUMIF('1011 BGBP'!$V$3:$AV$3,'Cross Check'!H$4,'1011 BGBP'!$V65:$AV65)=#REF!</f>
        <v>#REF!</v>
      </c>
      <c r="I65" t="e">
        <f>SUMIF('1011 BGBP'!$V$3:$AV$3,'Cross Check'!I$4,'1011 BGBP'!$V65:$AV65)=#REF!</f>
        <v>#REF!</v>
      </c>
      <c r="J65" t="e">
        <f>SUMIF('1011 BGBP'!$V$3:$AV$3,'Cross Check'!J$4,'1011 BGBP'!$V65:$AV65)=#REF!</f>
        <v>#REF!</v>
      </c>
      <c r="K65" t="e">
        <f>SUMIF('1011 BGBP'!$V$3:$AV$3,'Cross Check'!K$4,'1011 BGBP'!$V65:$AV65)=#REF!</f>
        <v>#REF!</v>
      </c>
      <c r="L65" t="e">
        <f>SUMIF('1011 BGBP'!$V$3:$AV$3,'Cross Check'!L$4,'1011 BGBP'!$V65:$AV65)=#REF!</f>
        <v>#REF!</v>
      </c>
      <c r="M65" t="e">
        <f>SUMIF('1011 BGBP'!$V$3:$AV$3,'Cross Check'!M$4,'1011 BGBP'!$V65:$AV65)=#REF!</f>
        <v>#REF!</v>
      </c>
      <c r="N65" t="e">
        <f>SUMIF('1011 BGBP'!$V$3:$AV$3,'Cross Check'!N$4,'1011 BGBP'!$V65:$AV65)=#REF!</f>
        <v>#REF!</v>
      </c>
      <c r="O65" t="e">
        <f>SUMIF('1011 BGBP'!$V$3:$AV$3,'Cross Check'!O$4,'1011 BGBP'!$V65:$AV65)=#REF!</f>
        <v>#REF!</v>
      </c>
      <c r="P65" t="e">
        <f>SUMIF('1011 BGBP'!$V$3:$AV$3,'Cross Check'!P$4,'1011 BGBP'!$V65:$AV65)=#REF!</f>
        <v>#REF!</v>
      </c>
      <c r="R65" s="4" t="b">
        <f>SUMIF('1011 BGBP'!$V$2:$AV$2,'Cross Check'!R$4,'1011 BGBP'!$V65:$AV65)='1011 Grade'!C65</f>
        <v>0</v>
      </c>
      <c r="S65" s="4" t="b">
        <f>SUMIF('1011 BGBP'!$V$2:$AV$2,'Cross Check'!S$4,'1011 BGBP'!$V65:$AV65)='1011 Grade'!D65</f>
        <v>0</v>
      </c>
      <c r="T65" s="4" t="b">
        <f>SUMIF('1011 BGBP'!$V$2:$AV$2,'Cross Check'!T$4,'1011 BGBP'!$V65:$AV65)='1011 Grade'!E65</f>
        <v>0</v>
      </c>
      <c r="U65" s="4" t="b">
        <f>SUMIF('1011 BGBP'!$V$2:$AV$2,'Cross Check'!U$4,'1011 BGBP'!$V65:$AV65)='1011 Grade'!F65</f>
        <v>0</v>
      </c>
      <c r="V65" s="4" t="b">
        <f>SUMIF('1011 BGBP'!$V$2:$AV$2,'Cross Check'!V$4,'1011 BGBP'!$V65:$AV65)='1011 Grade'!G65</f>
        <v>0</v>
      </c>
      <c r="W65" s="4" t="b">
        <f>SUMIF('1011 BGBP'!$V$2:$AV$2,'Cross Check'!W$4,'1011 BGBP'!$V65:$AV65)='1011 Grade'!H65</f>
        <v>0</v>
      </c>
      <c r="X65" s="4" t="b">
        <f>SUMIF('1011 BGBP'!$V$2:$AV$2,'Cross Check'!X$4,'1011 BGBP'!$V65:$AV65)='1011 Grade'!I65</f>
        <v>0</v>
      </c>
      <c r="Y65" s="4" t="b">
        <f>SUMIF('1011 BGBP'!$V$2:$AV$2,'Cross Check'!Y$4,'1011 BGBP'!$V65:$AV65)='1011 Grade'!J65</f>
        <v>0</v>
      </c>
      <c r="Z65" s="4" t="b">
        <f>SUMIF('1011 BGBP'!$V$2:$AV$2,'Cross Check'!Z$4,'1011 BGBP'!$V65:$AV65)='1011 Grade'!K65</f>
        <v>0</v>
      </c>
      <c r="AA65" s="4" t="b">
        <f>SUMIF('1011 BGBP'!$V$2:$AV$2,'Cross Check'!AA$4,'1011 BGBP'!$V65:$AV65)='1011 Grade'!L65</f>
        <v>0</v>
      </c>
      <c r="AB65" s="4" t="b">
        <f>SUMIF('1011 BGBP'!$V$2:$AV$2,'Cross Check'!AB$4,'1011 BGBP'!$V65:$AV65)='1011 Grade'!M65</f>
        <v>0</v>
      </c>
      <c r="AC65" s="4" t="b">
        <f>SUMIF('1011 BGBP'!$V$2:$AV$2,'Cross Check'!AC$4,'1011 BGBP'!$V65:$AV65)='1011 Grade'!N65</f>
        <v>0</v>
      </c>
      <c r="AD65" s="4" t="b">
        <f>SUMIF('1011 BGBP'!$V$2:$AV$2,'Cross Check'!AD$4,'1011 BGBP'!$V65:$AV65)='1011 Grade'!O65</f>
        <v>0</v>
      </c>
      <c r="AE65" s="4" t="b">
        <f>SUMIF('1011 BGBP'!$V$2:$AV$2,'Cross Check'!AE$4,'1011 BGBP'!$V65:$AV65)='1011 Grade'!P65</f>
        <v>0</v>
      </c>
      <c r="AG65" t="e">
        <f>#REF!=#REF!</f>
        <v>#REF!</v>
      </c>
      <c r="AH65" t="e">
        <f>#REF!=#REF!</f>
        <v>#REF!</v>
      </c>
      <c r="AI65" t="e">
        <f>#REF!=#REF!</f>
        <v>#REF!</v>
      </c>
      <c r="AJ65" t="e">
        <f>#REF!=#REF!</f>
        <v>#REF!</v>
      </c>
      <c r="AK65" s="40" t="e">
        <f>#REF!=#REF!</f>
        <v>#REF!</v>
      </c>
      <c r="AL65" t="e">
        <f>#REF!=#REF!</f>
        <v>#REF!</v>
      </c>
      <c r="AM65" t="e">
        <f>#REF!=#REF!</f>
        <v>#REF!</v>
      </c>
      <c r="AN65" t="e">
        <f>#REF!=#REF!</f>
        <v>#REF!</v>
      </c>
      <c r="AO65" t="e">
        <f>#REF!=#REF!</f>
        <v>#REF!</v>
      </c>
      <c r="AP65" t="e">
        <f>#REF!=#REF!</f>
        <v>#REF!</v>
      </c>
    </row>
    <row r="66" spans="1:42" ht="15">
      <c r="A66">
        <v>62</v>
      </c>
      <c r="B66" t="s">
        <v>62</v>
      </c>
      <c r="C66" s="1" t="e">
        <f>'1011 Grade'!Q66=#REF!</f>
        <v>#REF!</v>
      </c>
      <c r="D66" s="1" t="e">
        <f>#REF!='1011 BGBP'!BX66</f>
        <v>#REF!</v>
      </c>
      <c r="E66" s="1" t="b">
        <f>'1011 Grade'!Q66='1011 BGBP'!BX66</f>
        <v>1</v>
      </c>
      <c r="G66" t="e">
        <f>SUMIF('1011 BGBP'!$V$3:$AV$3,'Cross Check'!G$4,'1011 BGBP'!$V66:$AV66)=#REF!</f>
        <v>#REF!</v>
      </c>
      <c r="H66" t="e">
        <f>SUMIF('1011 BGBP'!$V$3:$AV$3,'Cross Check'!H$4,'1011 BGBP'!$V66:$AV66)=#REF!</f>
        <v>#REF!</v>
      </c>
      <c r="I66" t="e">
        <f>SUMIF('1011 BGBP'!$V$3:$AV$3,'Cross Check'!I$4,'1011 BGBP'!$V66:$AV66)=#REF!</f>
        <v>#REF!</v>
      </c>
      <c r="J66" t="e">
        <f>SUMIF('1011 BGBP'!$V$3:$AV$3,'Cross Check'!J$4,'1011 BGBP'!$V66:$AV66)=#REF!</f>
        <v>#REF!</v>
      </c>
      <c r="K66" t="e">
        <f>SUMIF('1011 BGBP'!$V$3:$AV$3,'Cross Check'!K$4,'1011 BGBP'!$V66:$AV66)=#REF!</f>
        <v>#REF!</v>
      </c>
      <c r="L66" t="e">
        <f>SUMIF('1011 BGBP'!$V$3:$AV$3,'Cross Check'!L$4,'1011 BGBP'!$V66:$AV66)=#REF!</f>
        <v>#REF!</v>
      </c>
      <c r="M66" t="e">
        <f>SUMIF('1011 BGBP'!$V$3:$AV$3,'Cross Check'!M$4,'1011 BGBP'!$V66:$AV66)=#REF!</f>
        <v>#REF!</v>
      </c>
      <c r="N66" t="e">
        <f>SUMIF('1011 BGBP'!$V$3:$AV$3,'Cross Check'!N$4,'1011 BGBP'!$V66:$AV66)=#REF!</f>
        <v>#REF!</v>
      </c>
      <c r="O66" t="e">
        <f>SUMIF('1011 BGBP'!$V$3:$AV$3,'Cross Check'!O$4,'1011 BGBP'!$V66:$AV66)=#REF!</f>
        <v>#REF!</v>
      </c>
      <c r="P66" t="e">
        <f>SUMIF('1011 BGBP'!$V$3:$AV$3,'Cross Check'!P$4,'1011 BGBP'!$V66:$AV66)=#REF!</f>
        <v>#REF!</v>
      </c>
      <c r="R66" s="4" t="b">
        <f>SUMIF('1011 BGBP'!$V$2:$AV$2,'Cross Check'!R$4,'1011 BGBP'!$V66:$AV66)='1011 Grade'!C66</f>
        <v>0</v>
      </c>
      <c r="S66" s="4" t="b">
        <f>SUMIF('1011 BGBP'!$V$2:$AV$2,'Cross Check'!S$4,'1011 BGBP'!$V66:$AV66)='1011 Grade'!D66</f>
        <v>0</v>
      </c>
      <c r="T66" s="4" t="b">
        <f>SUMIF('1011 BGBP'!$V$2:$AV$2,'Cross Check'!T$4,'1011 BGBP'!$V66:$AV66)='1011 Grade'!E66</f>
        <v>0</v>
      </c>
      <c r="U66" s="4" t="b">
        <f>SUMIF('1011 BGBP'!$V$2:$AV$2,'Cross Check'!U$4,'1011 BGBP'!$V66:$AV66)='1011 Grade'!F66</f>
        <v>0</v>
      </c>
      <c r="V66" s="4" t="b">
        <f>SUMIF('1011 BGBP'!$V$2:$AV$2,'Cross Check'!V$4,'1011 BGBP'!$V66:$AV66)='1011 Grade'!G66</f>
        <v>0</v>
      </c>
      <c r="W66" s="4" t="b">
        <f>SUMIF('1011 BGBP'!$V$2:$AV$2,'Cross Check'!W$4,'1011 BGBP'!$V66:$AV66)='1011 Grade'!H66</f>
        <v>0</v>
      </c>
      <c r="X66" s="4" t="b">
        <f>SUMIF('1011 BGBP'!$V$2:$AV$2,'Cross Check'!X$4,'1011 BGBP'!$V66:$AV66)='1011 Grade'!I66</f>
        <v>0</v>
      </c>
      <c r="Y66" s="4" t="b">
        <f>SUMIF('1011 BGBP'!$V$2:$AV$2,'Cross Check'!Y$4,'1011 BGBP'!$V66:$AV66)='1011 Grade'!J66</f>
        <v>0</v>
      </c>
      <c r="Z66" s="4" t="b">
        <f>SUMIF('1011 BGBP'!$V$2:$AV$2,'Cross Check'!Z$4,'1011 BGBP'!$V66:$AV66)='1011 Grade'!K66</f>
        <v>0</v>
      </c>
      <c r="AA66" s="4" t="b">
        <f>SUMIF('1011 BGBP'!$V$2:$AV$2,'Cross Check'!AA$4,'1011 BGBP'!$V66:$AV66)='1011 Grade'!L66</f>
        <v>0</v>
      </c>
      <c r="AB66" s="4" t="b">
        <f>SUMIF('1011 BGBP'!$V$2:$AV$2,'Cross Check'!AB$4,'1011 BGBP'!$V66:$AV66)='1011 Grade'!M66</f>
        <v>0</v>
      </c>
      <c r="AC66" s="4" t="b">
        <f>SUMIF('1011 BGBP'!$V$2:$AV$2,'Cross Check'!AC$4,'1011 BGBP'!$V66:$AV66)='1011 Grade'!N66</f>
        <v>0</v>
      </c>
      <c r="AD66" s="4" t="b">
        <f>SUMIF('1011 BGBP'!$V$2:$AV$2,'Cross Check'!AD$4,'1011 BGBP'!$V66:$AV66)='1011 Grade'!O66</f>
        <v>0</v>
      </c>
      <c r="AE66" s="4" t="b">
        <f>SUMIF('1011 BGBP'!$V$2:$AV$2,'Cross Check'!AE$4,'1011 BGBP'!$V66:$AV66)='1011 Grade'!P66</f>
        <v>0</v>
      </c>
      <c r="AG66" t="e">
        <f>#REF!=#REF!</f>
        <v>#REF!</v>
      </c>
      <c r="AH66" t="e">
        <f>#REF!=#REF!</f>
        <v>#REF!</v>
      </c>
      <c r="AI66" t="e">
        <f>#REF!=#REF!</f>
        <v>#REF!</v>
      </c>
      <c r="AJ66" t="e">
        <f>#REF!=#REF!</f>
        <v>#REF!</v>
      </c>
      <c r="AK66" s="40" t="e">
        <f>#REF!=#REF!</f>
        <v>#REF!</v>
      </c>
      <c r="AL66" t="e">
        <f>#REF!=#REF!</f>
        <v>#REF!</v>
      </c>
      <c r="AM66" t="e">
        <f>#REF!=#REF!</f>
        <v>#REF!</v>
      </c>
      <c r="AN66" t="e">
        <f>#REF!=#REF!</f>
        <v>#REF!</v>
      </c>
      <c r="AO66" t="e">
        <f>#REF!=#REF!</f>
        <v>#REF!</v>
      </c>
      <c r="AP66" t="e">
        <f>#REF!=#REF!</f>
        <v>#REF!</v>
      </c>
    </row>
    <row r="67" spans="1:42" ht="15">
      <c r="A67">
        <v>63</v>
      </c>
      <c r="B67" t="s">
        <v>63</v>
      </c>
      <c r="C67" s="1" t="e">
        <f>'1011 Grade'!Q67=#REF!</f>
        <v>#REF!</v>
      </c>
      <c r="D67" s="1" t="e">
        <f>#REF!='1011 BGBP'!BX67</f>
        <v>#REF!</v>
      </c>
      <c r="E67" s="1" t="b">
        <f>'1011 Grade'!Q67='1011 BGBP'!BX67</f>
        <v>1</v>
      </c>
      <c r="G67" t="e">
        <f>SUMIF('1011 BGBP'!$V$3:$AV$3,'Cross Check'!G$4,'1011 BGBP'!$V67:$AV67)=#REF!</f>
        <v>#REF!</v>
      </c>
      <c r="H67" t="e">
        <f>SUMIF('1011 BGBP'!$V$3:$AV$3,'Cross Check'!H$4,'1011 BGBP'!$V67:$AV67)=#REF!</f>
        <v>#REF!</v>
      </c>
      <c r="I67" t="e">
        <f>SUMIF('1011 BGBP'!$V$3:$AV$3,'Cross Check'!I$4,'1011 BGBP'!$V67:$AV67)=#REF!</f>
        <v>#REF!</v>
      </c>
      <c r="J67" t="e">
        <f>SUMIF('1011 BGBP'!$V$3:$AV$3,'Cross Check'!J$4,'1011 BGBP'!$V67:$AV67)=#REF!</f>
        <v>#REF!</v>
      </c>
      <c r="K67" t="e">
        <f>SUMIF('1011 BGBP'!$V$3:$AV$3,'Cross Check'!K$4,'1011 BGBP'!$V67:$AV67)=#REF!</f>
        <v>#REF!</v>
      </c>
      <c r="L67" t="e">
        <f>SUMIF('1011 BGBP'!$V$3:$AV$3,'Cross Check'!L$4,'1011 BGBP'!$V67:$AV67)=#REF!</f>
        <v>#REF!</v>
      </c>
      <c r="M67" t="e">
        <f>SUMIF('1011 BGBP'!$V$3:$AV$3,'Cross Check'!M$4,'1011 BGBP'!$V67:$AV67)=#REF!</f>
        <v>#REF!</v>
      </c>
      <c r="N67" t="e">
        <f>SUMIF('1011 BGBP'!$V$3:$AV$3,'Cross Check'!N$4,'1011 BGBP'!$V67:$AV67)=#REF!</f>
        <v>#REF!</v>
      </c>
      <c r="O67" t="e">
        <f>SUMIF('1011 BGBP'!$V$3:$AV$3,'Cross Check'!O$4,'1011 BGBP'!$V67:$AV67)=#REF!</f>
        <v>#REF!</v>
      </c>
      <c r="P67" t="e">
        <f>SUMIF('1011 BGBP'!$V$3:$AV$3,'Cross Check'!P$4,'1011 BGBP'!$V67:$AV67)=#REF!</f>
        <v>#REF!</v>
      </c>
      <c r="R67" s="4" t="b">
        <f>SUMIF('1011 BGBP'!$V$2:$AV$2,'Cross Check'!R$4,'1011 BGBP'!$V67:$AV67)='1011 Grade'!C67</f>
        <v>0</v>
      </c>
      <c r="S67" s="4" t="b">
        <f>SUMIF('1011 BGBP'!$V$2:$AV$2,'Cross Check'!S$4,'1011 BGBP'!$V67:$AV67)='1011 Grade'!D67</f>
        <v>0</v>
      </c>
      <c r="T67" s="4" t="b">
        <f>SUMIF('1011 BGBP'!$V$2:$AV$2,'Cross Check'!T$4,'1011 BGBP'!$V67:$AV67)='1011 Grade'!E67</f>
        <v>0</v>
      </c>
      <c r="U67" s="4" t="b">
        <f>SUMIF('1011 BGBP'!$V$2:$AV$2,'Cross Check'!U$4,'1011 BGBP'!$V67:$AV67)='1011 Grade'!F67</f>
        <v>0</v>
      </c>
      <c r="V67" s="4" t="b">
        <f>SUMIF('1011 BGBP'!$V$2:$AV$2,'Cross Check'!V$4,'1011 BGBP'!$V67:$AV67)='1011 Grade'!G67</f>
        <v>0</v>
      </c>
      <c r="W67" s="4" t="b">
        <f>SUMIF('1011 BGBP'!$V$2:$AV$2,'Cross Check'!W$4,'1011 BGBP'!$V67:$AV67)='1011 Grade'!H67</f>
        <v>0</v>
      </c>
      <c r="X67" s="4" t="b">
        <f>SUMIF('1011 BGBP'!$V$2:$AV$2,'Cross Check'!X$4,'1011 BGBP'!$V67:$AV67)='1011 Grade'!I67</f>
        <v>0</v>
      </c>
      <c r="Y67" s="4" t="b">
        <f>SUMIF('1011 BGBP'!$V$2:$AV$2,'Cross Check'!Y$4,'1011 BGBP'!$V67:$AV67)='1011 Grade'!J67</f>
        <v>0</v>
      </c>
      <c r="Z67" s="4" t="b">
        <f>SUMIF('1011 BGBP'!$V$2:$AV$2,'Cross Check'!Z$4,'1011 BGBP'!$V67:$AV67)='1011 Grade'!K67</f>
        <v>0</v>
      </c>
      <c r="AA67" s="4" t="b">
        <f>SUMIF('1011 BGBP'!$V$2:$AV$2,'Cross Check'!AA$4,'1011 BGBP'!$V67:$AV67)='1011 Grade'!L67</f>
        <v>0</v>
      </c>
      <c r="AB67" s="4" t="b">
        <f>SUMIF('1011 BGBP'!$V$2:$AV$2,'Cross Check'!AB$4,'1011 BGBP'!$V67:$AV67)='1011 Grade'!M67</f>
        <v>0</v>
      </c>
      <c r="AC67" s="4" t="b">
        <f>SUMIF('1011 BGBP'!$V$2:$AV$2,'Cross Check'!AC$4,'1011 BGBP'!$V67:$AV67)='1011 Grade'!N67</f>
        <v>0</v>
      </c>
      <c r="AD67" s="4" t="b">
        <f>SUMIF('1011 BGBP'!$V$2:$AV$2,'Cross Check'!AD$4,'1011 BGBP'!$V67:$AV67)='1011 Grade'!O67</f>
        <v>0</v>
      </c>
      <c r="AE67" s="4" t="b">
        <f>SUMIF('1011 BGBP'!$V$2:$AV$2,'Cross Check'!AE$4,'1011 BGBP'!$V67:$AV67)='1011 Grade'!P67</f>
        <v>0</v>
      </c>
      <c r="AG67" t="e">
        <f>#REF!=#REF!</f>
        <v>#REF!</v>
      </c>
      <c r="AH67" t="e">
        <f>#REF!=#REF!</f>
        <v>#REF!</v>
      </c>
      <c r="AI67" t="e">
        <f>#REF!=#REF!</f>
        <v>#REF!</v>
      </c>
      <c r="AJ67" t="e">
        <f>#REF!=#REF!</f>
        <v>#REF!</v>
      </c>
      <c r="AK67" s="40" t="e">
        <f>#REF!=#REF!</f>
        <v>#REF!</v>
      </c>
      <c r="AL67" t="e">
        <f>#REF!=#REF!</f>
        <v>#REF!</v>
      </c>
      <c r="AM67" t="e">
        <f>#REF!=#REF!</f>
        <v>#REF!</v>
      </c>
      <c r="AN67" t="e">
        <f>#REF!=#REF!</f>
        <v>#REF!</v>
      </c>
      <c r="AO67" t="e">
        <f>#REF!=#REF!</f>
        <v>#REF!</v>
      </c>
      <c r="AP67" t="e">
        <f>#REF!=#REF!</f>
        <v>#REF!</v>
      </c>
    </row>
    <row r="68" spans="1:42" ht="15">
      <c r="A68">
        <v>64</v>
      </c>
      <c r="B68" t="s">
        <v>64</v>
      </c>
      <c r="C68" s="1" t="e">
        <f>'1011 Grade'!Q68=#REF!</f>
        <v>#REF!</v>
      </c>
      <c r="D68" s="1" t="e">
        <f>#REF!='1011 BGBP'!BX68</f>
        <v>#REF!</v>
      </c>
      <c r="E68" s="1" t="b">
        <f>'1011 Grade'!Q68='1011 BGBP'!BX68</f>
        <v>1</v>
      </c>
      <c r="G68" t="e">
        <f>SUMIF('1011 BGBP'!$V$3:$AV$3,'Cross Check'!G$4,'1011 BGBP'!$V68:$AV68)=#REF!</f>
        <v>#REF!</v>
      </c>
      <c r="H68" t="e">
        <f>SUMIF('1011 BGBP'!$V$3:$AV$3,'Cross Check'!H$4,'1011 BGBP'!$V68:$AV68)=#REF!</f>
        <v>#REF!</v>
      </c>
      <c r="I68" t="e">
        <f>SUMIF('1011 BGBP'!$V$3:$AV$3,'Cross Check'!I$4,'1011 BGBP'!$V68:$AV68)=#REF!</f>
        <v>#REF!</v>
      </c>
      <c r="J68" t="e">
        <f>SUMIF('1011 BGBP'!$V$3:$AV$3,'Cross Check'!J$4,'1011 BGBP'!$V68:$AV68)=#REF!</f>
        <v>#REF!</v>
      </c>
      <c r="K68" t="e">
        <f>SUMIF('1011 BGBP'!$V$3:$AV$3,'Cross Check'!K$4,'1011 BGBP'!$V68:$AV68)=#REF!</f>
        <v>#REF!</v>
      </c>
      <c r="L68" t="e">
        <f>SUMIF('1011 BGBP'!$V$3:$AV$3,'Cross Check'!L$4,'1011 BGBP'!$V68:$AV68)=#REF!</f>
        <v>#REF!</v>
      </c>
      <c r="M68" t="e">
        <f>SUMIF('1011 BGBP'!$V$3:$AV$3,'Cross Check'!M$4,'1011 BGBP'!$V68:$AV68)=#REF!</f>
        <v>#REF!</v>
      </c>
      <c r="N68" t="e">
        <f>SUMIF('1011 BGBP'!$V$3:$AV$3,'Cross Check'!N$4,'1011 BGBP'!$V68:$AV68)=#REF!</f>
        <v>#REF!</v>
      </c>
      <c r="O68" t="e">
        <f>SUMIF('1011 BGBP'!$V$3:$AV$3,'Cross Check'!O$4,'1011 BGBP'!$V68:$AV68)=#REF!</f>
        <v>#REF!</v>
      </c>
      <c r="P68" t="e">
        <f>SUMIF('1011 BGBP'!$V$3:$AV$3,'Cross Check'!P$4,'1011 BGBP'!$V68:$AV68)=#REF!</f>
        <v>#REF!</v>
      </c>
      <c r="R68" s="4" t="b">
        <f>SUMIF('1011 BGBP'!$V$2:$AV$2,'Cross Check'!R$4,'1011 BGBP'!$V68:$AV68)='1011 Grade'!C68</f>
        <v>0</v>
      </c>
      <c r="S68" s="4" t="b">
        <f>SUMIF('1011 BGBP'!$V$2:$AV$2,'Cross Check'!S$4,'1011 BGBP'!$V68:$AV68)='1011 Grade'!D68</f>
        <v>0</v>
      </c>
      <c r="T68" s="4" t="b">
        <f>SUMIF('1011 BGBP'!$V$2:$AV$2,'Cross Check'!T$4,'1011 BGBP'!$V68:$AV68)='1011 Grade'!E68</f>
        <v>0</v>
      </c>
      <c r="U68" s="4" t="b">
        <f>SUMIF('1011 BGBP'!$V$2:$AV$2,'Cross Check'!U$4,'1011 BGBP'!$V68:$AV68)='1011 Grade'!F68</f>
        <v>0</v>
      </c>
      <c r="V68" s="4" t="b">
        <f>SUMIF('1011 BGBP'!$V$2:$AV$2,'Cross Check'!V$4,'1011 BGBP'!$V68:$AV68)='1011 Grade'!G68</f>
        <v>0</v>
      </c>
      <c r="W68" s="4" t="b">
        <f>SUMIF('1011 BGBP'!$V$2:$AV$2,'Cross Check'!W$4,'1011 BGBP'!$V68:$AV68)='1011 Grade'!H68</f>
        <v>0</v>
      </c>
      <c r="X68" s="4" t="b">
        <f>SUMIF('1011 BGBP'!$V$2:$AV$2,'Cross Check'!X$4,'1011 BGBP'!$V68:$AV68)='1011 Grade'!I68</f>
        <v>0</v>
      </c>
      <c r="Y68" s="4" t="b">
        <f>SUMIF('1011 BGBP'!$V$2:$AV$2,'Cross Check'!Y$4,'1011 BGBP'!$V68:$AV68)='1011 Grade'!J68</f>
        <v>0</v>
      </c>
      <c r="Z68" s="4" t="b">
        <f>SUMIF('1011 BGBP'!$V$2:$AV$2,'Cross Check'!Z$4,'1011 BGBP'!$V68:$AV68)='1011 Grade'!K68</f>
        <v>0</v>
      </c>
      <c r="AA68" s="4" t="b">
        <f>SUMIF('1011 BGBP'!$V$2:$AV$2,'Cross Check'!AA$4,'1011 BGBP'!$V68:$AV68)='1011 Grade'!L68</f>
        <v>0</v>
      </c>
      <c r="AB68" s="4" t="b">
        <f>SUMIF('1011 BGBP'!$V$2:$AV$2,'Cross Check'!AB$4,'1011 BGBP'!$V68:$AV68)='1011 Grade'!M68</f>
        <v>0</v>
      </c>
      <c r="AC68" s="4" t="b">
        <f>SUMIF('1011 BGBP'!$V$2:$AV$2,'Cross Check'!AC$4,'1011 BGBP'!$V68:$AV68)='1011 Grade'!N68</f>
        <v>0</v>
      </c>
      <c r="AD68" s="4" t="b">
        <f>SUMIF('1011 BGBP'!$V$2:$AV$2,'Cross Check'!AD$4,'1011 BGBP'!$V68:$AV68)='1011 Grade'!O68</f>
        <v>0</v>
      </c>
      <c r="AE68" s="4" t="b">
        <f>SUMIF('1011 BGBP'!$V$2:$AV$2,'Cross Check'!AE$4,'1011 BGBP'!$V68:$AV68)='1011 Grade'!P68</f>
        <v>0</v>
      </c>
      <c r="AG68" t="e">
        <f>#REF!=#REF!</f>
        <v>#REF!</v>
      </c>
      <c r="AH68" t="e">
        <f>#REF!=#REF!</f>
        <v>#REF!</v>
      </c>
      <c r="AI68" t="e">
        <f>#REF!=#REF!</f>
        <v>#REF!</v>
      </c>
      <c r="AJ68" t="e">
        <f>#REF!=#REF!</f>
        <v>#REF!</v>
      </c>
      <c r="AK68" s="40" t="e">
        <f>#REF!=#REF!</f>
        <v>#REF!</v>
      </c>
      <c r="AL68" t="e">
        <f>#REF!=#REF!</f>
        <v>#REF!</v>
      </c>
      <c r="AM68" t="e">
        <f>#REF!=#REF!</f>
        <v>#REF!</v>
      </c>
      <c r="AN68" t="e">
        <f>#REF!=#REF!</f>
        <v>#REF!</v>
      </c>
      <c r="AO68" t="e">
        <f>#REF!=#REF!</f>
        <v>#REF!</v>
      </c>
      <c r="AP68" t="e">
        <f>#REF!=#REF!</f>
        <v>#REF!</v>
      </c>
    </row>
    <row r="69" spans="1:42" ht="15">
      <c r="A69">
        <v>65</v>
      </c>
      <c r="B69" t="s">
        <v>65</v>
      </c>
      <c r="C69" s="1" t="e">
        <f>'1011 Grade'!Q69=#REF!</f>
        <v>#REF!</v>
      </c>
      <c r="D69" s="1" t="e">
        <f>#REF!='1011 BGBP'!BX69</f>
        <v>#REF!</v>
      </c>
      <c r="E69" s="1" t="b">
        <f>'1011 Grade'!Q69='1011 BGBP'!BX69</f>
        <v>1</v>
      </c>
      <c r="G69" t="e">
        <f>SUMIF('1011 BGBP'!$V$3:$AV$3,'Cross Check'!G$4,'1011 BGBP'!$V69:$AV69)=#REF!</f>
        <v>#REF!</v>
      </c>
      <c r="H69" t="e">
        <f>SUMIF('1011 BGBP'!$V$3:$AV$3,'Cross Check'!H$4,'1011 BGBP'!$V69:$AV69)=#REF!</f>
        <v>#REF!</v>
      </c>
      <c r="I69" t="e">
        <f>SUMIF('1011 BGBP'!$V$3:$AV$3,'Cross Check'!I$4,'1011 BGBP'!$V69:$AV69)=#REF!</f>
        <v>#REF!</v>
      </c>
      <c r="J69" t="e">
        <f>SUMIF('1011 BGBP'!$V$3:$AV$3,'Cross Check'!J$4,'1011 BGBP'!$V69:$AV69)=#REF!</f>
        <v>#REF!</v>
      </c>
      <c r="K69" t="e">
        <f>SUMIF('1011 BGBP'!$V$3:$AV$3,'Cross Check'!K$4,'1011 BGBP'!$V69:$AV69)=#REF!</f>
        <v>#REF!</v>
      </c>
      <c r="L69" t="e">
        <f>SUMIF('1011 BGBP'!$V$3:$AV$3,'Cross Check'!L$4,'1011 BGBP'!$V69:$AV69)=#REF!</f>
        <v>#REF!</v>
      </c>
      <c r="M69" t="e">
        <f>SUMIF('1011 BGBP'!$V$3:$AV$3,'Cross Check'!M$4,'1011 BGBP'!$V69:$AV69)=#REF!</f>
        <v>#REF!</v>
      </c>
      <c r="N69" t="e">
        <f>SUMIF('1011 BGBP'!$V$3:$AV$3,'Cross Check'!N$4,'1011 BGBP'!$V69:$AV69)=#REF!</f>
        <v>#REF!</v>
      </c>
      <c r="O69" t="e">
        <f>SUMIF('1011 BGBP'!$V$3:$AV$3,'Cross Check'!O$4,'1011 BGBP'!$V69:$AV69)=#REF!</f>
        <v>#REF!</v>
      </c>
      <c r="P69" t="e">
        <f>SUMIF('1011 BGBP'!$V$3:$AV$3,'Cross Check'!P$4,'1011 BGBP'!$V69:$AV69)=#REF!</f>
        <v>#REF!</v>
      </c>
      <c r="R69" s="4" t="b">
        <f>SUMIF('1011 BGBP'!$V$2:$AV$2,'Cross Check'!R$4,'1011 BGBP'!$V69:$AV69)='1011 Grade'!C69</f>
        <v>0</v>
      </c>
      <c r="S69" s="4" t="b">
        <f>SUMIF('1011 BGBP'!$V$2:$AV$2,'Cross Check'!S$4,'1011 BGBP'!$V69:$AV69)='1011 Grade'!D69</f>
        <v>0</v>
      </c>
      <c r="T69" s="4" t="b">
        <f>SUMIF('1011 BGBP'!$V$2:$AV$2,'Cross Check'!T$4,'1011 BGBP'!$V69:$AV69)='1011 Grade'!E69</f>
        <v>0</v>
      </c>
      <c r="U69" s="4" t="b">
        <f>SUMIF('1011 BGBP'!$V$2:$AV$2,'Cross Check'!U$4,'1011 BGBP'!$V69:$AV69)='1011 Grade'!F69</f>
        <v>0</v>
      </c>
      <c r="V69" s="4" t="b">
        <f>SUMIF('1011 BGBP'!$V$2:$AV$2,'Cross Check'!V$4,'1011 BGBP'!$V69:$AV69)='1011 Grade'!G69</f>
        <v>0</v>
      </c>
      <c r="W69" s="4" t="b">
        <f>SUMIF('1011 BGBP'!$V$2:$AV$2,'Cross Check'!W$4,'1011 BGBP'!$V69:$AV69)='1011 Grade'!H69</f>
        <v>0</v>
      </c>
      <c r="X69" s="4" t="b">
        <f>SUMIF('1011 BGBP'!$V$2:$AV$2,'Cross Check'!X$4,'1011 BGBP'!$V69:$AV69)='1011 Grade'!I69</f>
        <v>0</v>
      </c>
      <c r="Y69" s="4" t="b">
        <f>SUMIF('1011 BGBP'!$V$2:$AV$2,'Cross Check'!Y$4,'1011 BGBP'!$V69:$AV69)='1011 Grade'!J69</f>
        <v>0</v>
      </c>
      <c r="Z69" s="4" t="b">
        <f>SUMIF('1011 BGBP'!$V$2:$AV$2,'Cross Check'!Z$4,'1011 BGBP'!$V69:$AV69)='1011 Grade'!K69</f>
        <v>0</v>
      </c>
      <c r="AA69" s="4" t="b">
        <f>SUMIF('1011 BGBP'!$V$2:$AV$2,'Cross Check'!AA$4,'1011 BGBP'!$V69:$AV69)='1011 Grade'!L69</f>
        <v>0</v>
      </c>
      <c r="AB69" s="4" t="b">
        <f>SUMIF('1011 BGBP'!$V$2:$AV$2,'Cross Check'!AB$4,'1011 BGBP'!$V69:$AV69)='1011 Grade'!M69</f>
        <v>0</v>
      </c>
      <c r="AC69" s="4" t="b">
        <f>SUMIF('1011 BGBP'!$V$2:$AV$2,'Cross Check'!AC$4,'1011 BGBP'!$V69:$AV69)='1011 Grade'!N69</f>
        <v>0</v>
      </c>
      <c r="AD69" s="4" t="b">
        <f>SUMIF('1011 BGBP'!$V$2:$AV$2,'Cross Check'!AD$4,'1011 BGBP'!$V69:$AV69)='1011 Grade'!O69</f>
        <v>0</v>
      </c>
      <c r="AE69" s="4" t="b">
        <f>SUMIF('1011 BGBP'!$V$2:$AV$2,'Cross Check'!AE$4,'1011 BGBP'!$V69:$AV69)='1011 Grade'!P69</f>
        <v>0</v>
      </c>
      <c r="AG69" t="e">
        <f>#REF!=#REF!</f>
        <v>#REF!</v>
      </c>
      <c r="AH69" t="e">
        <f>#REF!=#REF!</f>
        <v>#REF!</v>
      </c>
      <c r="AI69" t="e">
        <f>#REF!=#REF!</f>
        <v>#REF!</v>
      </c>
      <c r="AJ69" t="e">
        <f>#REF!=#REF!</f>
        <v>#REF!</v>
      </c>
      <c r="AK69" s="40" t="e">
        <f>#REF!=#REF!</f>
        <v>#REF!</v>
      </c>
      <c r="AL69" t="e">
        <f>#REF!=#REF!</f>
        <v>#REF!</v>
      </c>
      <c r="AM69" t="e">
        <f>#REF!=#REF!</f>
        <v>#REF!</v>
      </c>
      <c r="AN69" t="e">
        <f>#REF!=#REF!</f>
        <v>#REF!</v>
      </c>
      <c r="AO69" t="e">
        <f>#REF!=#REF!</f>
        <v>#REF!</v>
      </c>
      <c r="AP69" t="e">
        <f>#REF!=#REF!</f>
        <v>#REF!</v>
      </c>
    </row>
    <row r="70" spans="1:42" ht="15">
      <c r="A70">
        <v>66</v>
      </c>
      <c r="B70" t="s">
        <v>66</v>
      </c>
      <c r="C70" s="1" t="e">
        <f>'1011 Grade'!Q70=#REF!</f>
        <v>#REF!</v>
      </c>
      <c r="D70" s="1" t="e">
        <f>#REF!='1011 BGBP'!BX70</f>
        <v>#REF!</v>
      </c>
      <c r="E70" s="1" t="b">
        <f>'1011 Grade'!Q70='1011 BGBP'!BX70</f>
        <v>1</v>
      </c>
      <c r="G70" t="e">
        <f>SUMIF('1011 BGBP'!$V$3:$AV$3,'Cross Check'!G$4,'1011 BGBP'!$V70:$AV70)=#REF!</f>
        <v>#REF!</v>
      </c>
      <c r="H70" t="e">
        <f>SUMIF('1011 BGBP'!$V$3:$AV$3,'Cross Check'!H$4,'1011 BGBP'!$V70:$AV70)=#REF!</f>
        <v>#REF!</v>
      </c>
      <c r="I70" t="e">
        <f>SUMIF('1011 BGBP'!$V$3:$AV$3,'Cross Check'!I$4,'1011 BGBP'!$V70:$AV70)=#REF!</f>
        <v>#REF!</v>
      </c>
      <c r="J70" t="e">
        <f>SUMIF('1011 BGBP'!$V$3:$AV$3,'Cross Check'!J$4,'1011 BGBP'!$V70:$AV70)=#REF!</f>
        <v>#REF!</v>
      </c>
      <c r="K70" t="e">
        <f>SUMIF('1011 BGBP'!$V$3:$AV$3,'Cross Check'!K$4,'1011 BGBP'!$V70:$AV70)=#REF!</f>
        <v>#REF!</v>
      </c>
      <c r="L70" t="e">
        <f>SUMIF('1011 BGBP'!$V$3:$AV$3,'Cross Check'!L$4,'1011 BGBP'!$V70:$AV70)=#REF!</f>
        <v>#REF!</v>
      </c>
      <c r="M70" t="e">
        <f>SUMIF('1011 BGBP'!$V$3:$AV$3,'Cross Check'!M$4,'1011 BGBP'!$V70:$AV70)=#REF!</f>
        <v>#REF!</v>
      </c>
      <c r="N70" t="e">
        <f>SUMIF('1011 BGBP'!$V$3:$AV$3,'Cross Check'!N$4,'1011 BGBP'!$V70:$AV70)=#REF!</f>
        <v>#REF!</v>
      </c>
      <c r="O70" t="e">
        <f>SUMIF('1011 BGBP'!$V$3:$AV$3,'Cross Check'!O$4,'1011 BGBP'!$V70:$AV70)=#REF!</f>
        <v>#REF!</v>
      </c>
      <c r="P70" t="e">
        <f>SUMIF('1011 BGBP'!$V$3:$AV$3,'Cross Check'!P$4,'1011 BGBP'!$V70:$AV70)=#REF!</f>
        <v>#REF!</v>
      </c>
      <c r="R70" s="4" t="b">
        <f>SUMIF('1011 BGBP'!$V$2:$AV$2,'Cross Check'!R$4,'1011 BGBP'!$V70:$AV70)='1011 Grade'!C70</f>
        <v>0</v>
      </c>
      <c r="S70" s="4" t="b">
        <f>SUMIF('1011 BGBP'!$V$2:$AV$2,'Cross Check'!S$4,'1011 BGBP'!$V70:$AV70)='1011 Grade'!D70</f>
        <v>0</v>
      </c>
      <c r="T70" s="4" t="b">
        <f>SUMIF('1011 BGBP'!$V$2:$AV$2,'Cross Check'!T$4,'1011 BGBP'!$V70:$AV70)='1011 Grade'!E70</f>
        <v>0</v>
      </c>
      <c r="U70" s="4" t="b">
        <f>SUMIF('1011 BGBP'!$V$2:$AV$2,'Cross Check'!U$4,'1011 BGBP'!$V70:$AV70)='1011 Grade'!F70</f>
        <v>0</v>
      </c>
      <c r="V70" s="4" t="b">
        <f>SUMIF('1011 BGBP'!$V$2:$AV$2,'Cross Check'!V$4,'1011 BGBP'!$V70:$AV70)='1011 Grade'!G70</f>
        <v>0</v>
      </c>
      <c r="W70" s="4" t="b">
        <f>SUMIF('1011 BGBP'!$V$2:$AV$2,'Cross Check'!W$4,'1011 BGBP'!$V70:$AV70)='1011 Grade'!H70</f>
        <v>0</v>
      </c>
      <c r="X70" s="4" t="b">
        <f>SUMIF('1011 BGBP'!$V$2:$AV$2,'Cross Check'!X$4,'1011 BGBP'!$V70:$AV70)='1011 Grade'!I70</f>
        <v>0</v>
      </c>
      <c r="Y70" s="4" t="b">
        <f>SUMIF('1011 BGBP'!$V$2:$AV$2,'Cross Check'!Y$4,'1011 BGBP'!$V70:$AV70)='1011 Grade'!J70</f>
        <v>0</v>
      </c>
      <c r="Z70" s="4" t="b">
        <f>SUMIF('1011 BGBP'!$V$2:$AV$2,'Cross Check'!Z$4,'1011 BGBP'!$V70:$AV70)='1011 Grade'!K70</f>
        <v>0</v>
      </c>
      <c r="AA70" s="4" t="b">
        <f>SUMIF('1011 BGBP'!$V$2:$AV$2,'Cross Check'!AA$4,'1011 BGBP'!$V70:$AV70)='1011 Grade'!L70</f>
        <v>0</v>
      </c>
      <c r="AB70" s="4" t="b">
        <f>SUMIF('1011 BGBP'!$V$2:$AV$2,'Cross Check'!AB$4,'1011 BGBP'!$V70:$AV70)='1011 Grade'!M70</f>
        <v>0</v>
      </c>
      <c r="AC70" s="4" t="b">
        <f>SUMIF('1011 BGBP'!$V$2:$AV$2,'Cross Check'!AC$4,'1011 BGBP'!$V70:$AV70)='1011 Grade'!N70</f>
        <v>0</v>
      </c>
      <c r="AD70" s="4" t="b">
        <f>SUMIF('1011 BGBP'!$V$2:$AV$2,'Cross Check'!AD$4,'1011 BGBP'!$V70:$AV70)='1011 Grade'!O70</f>
        <v>0</v>
      </c>
      <c r="AE70" s="4" t="b">
        <f>SUMIF('1011 BGBP'!$V$2:$AV$2,'Cross Check'!AE$4,'1011 BGBP'!$V70:$AV70)='1011 Grade'!P70</f>
        <v>0</v>
      </c>
      <c r="AG70" t="e">
        <f>#REF!=#REF!</f>
        <v>#REF!</v>
      </c>
      <c r="AH70" t="e">
        <f>#REF!=#REF!</f>
        <v>#REF!</v>
      </c>
      <c r="AI70" t="e">
        <f>#REF!=#REF!</f>
        <v>#REF!</v>
      </c>
      <c r="AJ70" t="e">
        <f>#REF!=#REF!</f>
        <v>#REF!</v>
      </c>
      <c r="AK70" s="40" t="e">
        <f>#REF!=#REF!</f>
        <v>#REF!</v>
      </c>
      <c r="AL70" t="e">
        <f>#REF!=#REF!</f>
        <v>#REF!</v>
      </c>
      <c r="AM70" t="e">
        <f>#REF!=#REF!</f>
        <v>#REF!</v>
      </c>
      <c r="AN70" t="e">
        <f>#REF!=#REF!</f>
        <v>#REF!</v>
      </c>
      <c r="AO70" t="e">
        <f>#REF!=#REF!</f>
        <v>#REF!</v>
      </c>
      <c r="AP70" t="e">
        <f>#REF!=#REF!</f>
        <v>#REF!</v>
      </c>
    </row>
    <row r="71" spans="1:42" ht="15">
      <c r="A71">
        <v>67</v>
      </c>
      <c r="B71" t="s">
        <v>67</v>
      </c>
      <c r="C71" s="1" t="e">
        <f>'1011 Grade'!Q71=#REF!</f>
        <v>#REF!</v>
      </c>
      <c r="D71" s="1" t="e">
        <f>#REF!='1011 BGBP'!BX71</f>
        <v>#REF!</v>
      </c>
      <c r="E71" s="1" t="b">
        <f>'1011 Grade'!Q71='1011 BGBP'!BX71</f>
        <v>1</v>
      </c>
      <c r="G71" t="e">
        <f>SUMIF('1011 BGBP'!$V$3:$AV$3,'Cross Check'!G$4,'1011 BGBP'!$V71:$AV71)=#REF!</f>
        <v>#REF!</v>
      </c>
      <c r="H71" t="e">
        <f>SUMIF('1011 BGBP'!$V$3:$AV$3,'Cross Check'!H$4,'1011 BGBP'!$V71:$AV71)=#REF!</f>
        <v>#REF!</v>
      </c>
      <c r="I71" t="e">
        <f>SUMIF('1011 BGBP'!$V$3:$AV$3,'Cross Check'!I$4,'1011 BGBP'!$V71:$AV71)=#REF!</f>
        <v>#REF!</v>
      </c>
      <c r="J71" t="e">
        <f>SUMIF('1011 BGBP'!$V$3:$AV$3,'Cross Check'!J$4,'1011 BGBP'!$V71:$AV71)=#REF!</f>
        <v>#REF!</v>
      </c>
      <c r="K71" t="e">
        <f>SUMIF('1011 BGBP'!$V$3:$AV$3,'Cross Check'!K$4,'1011 BGBP'!$V71:$AV71)=#REF!</f>
        <v>#REF!</v>
      </c>
      <c r="L71" t="e">
        <f>SUMIF('1011 BGBP'!$V$3:$AV$3,'Cross Check'!L$4,'1011 BGBP'!$V71:$AV71)=#REF!</f>
        <v>#REF!</v>
      </c>
      <c r="M71" t="e">
        <f>SUMIF('1011 BGBP'!$V$3:$AV$3,'Cross Check'!M$4,'1011 BGBP'!$V71:$AV71)=#REF!</f>
        <v>#REF!</v>
      </c>
      <c r="N71" t="e">
        <f>SUMIF('1011 BGBP'!$V$3:$AV$3,'Cross Check'!N$4,'1011 BGBP'!$V71:$AV71)=#REF!</f>
        <v>#REF!</v>
      </c>
      <c r="O71" t="e">
        <f>SUMIF('1011 BGBP'!$V$3:$AV$3,'Cross Check'!O$4,'1011 BGBP'!$V71:$AV71)=#REF!</f>
        <v>#REF!</v>
      </c>
      <c r="P71" t="e">
        <f>SUMIF('1011 BGBP'!$V$3:$AV$3,'Cross Check'!P$4,'1011 BGBP'!$V71:$AV71)=#REF!</f>
        <v>#REF!</v>
      </c>
      <c r="R71" s="4" t="b">
        <f>SUMIF('1011 BGBP'!$V$2:$AV$2,'Cross Check'!R$4,'1011 BGBP'!$V71:$AV71)='1011 Grade'!C71</f>
        <v>0</v>
      </c>
      <c r="S71" s="4" t="b">
        <f>SUMIF('1011 BGBP'!$V$2:$AV$2,'Cross Check'!S$4,'1011 BGBP'!$V71:$AV71)='1011 Grade'!D71</f>
        <v>0</v>
      </c>
      <c r="T71" s="4" t="b">
        <f>SUMIF('1011 BGBP'!$V$2:$AV$2,'Cross Check'!T$4,'1011 BGBP'!$V71:$AV71)='1011 Grade'!E71</f>
        <v>0</v>
      </c>
      <c r="U71" s="4" t="b">
        <f>SUMIF('1011 BGBP'!$V$2:$AV$2,'Cross Check'!U$4,'1011 BGBP'!$V71:$AV71)='1011 Grade'!F71</f>
        <v>0</v>
      </c>
      <c r="V71" s="4" t="b">
        <f>SUMIF('1011 BGBP'!$V$2:$AV$2,'Cross Check'!V$4,'1011 BGBP'!$V71:$AV71)='1011 Grade'!G71</f>
        <v>0</v>
      </c>
      <c r="W71" s="4" t="b">
        <f>SUMIF('1011 BGBP'!$V$2:$AV$2,'Cross Check'!W$4,'1011 BGBP'!$V71:$AV71)='1011 Grade'!H71</f>
        <v>0</v>
      </c>
      <c r="X71" s="4" t="b">
        <f>SUMIF('1011 BGBP'!$V$2:$AV$2,'Cross Check'!X$4,'1011 BGBP'!$V71:$AV71)='1011 Grade'!I71</f>
        <v>0</v>
      </c>
      <c r="Y71" s="4" t="b">
        <f>SUMIF('1011 BGBP'!$V$2:$AV$2,'Cross Check'!Y$4,'1011 BGBP'!$V71:$AV71)='1011 Grade'!J71</f>
        <v>0</v>
      </c>
      <c r="Z71" s="4" t="b">
        <f>SUMIF('1011 BGBP'!$V$2:$AV$2,'Cross Check'!Z$4,'1011 BGBP'!$V71:$AV71)='1011 Grade'!K71</f>
        <v>0</v>
      </c>
      <c r="AA71" s="4" t="b">
        <f>SUMIF('1011 BGBP'!$V$2:$AV$2,'Cross Check'!AA$4,'1011 BGBP'!$V71:$AV71)='1011 Grade'!L71</f>
        <v>0</v>
      </c>
      <c r="AB71" s="4" t="b">
        <f>SUMIF('1011 BGBP'!$V$2:$AV$2,'Cross Check'!AB$4,'1011 BGBP'!$V71:$AV71)='1011 Grade'!M71</f>
        <v>0</v>
      </c>
      <c r="AC71" s="4" t="b">
        <f>SUMIF('1011 BGBP'!$V$2:$AV$2,'Cross Check'!AC$4,'1011 BGBP'!$V71:$AV71)='1011 Grade'!N71</f>
        <v>0</v>
      </c>
      <c r="AD71" s="4" t="b">
        <f>SUMIF('1011 BGBP'!$V$2:$AV$2,'Cross Check'!AD$4,'1011 BGBP'!$V71:$AV71)='1011 Grade'!O71</f>
        <v>0</v>
      </c>
      <c r="AE71" s="4" t="b">
        <f>SUMIF('1011 BGBP'!$V$2:$AV$2,'Cross Check'!AE$4,'1011 BGBP'!$V71:$AV71)='1011 Grade'!P71</f>
        <v>0</v>
      </c>
      <c r="AG71" t="e">
        <f>#REF!=#REF!</f>
        <v>#REF!</v>
      </c>
      <c r="AH71" t="e">
        <f>#REF!=#REF!</f>
        <v>#REF!</v>
      </c>
      <c r="AI71" t="e">
        <f>#REF!=#REF!</f>
        <v>#REF!</v>
      </c>
      <c r="AJ71" t="e">
        <f>#REF!=#REF!</f>
        <v>#REF!</v>
      </c>
      <c r="AK71" s="40" t="e">
        <f>#REF!=#REF!</f>
        <v>#REF!</v>
      </c>
      <c r="AL71" t="e">
        <f>#REF!=#REF!</f>
        <v>#REF!</v>
      </c>
      <c r="AM71" t="e">
        <f>#REF!=#REF!</f>
        <v>#REF!</v>
      </c>
      <c r="AN71" t="e">
        <f>#REF!=#REF!</f>
        <v>#REF!</v>
      </c>
      <c r="AO71" t="e">
        <f>#REF!=#REF!</f>
        <v>#REF!</v>
      </c>
      <c r="AP71" t="e">
        <f>#REF!=#REF!</f>
        <v>#REF!</v>
      </c>
    </row>
    <row r="72" spans="1:42" ht="15">
      <c r="A72">
        <v>68</v>
      </c>
      <c r="B72" s="3" t="s">
        <v>68</v>
      </c>
      <c r="C72" s="1" t="e">
        <f>'1011 Grade'!Q72=#REF!</f>
        <v>#REF!</v>
      </c>
      <c r="D72" s="1" t="e">
        <f>#REF!='1011 BGBP'!BX72</f>
        <v>#REF!</v>
      </c>
      <c r="E72" s="1" t="b">
        <f>'1011 Grade'!Q72='1011 BGBP'!BX72</f>
        <v>1</v>
      </c>
      <c r="G72" t="e">
        <f>SUMIF('1011 BGBP'!$V$3:$AV$3,'Cross Check'!G$4,'1011 BGBP'!$V72:$AV72)=#REF!</f>
        <v>#REF!</v>
      </c>
      <c r="H72" t="e">
        <f>SUMIF('1011 BGBP'!$V$3:$AV$3,'Cross Check'!H$4,'1011 BGBP'!$V72:$AV72)=#REF!</f>
        <v>#REF!</v>
      </c>
      <c r="I72" t="e">
        <f>SUMIF('1011 BGBP'!$V$3:$AV$3,'Cross Check'!I$4,'1011 BGBP'!$V72:$AV72)=#REF!</f>
        <v>#REF!</v>
      </c>
      <c r="J72" t="e">
        <f>SUMIF('1011 BGBP'!$V$3:$AV$3,'Cross Check'!J$4,'1011 BGBP'!$V72:$AV72)=#REF!</f>
        <v>#REF!</v>
      </c>
      <c r="K72" t="e">
        <f>SUMIF('1011 BGBP'!$V$3:$AV$3,'Cross Check'!K$4,'1011 BGBP'!$V72:$AV72)=#REF!</f>
        <v>#REF!</v>
      </c>
      <c r="L72" t="e">
        <f>SUMIF('1011 BGBP'!$V$3:$AV$3,'Cross Check'!L$4,'1011 BGBP'!$V72:$AV72)=#REF!</f>
        <v>#REF!</v>
      </c>
      <c r="M72" t="e">
        <f>SUMIF('1011 BGBP'!$V$3:$AV$3,'Cross Check'!M$4,'1011 BGBP'!$V72:$AV72)=#REF!</f>
        <v>#REF!</v>
      </c>
      <c r="N72" t="e">
        <f>SUMIF('1011 BGBP'!$V$3:$AV$3,'Cross Check'!N$4,'1011 BGBP'!$V72:$AV72)=#REF!</f>
        <v>#REF!</v>
      </c>
      <c r="O72" t="e">
        <f>SUMIF('1011 BGBP'!$V$3:$AV$3,'Cross Check'!O$4,'1011 BGBP'!$V72:$AV72)=#REF!</f>
        <v>#REF!</v>
      </c>
      <c r="P72" t="e">
        <f>SUMIF('1011 BGBP'!$V$3:$AV$3,'Cross Check'!P$4,'1011 BGBP'!$V72:$AV72)=#REF!</f>
        <v>#REF!</v>
      </c>
      <c r="R72" s="4" t="b">
        <f>SUMIF('1011 BGBP'!$V$2:$AV$2,'Cross Check'!R$4,'1011 BGBP'!$V72:$AV72)='1011 Grade'!C72</f>
        <v>1</v>
      </c>
      <c r="S72" s="4" t="b">
        <f>SUMIF('1011 BGBP'!$V$2:$AV$2,'Cross Check'!S$4,'1011 BGBP'!$V72:$AV72)='1011 Grade'!D72</f>
        <v>1</v>
      </c>
      <c r="T72" s="4" t="b">
        <f>SUMIF('1011 BGBP'!$V$2:$AV$2,'Cross Check'!T$4,'1011 BGBP'!$V72:$AV72)='1011 Grade'!E72</f>
        <v>1</v>
      </c>
      <c r="U72" s="4" t="b">
        <f>SUMIF('1011 BGBP'!$V$2:$AV$2,'Cross Check'!U$4,'1011 BGBP'!$V72:$AV72)='1011 Grade'!F72</f>
        <v>1</v>
      </c>
      <c r="V72" s="4" t="b">
        <f>SUMIF('1011 BGBP'!$V$2:$AV$2,'Cross Check'!V$4,'1011 BGBP'!$V72:$AV72)='1011 Grade'!G72</f>
        <v>1</v>
      </c>
      <c r="W72" s="4" t="b">
        <f>SUMIF('1011 BGBP'!$V$2:$AV$2,'Cross Check'!W$4,'1011 BGBP'!$V72:$AV72)='1011 Grade'!H72</f>
        <v>1</v>
      </c>
      <c r="X72" s="4" t="b">
        <f>SUMIF('1011 BGBP'!$V$2:$AV$2,'Cross Check'!X$4,'1011 BGBP'!$V72:$AV72)='1011 Grade'!I72</f>
        <v>1</v>
      </c>
      <c r="Y72" s="4" t="b">
        <f>SUMIF('1011 BGBP'!$V$2:$AV$2,'Cross Check'!Y$4,'1011 BGBP'!$V72:$AV72)='1011 Grade'!J72</f>
        <v>0</v>
      </c>
      <c r="Z72" s="4" t="b">
        <f>SUMIF('1011 BGBP'!$V$2:$AV$2,'Cross Check'!Z$4,'1011 BGBP'!$V72:$AV72)='1011 Grade'!K72</f>
        <v>0</v>
      </c>
      <c r="AA72" s="4" t="b">
        <f>SUMIF('1011 BGBP'!$V$2:$AV$2,'Cross Check'!AA$4,'1011 BGBP'!$V72:$AV72)='1011 Grade'!L72</f>
        <v>0</v>
      </c>
      <c r="AB72" s="4" t="b">
        <f>SUMIF('1011 BGBP'!$V$2:$AV$2,'Cross Check'!AB$4,'1011 BGBP'!$V72:$AV72)='1011 Grade'!M72</f>
        <v>0</v>
      </c>
      <c r="AC72" s="4" t="b">
        <f>SUMIF('1011 BGBP'!$V$2:$AV$2,'Cross Check'!AC$4,'1011 BGBP'!$V72:$AV72)='1011 Grade'!N72</f>
        <v>0</v>
      </c>
      <c r="AD72" s="4" t="b">
        <f>SUMIF('1011 BGBP'!$V$2:$AV$2,'Cross Check'!AD$4,'1011 BGBP'!$V72:$AV72)='1011 Grade'!O72</f>
        <v>0</v>
      </c>
      <c r="AE72" s="4" t="b">
        <f>SUMIF('1011 BGBP'!$V$2:$AV$2,'Cross Check'!AE$4,'1011 BGBP'!$V72:$AV72)='1011 Grade'!P72</f>
        <v>0</v>
      </c>
      <c r="AG72" t="e">
        <f>#REF!=#REF!</f>
        <v>#REF!</v>
      </c>
      <c r="AH72" t="e">
        <f>#REF!=#REF!</f>
        <v>#REF!</v>
      </c>
      <c r="AI72" t="e">
        <f>#REF!=#REF!</f>
        <v>#REF!</v>
      </c>
      <c r="AJ72" t="e">
        <f>#REF!=#REF!</f>
        <v>#REF!</v>
      </c>
      <c r="AK72" s="40" t="e">
        <f>#REF!=#REF!</f>
        <v>#REF!</v>
      </c>
      <c r="AL72" t="e">
        <f>#REF!=#REF!</f>
        <v>#REF!</v>
      </c>
      <c r="AM72" t="e">
        <f>#REF!=#REF!</f>
        <v>#REF!</v>
      </c>
      <c r="AN72" t="e">
        <f>#REF!=#REF!</f>
        <v>#REF!</v>
      </c>
      <c r="AO72" t="e">
        <f>#REF!=#REF!</f>
        <v>#REF!</v>
      </c>
      <c r="AP72" t="e">
        <f>#REF!=#REF!</f>
        <v>#REF!</v>
      </c>
    </row>
    <row r="73" spans="1:42" ht="15">
      <c r="A73">
        <v>69</v>
      </c>
      <c r="B73" s="3" t="s">
        <v>69</v>
      </c>
      <c r="C73" s="1" t="e">
        <f>'1011 Grade'!Q73=#REF!</f>
        <v>#REF!</v>
      </c>
      <c r="D73" s="1" t="e">
        <f>#REF!='1011 BGBP'!BX73</f>
        <v>#REF!</v>
      </c>
      <c r="E73" s="1" t="b">
        <f>'1011 Grade'!Q73='1011 BGBP'!BX73</f>
        <v>1</v>
      </c>
      <c r="G73" t="e">
        <f>SUMIF('1011 BGBP'!$V$3:$AV$3,'Cross Check'!G$4,'1011 BGBP'!$V73:$AV73)=#REF!</f>
        <v>#REF!</v>
      </c>
      <c r="H73" t="e">
        <f>SUMIF('1011 BGBP'!$V$3:$AV$3,'Cross Check'!H$4,'1011 BGBP'!$V73:$AV73)=#REF!</f>
        <v>#REF!</v>
      </c>
      <c r="I73" t="e">
        <f>SUMIF('1011 BGBP'!$V$3:$AV$3,'Cross Check'!I$4,'1011 BGBP'!$V73:$AV73)=#REF!</f>
        <v>#REF!</v>
      </c>
      <c r="J73" t="e">
        <f>SUMIF('1011 BGBP'!$V$3:$AV$3,'Cross Check'!J$4,'1011 BGBP'!$V73:$AV73)=#REF!</f>
        <v>#REF!</v>
      </c>
      <c r="K73" t="e">
        <f>SUMIF('1011 BGBP'!$V$3:$AV$3,'Cross Check'!K$4,'1011 BGBP'!$V73:$AV73)=#REF!</f>
        <v>#REF!</v>
      </c>
      <c r="L73" t="e">
        <f>SUMIF('1011 BGBP'!$V$3:$AV$3,'Cross Check'!L$4,'1011 BGBP'!$V73:$AV73)=#REF!</f>
        <v>#REF!</v>
      </c>
      <c r="M73" t="e">
        <f>SUMIF('1011 BGBP'!$V$3:$AV$3,'Cross Check'!M$4,'1011 BGBP'!$V73:$AV73)=#REF!</f>
        <v>#REF!</v>
      </c>
      <c r="N73" t="e">
        <f>SUMIF('1011 BGBP'!$V$3:$AV$3,'Cross Check'!N$4,'1011 BGBP'!$V73:$AV73)=#REF!</f>
        <v>#REF!</v>
      </c>
      <c r="O73" t="e">
        <f>SUMIF('1011 BGBP'!$V$3:$AV$3,'Cross Check'!O$4,'1011 BGBP'!$V73:$AV73)=#REF!</f>
        <v>#REF!</v>
      </c>
      <c r="P73" t="e">
        <f>SUMIF('1011 BGBP'!$V$3:$AV$3,'Cross Check'!P$4,'1011 BGBP'!$V73:$AV73)=#REF!</f>
        <v>#REF!</v>
      </c>
      <c r="R73" s="4" t="b">
        <f>SUMIF('1011 BGBP'!$V$2:$AV$2,'Cross Check'!R$4,'1011 BGBP'!$V73:$AV73)='1011 Grade'!C73</f>
        <v>1</v>
      </c>
      <c r="S73" s="4" t="b">
        <f>SUMIF('1011 BGBP'!$V$2:$AV$2,'Cross Check'!S$4,'1011 BGBP'!$V73:$AV73)='1011 Grade'!D73</f>
        <v>0</v>
      </c>
      <c r="T73" s="4" t="b">
        <f>SUMIF('1011 BGBP'!$V$2:$AV$2,'Cross Check'!T$4,'1011 BGBP'!$V73:$AV73)='1011 Grade'!E73</f>
        <v>0</v>
      </c>
      <c r="U73" s="4" t="b">
        <f>SUMIF('1011 BGBP'!$V$2:$AV$2,'Cross Check'!U$4,'1011 BGBP'!$V73:$AV73)='1011 Grade'!F73</f>
        <v>0</v>
      </c>
      <c r="V73" s="4" t="b">
        <f>SUMIF('1011 BGBP'!$V$2:$AV$2,'Cross Check'!V$4,'1011 BGBP'!$V73:$AV73)='1011 Grade'!G73</f>
        <v>0</v>
      </c>
      <c r="W73" s="4" t="b">
        <f>SUMIF('1011 BGBP'!$V$2:$AV$2,'Cross Check'!W$4,'1011 BGBP'!$V73:$AV73)='1011 Grade'!H73</f>
        <v>0</v>
      </c>
      <c r="X73" s="4" t="b">
        <f>SUMIF('1011 BGBP'!$V$2:$AV$2,'Cross Check'!X$4,'1011 BGBP'!$V73:$AV73)='1011 Grade'!I73</f>
        <v>0</v>
      </c>
      <c r="Y73" s="4" t="b">
        <f>SUMIF('1011 BGBP'!$V$2:$AV$2,'Cross Check'!Y$4,'1011 BGBP'!$V73:$AV73)='1011 Grade'!J73</f>
        <v>0</v>
      </c>
      <c r="Z73" s="4" t="b">
        <f>SUMIF('1011 BGBP'!$V$2:$AV$2,'Cross Check'!Z$4,'1011 BGBP'!$V73:$AV73)='1011 Grade'!K73</f>
        <v>0</v>
      </c>
      <c r="AA73" s="4" t="b">
        <f>SUMIF('1011 BGBP'!$V$2:$AV$2,'Cross Check'!AA$4,'1011 BGBP'!$V73:$AV73)='1011 Grade'!L73</f>
        <v>0</v>
      </c>
      <c r="AB73" s="4" t="b">
        <f>SUMIF('1011 BGBP'!$V$2:$AV$2,'Cross Check'!AB$4,'1011 BGBP'!$V73:$AV73)='1011 Grade'!M73</f>
        <v>0</v>
      </c>
      <c r="AC73" s="4" t="b">
        <f>SUMIF('1011 BGBP'!$V$2:$AV$2,'Cross Check'!AC$4,'1011 BGBP'!$V73:$AV73)='1011 Grade'!N73</f>
        <v>0</v>
      </c>
      <c r="AD73" s="4" t="b">
        <f>SUMIF('1011 BGBP'!$V$2:$AV$2,'Cross Check'!AD$4,'1011 BGBP'!$V73:$AV73)='1011 Grade'!O73</f>
        <v>0</v>
      </c>
      <c r="AE73" s="4" t="b">
        <f>SUMIF('1011 BGBP'!$V$2:$AV$2,'Cross Check'!AE$4,'1011 BGBP'!$V73:$AV73)='1011 Grade'!P73</f>
        <v>0</v>
      </c>
      <c r="AG73" t="e">
        <f>#REF!=#REF!</f>
        <v>#REF!</v>
      </c>
      <c r="AH73" t="e">
        <f>#REF!=#REF!</f>
        <v>#REF!</v>
      </c>
      <c r="AI73" t="e">
        <f>#REF!=#REF!</f>
        <v>#REF!</v>
      </c>
      <c r="AJ73" t="e">
        <f>#REF!=#REF!</f>
        <v>#REF!</v>
      </c>
      <c r="AK73" s="40" t="e">
        <f>#REF!=#REF!</f>
        <v>#REF!</v>
      </c>
      <c r="AL73" t="e">
        <f>#REF!=#REF!</f>
        <v>#REF!</v>
      </c>
      <c r="AM73" t="e">
        <f>#REF!=#REF!</f>
        <v>#REF!</v>
      </c>
      <c r="AN73" t="e">
        <f>#REF!=#REF!</f>
        <v>#REF!</v>
      </c>
      <c r="AO73" t="e">
        <f>#REF!=#REF!</f>
        <v>#REF!</v>
      </c>
      <c r="AP73" t="e">
        <f>#REF!=#REF!</f>
        <v>#REF!</v>
      </c>
    </row>
    <row r="74" spans="1:42" ht="15">
      <c r="A74">
        <v>70</v>
      </c>
      <c r="B74" s="3" t="s">
        <v>72</v>
      </c>
      <c r="C74" s="2" t="e">
        <f>'1011 Grade'!Q74=#REF!</f>
        <v>#REF!</v>
      </c>
      <c r="D74" s="2" t="e">
        <f>#REF!='1011 BGBP'!BX74</f>
        <v>#REF!</v>
      </c>
      <c r="E74" s="5" t="b">
        <f>'1011 Grade'!Q74='1011 BGBP'!BX74</f>
        <v>1</v>
      </c>
      <c r="G74" t="e">
        <f>SUMIF('1011 BGBP'!$V$3:$AV$3,'Cross Check'!G$4,'1011 BGBP'!$V74:$AV74)=#REF!</f>
        <v>#REF!</v>
      </c>
      <c r="H74" t="e">
        <f>SUMIF('1011 BGBP'!$V$3:$AV$3,'Cross Check'!H$4,'1011 BGBP'!$V74:$AV74)=#REF!</f>
        <v>#REF!</v>
      </c>
      <c r="I74" t="e">
        <f>SUMIF('1011 BGBP'!$V$3:$AV$3,'Cross Check'!I$4,'1011 BGBP'!$V74:$AV74)=#REF!</f>
        <v>#REF!</v>
      </c>
      <c r="J74" t="e">
        <f>SUMIF('1011 BGBP'!$V$3:$AV$3,'Cross Check'!J$4,'1011 BGBP'!$V74:$AV74)=#REF!</f>
        <v>#REF!</v>
      </c>
      <c r="K74" t="e">
        <f>SUMIF('1011 BGBP'!$V$3:$AV$3,'Cross Check'!K$4,'1011 BGBP'!$V74:$AV74)=#REF!</f>
        <v>#REF!</v>
      </c>
      <c r="L74" t="e">
        <f>SUMIF('1011 BGBP'!$V$3:$AV$3,'Cross Check'!L$4,'1011 BGBP'!$V74:$AV74)=#REF!</f>
        <v>#REF!</v>
      </c>
      <c r="M74" t="e">
        <f>SUMIF('1011 BGBP'!$V$3:$AV$3,'Cross Check'!M$4,'1011 BGBP'!$V74:$AV74)=#REF!</f>
        <v>#REF!</v>
      </c>
      <c r="N74" t="e">
        <f>SUMIF('1011 BGBP'!$V$3:$AV$3,'Cross Check'!N$4,'1011 BGBP'!$V74:$AV74)=#REF!</f>
        <v>#REF!</v>
      </c>
      <c r="O74" t="e">
        <f>SUMIF('1011 BGBP'!$V$3:$AV$3,'Cross Check'!O$4,'1011 BGBP'!$V74:$AV74)=#REF!</f>
        <v>#REF!</v>
      </c>
      <c r="P74" t="e">
        <f>SUMIF('1011 BGBP'!$V$3:$AV$3,'Cross Check'!P$4,'1011 BGBP'!$V74:$AV74)=#REF!</f>
        <v>#REF!</v>
      </c>
      <c r="R74" s="4" t="b">
        <f>SUMIF('1011 BGBP'!$V$2:$AV$2,'Cross Check'!R$4,'1011 BGBP'!$V74:$AV74)='1011 Grade'!D74</f>
        <v>0</v>
      </c>
      <c r="S74" s="4" t="b">
        <f>SUMIF('1011 BGBP'!$V$2:$AV$2,'Cross Check'!S$4,'1011 BGBP'!$V74:$AV74)='1011 Grade'!E74</f>
        <v>0</v>
      </c>
      <c r="T74" s="4" t="b">
        <f>SUMIF('1011 BGBP'!$V$2:$AV$2,'Cross Check'!T$4,'1011 BGBP'!$V74:$AV74)='1011 Grade'!F74</f>
        <v>0</v>
      </c>
      <c r="U74" s="4" t="b">
        <f>SUMIF('1011 BGBP'!$V$2:$AV$2,'Cross Check'!U$4,'1011 BGBP'!$V74:$AV74)='1011 Grade'!G74</f>
        <v>0</v>
      </c>
      <c r="V74" s="4" t="b">
        <f>SUMIF('1011 BGBP'!$V$2:$AV$2,'Cross Check'!V$4,'1011 BGBP'!$V74:$AV74)='1011 Grade'!H74</f>
        <v>0</v>
      </c>
      <c r="W74" s="4" t="b">
        <f>SUMIF('1011 BGBP'!$V$2:$AV$2,'Cross Check'!W$4,'1011 BGBP'!$V74:$AV74)='1011 Grade'!I74</f>
        <v>0</v>
      </c>
      <c r="X74" s="4" t="b">
        <f>SUMIF('1011 BGBP'!$V$2:$AV$2,'Cross Check'!X$4,'1011 BGBP'!$V74:$AV74)='1011 Grade'!J74</f>
        <v>0</v>
      </c>
      <c r="Y74" s="4" t="b">
        <f>SUMIF('1011 BGBP'!$V$2:$AV$2,'Cross Check'!Y$4,'1011 BGBP'!$V74:$AV74)='1011 Grade'!K74</f>
        <v>0</v>
      </c>
      <c r="Z74" s="4" t="b">
        <f>SUMIF('1011 BGBP'!$V$2:$AV$2,'Cross Check'!Z$4,'1011 BGBP'!$V74:$AV74)='1011 Grade'!L74</f>
        <v>0</v>
      </c>
      <c r="AA74" s="4" t="b">
        <f>SUMIF('1011 BGBP'!$V$2:$AV$2,'Cross Check'!AA$4,'1011 BGBP'!$V74:$AV74)='1011 Grade'!M74</f>
        <v>0</v>
      </c>
      <c r="AB74" s="4" t="b">
        <f>SUMIF('1011 BGBP'!$V$2:$AV$2,'Cross Check'!AB$4,'1011 BGBP'!$V74:$AV74)='1011 Grade'!N74</f>
        <v>0</v>
      </c>
      <c r="AC74" s="4" t="b">
        <f>SUMIF('1011 BGBP'!$V$2:$AV$2,'Cross Check'!AC$4,'1011 BGBP'!$V74:$AV74)='1011 Grade'!O74</f>
        <v>0</v>
      </c>
      <c r="AD74" s="4" t="b">
        <f>SUMIF('1011 BGBP'!$V$2:$AV$2,'Cross Check'!AD$4,'1011 BGBP'!$V74:$AV74)='1011 Grade'!P74</f>
        <v>0</v>
      </c>
      <c r="AE74" s="4" t="e">
        <f>SUMIF('1011 BGBP'!$V$2:$AV$2,'Cross Check'!AE$4,'1011 BGBP'!$V74:$AV74)='1011 Grade'!#REF!</f>
        <v>#REF!</v>
      </c>
      <c r="AG74" t="e">
        <f>#REF!=#REF!</f>
        <v>#REF!</v>
      </c>
      <c r="AH74" t="e">
        <f>#REF!=#REF!</f>
        <v>#REF!</v>
      </c>
      <c r="AI74" t="e">
        <f>#REF!=#REF!</f>
        <v>#REF!</v>
      </c>
      <c r="AJ74" t="e">
        <f>#REF!=#REF!</f>
        <v>#REF!</v>
      </c>
      <c r="AK74" s="40" t="e">
        <f>#REF!=#REF!</f>
        <v>#REF!</v>
      </c>
      <c r="AL74" t="e">
        <f>#REF!=#REF!</f>
        <v>#REF!</v>
      </c>
      <c r="AM74" t="e">
        <f>#REF!=#REF!</f>
        <v>#REF!</v>
      </c>
      <c r="AN74" t="e">
        <f>#REF!=#REF!</f>
        <v>#REF!</v>
      </c>
      <c r="AO74" t="e">
        <f>#REF!=#REF!</f>
        <v>#REF!</v>
      </c>
      <c r="AP74" t="e">
        <f>#REF!=#REF!</f>
        <v>#REF!</v>
      </c>
    </row>
    <row r="75" spans="1:42" ht="15">
      <c r="A75">
        <v>71</v>
      </c>
      <c r="B75" s="3" t="s">
        <v>73</v>
      </c>
      <c r="C75" s="2" t="e">
        <f>'1011 Grade'!Q75=#REF!</f>
        <v>#REF!</v>
      </c>
      <c r="D75" s="2" t="e">
        <f>#REF!='1011 BGBP'!BX75</f>
        <v>#REF!</v>
      </c>
      <c r="E75" s="5" t="b">
        <f>'1011 Grade'!Q75='1011 BGBP'!BX75</f>
        <v>1</v>
      </c>
      <c r="G75" t="e">
        <f>SUMIF('1011 BGBP'!$V$3:$AV$3,'Cross Check'!G$4,'1011 BGBP'!$V75:$AV75)=#REF!</f>
        <v>#REF!</v>
      </c>
      <c r="H75" t="e">
        <f>SUMIF('1011 BGBP'!$V$3:$AV$3,'Cross Check'!H$4,'1011 BGBP'!$V75:$AV75)=#REF!</f>
        <v>#REF!</v>
      </c>
      <c r="I75" t="e">
        <f>SUMIF('1011 BGBP'!$V$3:$AV$3,'Cross Check'!I$4,'1011 BGBP'!$V75:$AV75)=#REF!</f>
        <v>#REF!</v>
      </c>
      <c r="J75" t="e">
        <f>SUMIF('1011 BGBP'!$V$3:$AV$3,'Cross Check'!J$4,'1011 BGBP'!$V75:$AV75)=#REF!</f>
        <v>#REF!</v>
      </c>
      <c r="K75" t="e">
        <f>SUMIF('1011 BGBP'!$V$3:$AV$3,'Cross Check'!K$4,'1011 BGBP'!$V75:$AV75)=#REF!</f>
        <v>#REF!</v>
      </c>
      <c r="L75" t="e">
        <f>SUMIF('1011 BGBP'!$V$3:$AV$3,'Cross Check'!L$4,'1011 BGBP'!$V75:$AV75)=#REF!</f>
        <v>#REF!</v>
      </c>
      <c r="M75" t="e">
        <f>SUMIF('1011 BGBP'!$V$3:$AV$3,'Cross Check'!M$4,'1011 BGBP'!$V75:$AV75)=#REF!</f>
        <v>#REF!</v>
      </c>
      <c r="N75" t="e">
        <f>SUMIF('1011 BGBP'!$V$3:$AV$3,'Cross Check'!N$4,'1011 BGBP'!$V75:$AV75)=#REF!</f>
        <v>#REF!</v>
      </c>
      <c r="O75" t="e">
        <f>SUMIF('1011 BGBP'!$V$3:$AV$3,'Cross Check'!O$4,'1011 BGBP'!$V75:$AV75)=#REF!</f>
        <v>#REF!</v>
      </c>
      <c r="P75" t="e">
        <f>SUMIF('1011 BGBP'!$V$3:$AV$3,'Cross Check'!P$4,'1011 BGBP'!$V75:$AV75)=#REF!</f>
        <v>#REF!</v>
      </c>
      <c r="R75" s="4" t="b">
        <f>SUMIF('1011 BGBP'!$V$2:$AV$2,'Cross Check'!R$4,'1011 BGBP'!$V75:$AV75)='1011 Grade'!C75</f>
        <v>1</v>
      </c>
      <c r="S75" s="4" t="b">
        <f>SUMIF('1011 BGBP'!$V$2:$AV$2,'Cross Check'!S$4,'1011 BGBP'!$V75:$AV75)='1011 Grade'!D75</f>
        <v>0</v>
      </c>
      <c r="T75" s="4" t="b">
        <f>SUMIF('1011 BGBP'!$V$2:$AV$2,'Cross Check'!T$4,'1011 BGBP'!$V75:$AV75)='1011 Grade'!E75</f>
        <v>0</v>
      </c>
      <c r="U75" s="4" t="b">
        <f>SUMIF('1011 BGBP'!$V$2:$AV$2,'Cross Check'!U$4,'1011 BGBP'!$V75:$AV75)='1011 Grade'!F75</f>
        <v>0</v>
      </c>
      <c r="V75" s="4" t="b">
        <f>SUMIF('1011 BGBP'!$V$2:$AV$2,'Cross Check'!V$4,'1011 BGBP'!$V75:$AV75)='1011 Grade'!G75</f>
        <v>0</v>
      </c>
      <c r="W75" s="4" t="b">
        <f>SUMIF('1011 BGBP'!$V$2:$AV$2,'Cross Check'!W$4,'1011 BGBP'!$V75:$AV75)='1011 Grade'!H75</f>
        <v>0</v>
      </c>
      <c r="X75" s="4" t="b">
        <f>SUMIF('1011 BGBP'!$V$2:$AV$2,'Cross Check'!X$4,'1011 BGBP'!$V75:$AV75)='1011 Grade'!I75</f>
        <v>0</v>
      </c>
      <c r="Y75" s="4" t="b">
        <f>SUMIF('1011 BGBP'!$V$2:$AV$2,'Cross Check'!Y$4,'1011 BGBP'!$V75:$AV75)='1011 Grade'!J75</f>
        <v>0</v>
      </c>
      <c r="Z75" s="4" t="b">
        <f>SUMIF('1011 BGBP'!$V$2:$AV$2,'Cross Check'!Z$4,'1011 BGBP'!$V75:$AV75)='1011 Grade'!K75</f>
        <v>0</v>
      </c>
      <c r="AA75" s="4" t="b">
        <f>SUMIF('1011 BGBP'!$V$2:$AV$2,'Cross Check'!AA$4,'1011 BGBP'!$V75:$AV75)='1011 Grade'!L75</f>
        <v>0</v>
      </c>
      <c r="AB75" s="4" t="b">
        <f>SUMIF('1011 BGBP'!$V$2:$AV$2,'Cross Check'!AB$4,'1011 BGBP'!$V75:$AV75)='1011 Grade'!M75</f>
        <v>1</v>
      </c>
      <c r="AC75" s="4" t="b">
        <f>SUMIF('1011 BGBP'!$V$2:$AV$2,'Cross Check'!AC$4,'1011 BGBP'!$V75:$AV75)='1011 Grade'!N75</f>
        <v>1</v>
      </c>
      <c r="AD75" s="4" t="b">
        <f>SUMIF('1011 BGBP'!$V$2:$AV$2,'Cross Check'!AD$4,'1011 BGBP'!$V75:$AV75)='1011 Grade'!O75</f>
        <v>1</v>
      </c>
      <c r="AE75" s="4" t="b">
        <f>SUMIF('1011 BGBP'!$V$2:$AV$2,'Cross Check'!AE$4,'1011 BGBP'!$V75:$AV75)='1011 Grade'!P75</f>
        <v>1</v>
      </c>
      <c r="AG75" t="e">
        <f>#REF!=#REF!</f>
        <v>#REF!</v>
      </c>
      <c r="AH75" t="e">
        <f>#REF!=#REF!</f>
        <v>#REF!</v>
      </c>
      <c r="AI75" t="e">
        <f>#REF!=#REF!</f>
        <v>#REF!</v>
      </c>
      <c r="AJ75" t="e">
        <f>#REF!=#REF!</f>
        <v>#REF!</v>
      </c>
      <c r="AK75" s="40" t="e">
        <f>#REF!=#REF!</f>
        <v>#REF!</v>
      </c>
      <c r="AL75" t="e">
        <f>#REF!=#REF!</f>
        <v>#REF!</v>
      </c>
      <c r="AM75" t="e">
        <f>#REF!=#REF!</f>
        <v>#REF!</v>
      </c>
      <c r="AN75" t="e">
        <f>#REF!=#REF!</f>
        <v>#REF!</v>
      </c>
      <c r="AO75" t="e">
        <f>#REF!=#REF!</f>
        <v>#REF!</v>
      </c>
      <c r="AP75" t="e">
        <f>#REF!=#REF!</f>
        <v>#REF!</v>
      </c>
    </row>
    <row r="76" spans="1:42" ht="15">
      <c r="A76">
        <v>72</v>
      </c>
      <c r="B76" s="3" t="s">
        <v>74</v>
      </c>
      <c r="C76" s="2" t="e">
        <f>'1011 Grade'!Q76=#REF!</f>
        <v>#REF!</v>
      </c>
      <c r="D76" s="2" t="e">
        <f>#REF!='1011 BGBP'!BX76</f>
        <v>#REF!</v>
      </c>
      <c r="E76" s="5" t="b">
        <f>'1011 Grade'!Q76='1011 BGBP'!BX76</f>
        <v>1</v>
      </c>
      <c r="G76" t="e">
        <f>SUMIF('1011 BGBP'!$V$3:$AV$3,'Cross Check'!G$4,'1011 BGBP'!$V76:$AV76)=#REF!</f>
        <v>#REF!</v>
      </c>
      <c r="H76" t="e">
        <f>SUMIF('1011 BGBP'!$V$3:$AV$3,'Cross Check'!H$4,'1011 BGBP'!$V76:$AV76)=#REF!</f>
        <v>#REF!</v>
      </c>
      <c r="I76" t="e">
        <f>SUMIF('1011 BGBP'!$V$3:$AV$3,'Cross Check'!I$4,'1011 BGBP'!$V76:$AV76)=#REF!</f>
        <v>#REF!</v>
      </c>
      <c r="J76" t="e">
        <f>SUMIF('1011 BGBP'!$V$3:$AV$3,'Cross Check'!J$4,'1011 BGBP'!$V76:$AV76)=#REF!</f>
        <v>#REF!</v>
      </c>
      <c r="K76" t="e">
        <f>SUMIF('1011 BGBP'!$V$3:$AV$3,'Cross Check'!K$4,'1011 BGBP'!$V76:$AV76)=#REF!</f>
        <v>#REF!</v>
      </c>
      <c r="L76" t="e">
        <f>SUMIF('1011 BGBP'!$V$3:$AV$3,'Cross Check'!L$4,'1011 BGBP'!$V76:$AV76)=#REF!</f>
        <v>#REF!</v>
      </c>
      <c r="M76" t="e">
        <f>SUMIF('1011 BGBP'!$V$3:$AV$3,'Cross Check'!M$4,'1011 BGBP'!$V76:$AV76)=#REF!</f>
        <v>#REF!</v>
      </c>
      <c r="N76" t="e">
        <f>SUMIF('1011 BGBP'!$V$3:$AV$3,'Cross Check'!N$4,'1011 BGBP'!$V76:$AV76)=#REF!</f>
        <v>#REF!</v>
      </c>
      <c r="O76" t="e">
        <f>SUMIF('1011 BGBP'!$V$3:$AV$3,'Cross Check'!O$4,'1011 BGBP'!$V76:$AV76)=#REF!</f>
        <v>#REF!</v>
      </c>
      <c r="P76" t="e">
        <f>SUMIF('1011 BGBP'!$V$3:$AV$3,'Cross Check'!P$4,'1011 BGBP'!$V76:$AV76)=#REF!</f>
        <v>#REF!</v>
      </c>
      <c r="R76" s="4" t="b">
        <f>SUMIF('1011 BGBP'!$V$2:$AV$2,'Cross Check'!R$4,'1011 BGBP'!$V76:$AV76)='1011 Grade'!C76</f>
        <v>1</v>
      </c>
      <c r="S76" s="4" t="b">
        <f>SUMIF('1011 BGBP'!$V$2:$AV$2,'Cross Check'!S$4,'1011 BGBP'!$V76:$AV76)='1011 Grade'!D76</f>
        <v>0</v>
      </c>
      <c r="T76" s="4" t="b">
        <f>SUMIF('1011 BGBP'!$V$2:$AV$2,'Cross Check'!T$4,'1011 BGBP'!$V76:$AV76)='1011 Grade'!E76</f>
        <v>0</v>
      </c>
      <c r="U76" s="4" t="b">
        <f>SUMIF('1011 BGBP'!$V$2:$AV$2,'Cross Check'!U$4,'1011 BGBP'!$V76:$AV76)='1011 Grade'!F76</f>
        <v>0</v>
      </c>
      <c r="V76" s="4" t="b">
        <f>SUMIF('1011 BGBP'!$V$2:$AV$2,'Cross Check'!V$4,'1011 BGBP'!$V76:$AV76)='1011 Grade'!G76</f>
        <v>0</v>
      </c>
      <c r="W76" s="4" t="b">
        <f>SUMIF('1011 BGBP'!$V$2:$AV$2,'Cross Check'!W$4,'1011 BGBP'!$V76:$AV76)='1011 Grade'!H76</f>
        <v>0</v>
      </c>
      <c r="X76" s="4" t="b">
        <f>SUMIF('1011 BGBP'!$V$2:$AV$2,'Cross Check'!X$4,'1011 BGBP'!$V76:$AV76)='1011 Grade'!I76</f>
        <v>0</v>
      </c>
      <c r="Y76" s="4" t="b">
        <f>SUMIF('1011 BGBP'!$V$2:$AV$2,'Cross Check'!Y$4,'1011 BGBP'!$V76:$AV76)='1011 Grade'!J76</f>
        <v>0</v>
      </c>
      <c r="Z76" s="4" t="b">
        <f>SUMIF('1011 BGBP'!$V$2:$AV$2,'Cross Check'!Z$4,'1011 BGBP'!$V76:$AV76)='1011 Grade'!K76</f>
        <v>1</v>
      </c>
      <c r="AA76" s="4" t="b">
        <f>SUMIF('1011 BGBP'!$V$2:$AV$2,'Cross Check'!AA$4,'1011 BGBP'!$V76:$AV76)='1011 Grade'!L76</f>
        <v>1</v>
      </c>
      <c r="AB76" s="4" t="b">
        <f>SUMIF('1011 BGBP'!$V$2:$AV$2,'Cross Check'!AB$4,'1011 BGBP'!$V76:$AV76)='1011 Grade'!M76</f>
        <v>1</v>
      </c>
      <c r="AC76" s="4" t="b">
        <f>SUMIF('1011 BGBP'!$V$2:$AV$2,'Cross Check'!AC$4,'1011 BGBP'!$V76:$AV76)='1011 Grade'!N76</f>
        <v>1</v>
      </c>
      <c r="AD76" s="4" t="b">
        <f>SUMIF('1011 BGBP'!$V$2:$AV$2,'Cross Check'!AD$4,'1011 BGBP'!$V76:$AV76)='1011 Grade'!O76</f>
        <v>1</v>
      </c>
      <c r="AE76" s="4" t="b">
        <f>SUMIF('1011 BGBP'!$V$2:$AV$2,'Cross Check'!AE$4,'1011 BGBP'!$V76:$AV76)='1011 Grade'!P76</f>
        <v>1</v>
      </c>
      <c r="AG76" t="e">
        <f>#REF!=#REF!</f>
        <v>#REF!</v>
      </c>
      <c r="AH76" t="e">
        <f>#REF!=#REF!</f>
        <v>#REF!</v>
      </c>
      <c r="AI76" t="e">
        <f>#REF!=#REF!</f>
        <v>#REF!</v>
      </c>
      <c r="AJ76" t="e">
        <f>#REF!=#REF!</f>
        <v>#REF!</v>
      </c>
      <c r="AK76" s="40" t="e">
        <f>#REF!=#REF!</f>
        <v>#REF!</v>
      </c>
      <c r="AL76" t="e">
        <f>#REF!=#REF!</f>
        <v>#REF!</v>
      </c>
      <c r="AM76" t="e">
        <f>#REF!=#REF!</f>
        <v>#REF!</v>
      </c>
      <c r="AN76" t="e">
        <f>#REF!=#REF!</f>
        <v>#REF!</v>
      </c>
      <c r="AO76" t="e">
        <f>#REF!=#REF!</f>
        <v>#REF!</v>
      </c>
      <c r="AP76" t="e">
        <f>#REF!=#REF!</f>
        <v>#REF!</v>
      </c>
    </row>
    <row r="77" spans="1:42" ht="15">
      <c r="A77">
        <v>73</v>
      </c>
      <c r="B77" s="3" t="s">
        <v>75</v>
      </c>
      <c r="C77" s="5" t="e">
        <f>'1011 Grade'!Q77=#REF!</f>
        <v>#REF!</v>
      </c>
      <c r="D77" s="5" t="e">
        <f>#REF!='1011 BGBP'!BX77</f>
        <v>#REF!</v>
      </c>
      <c r="E77" s="5" t="b">
        <f>'1011 Grade'!Q77='1011 BGBP'!BX77</f>
        <v>1</v>
      </c>
      <c r="G77" t="e">
        <f>SUMIF('1011 BGBP'!$V$3:$AV$3,'Cross Check'!G$4,'1011 BGBP'!$V77:$AV77)=#REF!</f>
        <v>#REF!</v>
      </c>
      <c r="H77" t="e">
        <f>SUMIF('1011 BGBP'!$V$3:$AV$3,'Cross Check'!H$4,'1011 BGBP'!$V77:$AV77)=#REF!</f>
        <v>#REF!</v>
      </c>
      <c r="I77" t="e">
        <f>SUMIF('1011 BGBP'!$V$3:$AV$3,'Cross Check'!I$4,'1011 BGBP'!$V77:$AV77)=#REF!</f>
        <v>#REF!</v>
      </c>
      <c r="J77" t="e">
        <f>SUMIF('1011 BGBP'!$V$3:$AV$3,'Cross Check'!J$4,'1011 BGBP'!$V77:$AV77)=#REF!</f>
        <v>#REF!</v>
      </c>
      <c r="K77" t="e">
        <f>SUMIF('1011 BGBP'!$V$3:$AV$3,'Cross Check'!K$4,'1011 BGBP'!$V77:$AV77)=#REF!</f>
        <v>#REF!</v>
      </c>
      <c r="L77" t="e">
        <f>SUMIF('1011 BGBP'!$V$3:$AV$3,'Cross Check'!L$4,'1011 BGBP'!$V77:$AV77)=#REF!</f>
        <v>#REF!</v>
      </c>
      <c r="M77" t="e">
        <f>SUMIF('1011 BGBP'!$V$3:$AV$3,'Cross Check'!M$4,'1011 BGBP'!$V77:$AV77)=#REF!</f>
        <v>#REF!</v>
      </c>
      <c r="N77" t="e">
        <f>SUMIF('1011 BGBP'!$V$3:$AV$3,'Cross Check'!N$4,'1011 BGBP'!$V77:$AV77)=#REF!</f>
        <v>#REF!</v>
      </c>
      <c r="O77" t="e">
        <f>SUMIF('1011 BGBP'!$V$3:$AV$3,'Cross Check'!O$4,'1011 BGBP'!$V77:$AV77)=#REF!</f>
        <v>#REF!</v>
      </c>
      <c r="P77" t="e">
        <f>SUMIF('1011 BGBP'!$V$3:$AV$3,'Cross Check'!P$4,'1011 BGBP'!$V77:$AV77)=#REF!</f>
        <v>#REF!</v>
      </c>
      <c r="R77" s="4" t="b">
        <f>SUMIF('1011 BGBP'!$V$2:$AV$2,'Cross Check'!R$4,'1011 BGBP'!$V77:$AV77)='1011 Grade'!D77</f>
        <v>0</v>
      </c>
      <c r="S77" s="4" t="b">
        <f>SUMIF('1011 BGBP'!$V$2:$AV$2,'Cross Check'!S$4,'1011 BGBP'!$V77:$AV77)='1011 Grade'!E77</f>
        <v>0</v>
      </c>
      <c r="T77" s="4" t="b">
        <f>SUMIF('1011 BGBP'!$V$2:$AV$2,'Cross Check'!T$4,'1011 BGBP'!$V77:$AV77)='1011 Grade'!F77</f>
        <v>0</v>
      </c>
      <c r="U77" s="4" t="b">
        <f>SUMIF('1011 BGBP'!$V$2:$AV$2,'Cross Check'!U$4,'1011 BGBP'!$V77:$AV77)='1011 Grade'!G77</f>
        <v>0</v>
      </c>
      <c r="V77" s="4" t="b">
        <f>SUMIF('1011 BGBP'!$V$2:$AV$2,'Cross Check'!V$4,'1011 BGBP'!$V77:$AV77)='1011 Grade'!H77</f>
        <v>0</v>
      </c>
      <c r="W77" s="4" t="b">
        <f>SUMIF('1011 BGBP'!$V$2:$AV$2,'Cross Check'!W$4,'1011 BGBP'!$V77:$AV77)='1011 Grade'!I77</f>
        <v>0</v>
      </c>
      <c r="X77" s="4" t="b">
        <f>SUMIF('1011 BGBP'!$V$2:$AV$2,'Cross Check'!X$4,'1011 BGBP'!$V77:$AV77)='1011 Grade'!J77</f>
        <v>0</v>
      </c>
      <c r="Y77" s="4" t="b">
        <f>SUMIF('1011 BGBP'!$V$2:$AV$2,'Cross Check'!Y$4,'1011 BGBP'!$V77:$AV77)='1011 Grade'!K77</f>
        <v>0</v>
      </c>
      <c r="Z77" s="4" t="b">
        <f>SUMIF('1011 BGBP'!$V$2:$AV$2,'Cross Check'!Z$4,'1011 BGBP'!$V77:$AV77)='1011 Grade'!L77</f>
        <v>0</v>
      </c>
      <c r="AA77" s="4" t="b">
        <f>SUMIF('1011 BGBP'!$V$2:$AV$2,'Cross Check'!AA$4,'1011 BGBP'!$V77:$AV77)='1011 Grade'!M77</f>
        <v>0</v>
      </c>
      <c r="AB77" s="4" t="b">
        <f>SUMIF('1011 BGBP'!$V$2:$AV$2,'Cross Check'!AB$4,'1011 BGBP'!$V77:$AV77)='1011 Grade'!N77</f>
        <v>0</v>
      </c>
      <c r="AC77" s="4" t="b">
        <f>SUMIF('1011 BGBP'!$V$2:$AV$2,'Cross Check'!AC$4,'1011 BGBP'!$V77:$AV77)='1011 Grade'!O77</f>
        <v>0</v>
      </c>
      <c r="AD77" s="4" t="b">
        <f>SUMIF('1011 BGBP'!$V$2:$AV$2,'Cross Check'!AD$4,'1011 BGBP'!$V77:$AV77)='1011 Grade'!P77</f>
        <v>0</v>
      </c>
      <c r="AE77" s="4" t="e">
        <f>SUMIF('1011 BGBP'!$V$2:$AV$2,'Cross Check'!AE$4,'1011 BGBP'!$V77:$AV77)='1011 Grade'!#REF!</f>
        <v>#REF!</v>
      </c>
      <c r="AG77" t="e">
        <f>#REF!=#REF!</f>
        <v>#REF!</v>
      </c>
      <c r="AH77" t="e">
        <f>#REF!=#REF!</f>
        <v>#REF!</v>
      </c>
      <c r="AI77" t="e">
        <f>#REF!=#REF!</f>
        <v>#REF!</v>
      </c>
      <c r="AJ77" t="e">
        <f>#REF!=#REF!</f>
        <v>#REF!</v>
      </c>
      <c r="AK77" s="40" t="e">
        <f>#REF!=#REF!</f>
        <v>#REF!</v>
      </c>
      <c r="AL77" t="e">
        <f>#REF!=#REF!</f>
        <v>#REF!</v>
      </c>
      <c r="AM77" t="e">
        <f>#REF!=#REF!</f>
        <v>#REF!</v>
      </c>
      <c r="AN77" t="e">
        <f>#REF!=#REF!</f>
        <v>#REF!</v>
      </c>
      <c r="AO77" t="e">
        <f>#REF!=#REF!</f>
        <v>#REF!</v>
      </c>
      <c r="AP77" t="e">
        <f>#REF!=#REF!</f>
        <v>#REF!</v>
      </c>
    </row>
    <row r="78" spans="1:42" ht="15">
      <c r="A78">
        <v>74</v>
      </c>
      <c r="B78" s="3" t="s">
        <v>76</v>
      </c>
      <c r="C78" s="5" t="e">
        <f>'1011 Grade'!Q78=#REF!</f>
        <v>#REF!</v>
      </c>
      <c r="D78" s="5" t="e">
        <f>#REF!='1011 BGBP'!BX78</f>
        <v>#REF!</v>
      </c>
      <c r="E78" s="5" t="b">
        <f>'1011 Grade'!Q78='1011 BGBP'!BX78</f>
        <v>1</v>
      </c>
      <c r="G78" t="e">
        <f>SUMIF('1011 BGBP'!$V$3:$AV$3,'Cross Check'!G$4,'1011 BGBP'!$V78:$AV78)=#REF!</f>
        <v>#REF!</v>
      </c>
      <c r="H78" t="e">
        <f>SUMIF('1011 BGBP'!$V$3:$AV$3,'Cross Check'!H$4,'1011 BGBP'!$V78:$AV78)=#REF!</f>
        <v>#REF!</v>
      </c>
      <c r="I78" t="e">
        <f>SUMIF('1011 BGBP'!$V$3:$AV$3,'Cross Check'!I$4,'1011 BGBP'!$V78:$AV78)=#REF!</f>
        <v>#REF!</v>
      </c>
      <c r="J78" t="e">
        <f>SUMIF('1011 BGBP'!$V$3:$AV$3,'Cross Check'!J$4,'1011 BGBP'!$V78:$AV78)=#REF!</f>
        <v>#REF!</v>
      </c>
      <c r="K78" t="e">
        <f>SUMIF('1011 BGBP'!$V$3:$AV$3,'Cross Check'!K$4,'1011 BGBP'!$V78:$AV78)=#REF!</f>
        <v>#REF!</v>
      </c>
      <c r="L78" t="e">
        <f>SUMIF('1011 BGBP'!$V$3:$AV$3,'Cross Check'!L$4,'1011 BGBP'!$V78:$AV78)=#REF!</f>
        <v>#REF!</v>
      </c>
      <c r="M78" t="e">
        <f>SUMIF('1011 BGBP'!$V$3:$AV$3,'Cross Check'!M$4,'1011 BGBP'!$V78:$AV78)=#REF!</f>
        <v>#REF!</v>
      </c>
      <c r="N78" t="e">
        <f>SUMIF('1011 BGBP'!$V$3:$AV$3,'Cross Check'!N$4,'1011 BGBP'!$V78:$AV78)=#REF!</f>
        <v>#REF!</v>
      </c>
      <c r="O78" t="e">
        <f>SUMIF('1011 BGBP'!$V$3:$AV$3,'Cross Check'!O$4,'1011 BGBP'!$V78:$AV78)=#REF!</f>
        <v>#REF!</v>
      </c>
      <c r="P78" t="e">
        <f>SUMIF('1011 BGBP'!$V$3:$AV$3,'Cross Check'!P$4,'1011 BGBP'!$V78:$AV78)=#REF!</f>
        <v>#REF!</v>
      </c>
      <c r="R78" s="4" t="b">
        <f>SUMIF('1011 BGBP'!$V$2:$AV$2,'Cross Check'!R$4,'1011 BGBP'!$V78:$AV78)='1011 Grade'!C78</f>
        <v>1</v>
      </c>
      <c r="S78" s="4" t="b">
        <f>SUMIF('1011 BGBP'!$V$2:$AV$2,'Cross Check'!S$4,'1011 BGBP'!$V78:$AV78)='1011 Grade'!D78</f>
        <v>0</v>
      </c>
      <c r="T78" s="4" t="b">
        <f>SUMIF('1011 BGBP'!$V$2:$AV$2,'Cross Check'!T$4,'1011 BGBP'!$V78:$AV78)='1011 Grade'!E78</f>
        <v>0</v>
      </c>
      <c r="U78" s="4" t="b">
        <f>SUMIF('1011 BGBP'!$V$2:$AV$2,'Cross Check'!U$4,'1011 BGBP'!$V78:$AV78)='1011 Grade'!F78</f>
        <v>0</v>
      </c>
      <c r="V78" s="4" t="b">
        <f>SUMIF('1011 BGBP'!$V$2:$AV$2,'Cross Check'!V$4,'1011 BGBP'!$V78:$AV78)='1011 Grade'!G78</f>
        <v>0</v>
      </c>
      <c r="W78" s="4" t="b">
        <f>SUMIF('1011 BGBP'!$V$2:$AV$2,'Cross Check'!W$4,'1011 BGBP'!$V78:$AV78)='1011 Grade'!H78</f>
        <v>0</v>
      </c>
      <c r="X78" s="4" t="b">
        <f>SUMIF('1011 BGBP'!$V$2:$AV$2,'Cross Check'!X$4,'1011 BGBP'!$V78:$AV78)='1011 Grade'!I78</f>
        <v>0</v>
      </c>
      <c r="Y78" s="4" t="b">
        <f>SUMIF('1011 BGBP'!$V$2:$AV$2,'Cross Check'!Y$4,'1011 BGBP'!$V78:$AV78)='1011 Grade'!J78</f>
        <v>0</v>
      </c>
      <c r="Z78" s="4" t="b">
        <f>SUMIF('1011 BGBP'!$V$2:$AV$2,'Cross Check'!Z$4,'1011 BGBP'!$V78:$AV78)='1011 Grade'!K78</f>
        <v>0</v>
      </c>
      <c r="AA78" s="4" t="b">
        <f>SUMIF('1011 BGBP'!$V$2:$AV$2,'Cross Check'!AA$4,'1011 BGBP'!$V78:$AV78)='1011 Grade'!L78</f>
        <v>0</v>
      </c>
      <c r="AB78" s="4" t="b">
        <f>SUMIF('1011 BGBP'!$V$2:$AV$2,'Cross Check'!AB$4,'1011 BGBP'!$V78:$AV78)='1011 Grade'!M78</f>
        <v>0</v>
      </c>
      <c r="AC78" s="4" t="b">
        <f>SUMIF('1011 BGBP'!$V$2:$AV$2,'Cross Check'!AC$4,'1011 BGBP'!$V78:$AV78)='1011 Grade'!N78</f>
        <v>0</v>
      </c>
      <c r="AD78" s="4" t="b">
        <f>SUMIF('1011 BGBP'!$V$2:$AV$2,'Cross Check'!AD$4,'1011 BGBP'!$V78:$AV78)='1011 Grade'!O78</f>
        <v>0</v>
      </c>
      <c r="AE78" s="4" t="b">
        <f>SUMIF('1011 BGBP'!$V$2:$AV$2,'Cross Check'!AE$4,'1011 BGBP'!$V78:$AV78)='1011 Grade'!P78</f>
        <v>0</v>
      </c>
      <c r="AG78" t="e">
        <f>#REF!=#REF!</f>
        <v>#REF!</v>
      </c>
      <c r="AH78" t="e">
        <f>#REF!=#REF!</f>
        <v>#REF!</v>
      </c>
      <c r="AI78" t="e">
        <f>#REF!=#REF!</f>
        <v>#REF!</v>
      </c>
      <c r="AJ78" t="e">
        <f>#REF!=#REF!</f>
        <v>#REF!</v>
      </c>
      <c r="AK78" s="40" t="e">
        <f>#REF!=#REF!</f>
        <v>#REF!</v>
      </c>
      <c r="AL78" t="e">
        <f>#REF!=#REF!</f>
        <v>#REF!</v>
      </c>
      <c r="AM78" t="e">
        <f>#REF!=#REF!</f>
        <v>#REF!</v>
      </c>
      <c r="AN78" t="e">
        <f>#REF!=#REF!</f>
        <v>#REF!</v>
      </c>
      <c r="AO78" t="e">
        <f>#REF!=#REF!</f>
        <v>#REF!</v>
      </c>
      <c r="AP78" t="e">
        <f>#REF!=#REF!</f>
        <v>#REF!</v>
      </c>
    </row>
  </sheetData>
  <sheetProtection sheet="1" objects="1" scenarios="1"/>
  <mergeCells count="4">
    <mergeCell ref="C3:E3"/>
    <mergeCell ref="G3:P3"/>
    <mergeCell ref="R3:AE3"/>
    <mergeCell ref="AG3:AP3"/>
  </mergeCells>
  <conditionalFormatting sqref="C5:AP78">
    <cfRule type="cellIs" priority="1" dxfId="13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HK224"/>
  <sheetViews>
    <sheetView zoomScale="75" zoomScaleNormal="75" zoomScalePageLayoutView="0" workbookViewId="0" topLeftCell="A1">
      <selection activeCell="A32" sqref="A32"/>
    </sheetView>
  </sheetViews>
  <sheetFormatPr defaultColWidth="6.5546875" defaultRowHeight="15"/>
  <cols>
    <col min="1" max="1" width="21.77734375" style="15" customWidth="1"/>
    <col min="2" max="3" width="13.10546875" style="15" bestFit="1" customWidth="1"/>
    <col min="4" max="4" width="8.21484375" style="15" bestFit="1" customWidth="1"/>
    <col min="5" max="5" width="13.21484375" style="15" bestFit="1" customWidth="1"/>
    <col min="6" max="6" width="7.88671875" style="15" bestFit="1" customWidth="1"/>
    <col min="7" max="8" width="13.21484375" style="15" bestFit="1" customWidth="1"/>
    <col min="9" max="9" width="7.88671875" style="15" bestFit="1" customWidth="1"/>
    <col min="10" max="10" width="5.99609375" style="15" customWidth="1"/>
    <col min="11" max="11" width="6.5546875" style="15" customWidth="1"/>
    <col min="12" max="12" width="14.4453125" style="15" bestFit="1" customWidth="1"/>
    <col min="13" max="13" width="0.671875" style="15" customWidth="1"/>
    <col min="14" max="14" width="9.3359375" style="15" bestFit="1" customWidth="1"/>
    <col min="15" max="15" width="6.5546875" style="15" customWidth="1"/>
    <col min="16" max="16" width="9.6640625" style="15" bestFit="1" customWidth="1"/>
    <col min="17" max="17" width="6.5546875" style="15" customWidth="1"/>
    <col min="18" max="18" width="9.6640625" style="15" bestFit="1" customWidth="1"/>
    <col min="19" max="19" width="7.77734375" style="15" bestFit="1" customWidth="1"/>
    <col min="20" max="16384" width="6.5546875" style="15" customWidth="1"/>
  </cols>
  <sheetData>
    <row r="1" ht="13.5" customHeight="1">
      <c r="H1" s="16"/>
    </row>
    <row r="2" ht="13.5" customHeight="1">
      <c r="H2" s="17"/>
    </row>
    <row r="3" spans="1:10" ht="13.5" customHeight="1">
      <c r="A3" s="141" t="s">
        <v>210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" customHeight="1">
      <c r="A4" s="141" t="str">
        <f>Cover!A22</f>
        <v>2010-11 Projected Student Enrollments (FTEs) for Florida School Districts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" customHeight="1">
      <c r="A5" s="141" t="str">
        <f>Cover!A23</f>
        <v>Compared with FTEs for 2007-08 Final, 2008-09 Final, 2009-10 4th Calc, and 2010-11 District Forecast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" customHeight="1">
      <c r="A6" s="141" t="s">
        <v>87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4.25" customHeight="1">
      <c r="A7" s="140">
        <f>Cover!A12</f>
        <v>40275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7" ht="13.5" customHeight="1">
      <c r="A8" s="19"/>
      <c r="B8" s="20"/>
      <c r="C8" s="20"/>
      <c r="D8" s="20"/>
      <c r="E8" s="20"/>
      <c r="F8" s="20"/>
      <c r="G8" s="20"/>
    </row>
    <row r="9" spans="2:10" ht="12.75" customHeight="1">
      <c r="B9" s="18"/>
      <c r="C9" s="21"/>
      <c r="D9" s="18"/>
      <c r="E9" s="22"/>
      <c r="F9" s="18"/>
      <c r="G9" s="18"/>
      <c r="H9" s="18"/>
      <c r="I9" s="18"/>
      <c r="J9" s="18"/>
    </row>
    <row r="10" spans="1:10" ht="14.25" customHeight="1">
      <c r="A10" s="19"/>
      <c r="B10" s="23"/>
      <c r="C10" s="24"/>
      <c r="D10" s="23"/>
      <c r="E10" s="23"/>
      <c r="F10" s="23"/>
      <c r="I10" s="23"/>
      <c r="J10" s="23"/>
    </row>
    <row r="11" spans="2:10" ht="12.75" customHeight="1">
      <c r="B11" s="18"/>
      <c r="C11" s="21"/>
      <c r="D11" s="18"/>
      <c r="E11" s="18"/>
      <c r="F11" s="18"/>
      <c r="H11" s="18"/>
      <c r="I11" s="18"/>
      <c r="J11" s="18"/>
    </row>
    <row r="12" spans="2:10" ht="12.75" customHeight="1">
      <c r="B12" s="18"/>
      <c r="C12" s="21"/>
      <c r="D12" s="18" t="s">
        <v>211</v>
      </c>
      <c r="E12" s="18"/>
      <c r="F12" s="18" t="s">
        <v>211</v>
      </c>
      <c r="G12" s="25" t="str">
        <f>Diff!H12</f>
        <v>2010-11</v>
      </c>
      <c r="H12" s="18" t="str">
        <f>Diff!I12</f>
        <v>2010-11</v>
      </c>
      <c r="I12" s="18" t="s">
        <v>211</v>
      </c>
      <c r="J12" s="18" t="s">
        <v>211</v>
      </c>
    </row>
    <row r="13" spans="2:10" ht="15" customHeight="1">
      <c r="B13" s="18" t="str">
        <f>Diff!C13</f>
        <v>2007-08</v>
      </c>
      <c r="C13" s="18" t="str">
        <f>Diff!D13</f>
        <v>2008-09</v>
      </c>
      <c r="D13" s="22" t="s">
        <v>88</v>
      </c>
      <c r="E13" s="18" t="str">
        <f>Diff!F13</f>
        <v>2009-10</v>
      </c>
      <c r="F13" s="22" t="s">
        <v>88</v>
      </c>
      <c r="G13" s="25" t="s">
        <v>195</v>
      </c>
      <c r="H13" s="18" t="s">
        <v>89</v>
      </c>
      <c r="I13" s="22" t="s">
        <v>88</v>
      </c>
      <c r="J13" s="18" t="s">
        <v>90</v>
      </c>
    </row>
    <row r="14" spans="2:10" ht="15" customHeight="1">
      <c r="B14" s="18" t="s">
        <v>91</v>
      </c>
      <c r="C14" s="18" t="s">
        <v>91</v>
      </c>
      <c r="D14" s="18" t="s">
        <v>92</v>
      </c>
      <c r="E14" s="26" t="s">
        <v>193</v>
      </c>
      <c r="F14" s="18" t="s">
        <v>93</v>
      </c>
      <c r="G14" s="26">
        <f>Diff!H14</f>
        <v>39868</v>
      </c>
      <c r="H14" s="26">
        <f>A7</f>
        <v>40275</v>
      </c>
      <c r="I14" s="18" t="s">
        <v>94</v>
      </c>
      <c r="J14" s="18" t="s">
        <v>95</v>
      </c>
    </row>
    <row r="15" spans="2:10" ht="15.75" customHeight="1">
      <c r="B15" s="43">
        <v>1</v>
      </c>
      <c r="C15" s="44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</row>
    <row r="16" spans="1:18" ht="13.5" customHeight="1">
      <c r="A16" s="19" t="s">
        <v>237</v>
      </c>
      <c r="C16" s="23"/>
      <c r="F16" s="23"/>
      <c r="G16" s="27"/>
      <c r="I16" s="23"/>
      <c r="L16" s="19"/>
      <c r="R16" s="23"/>
    </row>
    <row r="17" spans="1:219" ht="13.5" customHeight="1">
      <c r="A17" s="19" t="s">
        <v>235</v>
      </c>
      <c r="B17" s="51">
        <f>Diff!C17</f>
        <v>603566.3000000002</v>
      </c>
      <c r="C17" s="61">
        <f>Diff!D17</f>
        <v>590090.78</v>
      </c>
      <c r="D17" s="56">
        <f>Diff!E17/Diff!C17</f>
        <v>-0.02232649503459708</v>
      </c>
      <c r="E17" s="51">
        <f>Diff!F17</f>
        <v>578860.2599999999</v>
      </c>
      <c r="F17" s="56">
        <f>Diff!G17/Diff!D17</f>
        <v>-0.019031851336501367</v>
      </c>
      <c r="G17" s="51">
        <f>Diff!H17</f>
        <v>580843.3999999999</v>
      </c>
      <c r="H17" s="51">
        <f>Diff!I17</f>
        <v>581837.6799999999</v>
      </c>
      <c r="I17" s="56">
        <f>Diff!J17/Diff!F17</f>
        <v>0.005143590268228195</v>
      </c>
      <c r="J17" s="56">
        <f>Diff!K17/Diff!H17</f>
        <v>0.0017117866881159846</v>
      </c>
      <c r="K17" s="18"/>
      <c r="L17" s="19"/>
      <c r="M17" s="23"/>
      <c r="N17" s="29"/>
      <c r="O17" s="23"/>
      <c r="P17" s="30"/>
      <c r="Q17" s="23"/>
      <c r="R17" s="30"/>
      <c r="S17" s="30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</row>
    <row r="18" spans="1:19" ht="13.5" customHeight="1">
      <c r="A18" s="45" t="s">
        <v>102</v>
      </c>
      <c r="B18" s="51">
        <f>Diff!C18</f>
        <v>727253.1400000005</v>
      </c>
      <c r="C18" s="61">
        <f>Diff!D18</f>
        <v>733723.25</v>
      </c>
      <c r="D18" s="56">
        <f>Diff!E18/Diff!C18</f>
        <v>0.008896640858779264</v>
      </c>
      <c r="E18" s="51">
        <f>Diff!F18</f>
        <v>740880.7700000001</v>
      </c>
      <c r="F18" s="56">
        <f>Diff!G18/Diff!D18</f>
        <v>0.009755067731600621</v>
      </c>
      <c r="G18" s="51">
        <f>Diff!H18</f>
        <v>744585.6499999999</v>
      </c>
      <c r="H18" s="51">
        <f>Diff!I18</f>
        <v>745231.88</v>
      </c>
      <c r="I18" s="56">
        <f>Diff!J18/Diff!F18</f>
        <v>0.005872888292133522</v>
      </c>
      <c r="J18" s="56">
        <f>Diff!K18/Diff!H18</f>
        <v>0.0008679055257109747</v>
      </c>
      <c r="K18" s="18"/>
      <c r="L18" s="19"/>
      <c r="N18" s="29"/>
      <c r="P18" s="29"/>
      <c r="R18" s="29"/>
      <c r="S18" s="29"/>
    </row>
    <row r="19" spans="1:19" ht="13.5" customHeight="1">
      <c r="A19" s="45" t="s">
        <v>103</v>
      </c>
      <c r="B19" s="51">
        <f>Diff!C19</f>
        <v>547304.9499999998</v>
      </c>
      <c r="C19" s="61">
        <f>Diff!D19</f>
        <v>545246.4999999997</v>
      </c>
      <c r="D19" s="56">
        <f>Diff!E19/Diff!C19</f>
        <v>-0.003761065928601937</v>
      </c>
      <c r="E19" s="51">
        <f>Diff!F19</f>
        <v>552713.4800000001</v>
      </c>
      <c r="F19" s="56">
        <f>Diff!G19/Diff!D19</f>
        <v>0.013694686715092077</v>
      </c>
      <c r="G19" s="51">
        <f>Diff!H19</f>
        <v>551696.93</v>
      </c>
      <c r="H19" s="51">
        <f>Diff!I19</f>
        <v>553260.3300000001</v>
      </c>
      <c r="I19" s="56">
        <f>Diff!J19/Diff!F19</f>
        <v>0.000989391465538305</v>
      </c>
      <c r="J19" s="56">
        <f>Diff!K19/Diff!H19</f>
        <v>0.0028338022471867353</v>
      </c>
      <c r="K19" s="18"/>
      <c r="L19" s="19"/>
      <c r="N19" s="29"/>
      <c r="P19" s="29"/>
      <c r="R19" s="29"/>
      <c r="S19" s="29"/>
    </row>
    <row r="20" spans="1:19" ht="13.5" customHeight="1">
      <c r="A20" s="41" t="s">
        <v>110</v>
      </c>
      <c r="B20" s="52">
        <f>SUM(B17:B19)</f>
        <v>1878124.3900000006</v>
      </c>
      <c r="C20" s="52">
        <f>SUM(C17:C19)</f>
        <v>1869060.5299999998</v>
      </c>
      <c r="D20" s="56">
        <f>Diff!E20/Diff!C20</f>
        <v>-0.004826016875272462</v>
      </c>
      <c r="E20" s="53">
        <f>SUM(E17:E19)</f>
        <v>1872454.5100000002</v>
      </c>
      <c r="F20" s="56">
        <f>Diff!G20/Diff!D20</f>
        <v>0.0018158748448882218</v>
      </c>
      <c r="G20" s="53">
        <f>SUM(G17:G19)</f>
        <v>1877125.98</v>
      </c>
      <c r="H20" s="53">
        <f>SUM(H17:H19)</f>
        <v>1880329.8900000001</v>
      </c>
      <c r="I20" s="56">
        <f>Diff!J20/Diff!F20</f>
        <v>0.004205912591168844</v>
      </c>
      <c r="J20" s="56">
        <f>Diff!K20/Diff!H20</f>
        <v>0.0017068167156261665</v>
      </c>
      <c r="K20" s="18"/>
      <c r="L20" s="19"/>
      <c r="P20" s="29"/>
      <c r="R20" s="29"/>
      <c r="S20" s="29"/>
    </row>
    <row r="21" spans="1:19" ht="13.5" customHeight="1">
      <c r="A21" s="19"/>
      <c r="B21" s="54"/>
      <c r="C21" s="54"/>
      <c r="D21" s="51"/>
      <c r="E21" s="51"/>
      <c r="F21" s="56"/>
      <c r="G21" s="51"/>
      <c r="H21" s="51"/>
      <c r="I21" s="56"/>
      <c r="J21" s="56"/>
      <c r="K21" s="18"/>
      <c r="L21" s="19"/>
      <c r="P21" s="29"/>
      <c r="R21" s="29"/>
      <c r="S21" s="29"/>
    </row>
    <row r="22" spans="1:19" ht="13.5" customHeight="1">
      <c r="A22" s="19" t="s">
        <v>236</v>
      </c>
      <c r="B22" s="51">
        <f>Diff!C22</f>
        <v>138818.50000000003</v>
      </c>
      <c r="C22" s="51">
        <f>Diff!D22</f>
        <v>139327.18</v>
      </c>
      <c r="D22" s="56">
        <f>Diff!E22/Diff!C22</f>
        <v>0.0036643530941478535</v>
      </c>
      <c r="E22" s="51">
        <f>Diff!F22</f>
        <v>139458.21</v>
      </c>
      <c r="F22" s="56">
        <f>Diff!G22/Diff!D22</f>
        <v>0.0009404482312783396</v>
      </c>
      <c r="G22" s="51">
        <f>Diff!H22</f>
        <v>140125.12</v>
      </c>
      <c r="H22" s="51">
        <f>Diff!I22</f>
        <v>140530.84999999998</v>
      </c>
      <c r="I22" s="56">
        <f>Diff!J22/Diff!F22</f>
        <v>0.007691479763005598</v>
      </c>
      <c r="J22" s="56">
        <f>Diff!K22/Diff!H22</f>
        <v>0.002895483693430424</v>
      </c>
      <c r="K22" s="18"/>
      <c r="L22" s="19"/>
      <c r="N22" s="29"/>
      <c r="P22" s="29"/>
      <c r="R22" s="29"/>
      <c r="S22" s="29"/>
    </row>
    <row r="23" spans="1:19" ht="13.5" customHeight="1">
      <c r="A23" s="45" t="s">
        <v>111</v>
      </c>
      <c r="B23" s="51">
        <f>Diff!C23</f>
        <v>217567.98999999996</v>
      </c>
      <c r="C23" s="51">
        <f>Diff!D23</f>
        <v>219283.77999999997</v>
      </c>
      <c r="D23" s="56">
        <f>Diff!E23/Diff!C23</f>
        <v>0.007886224439541904</v>
      </c>
      <c r="E23" s="51">
        <f>Diff!F23</f>
        <v>218496.91999999993</v>
      </c>
      <c r="F23" s="56">
        <f>Diff!G23/Diff!D23</f>
        <v>-0.003588318296957688</v>
      </c>
      <c r="G23" s="51">
        <f>Diff!H23</f>
        <v>218741.07999999996</v>
      </c>
      <c r="H23" s="51">
        <f>Diff!I23</f>
        <v>219472.95999999988</v>
      </c>
      <c r="I23" s="56">
        <f>Diff!J23/Diff!F23</f>
        <v>0.00446706525657181</v>
      </c>
      <c r="J23" s="56">
        <f>Diff!K23/Diff!H23</f>
        <v>0.0033458735780216384</v>
      </c>
      <c r="K23" s="18"/>
      <c r="L23" s="19"/>
      <c r="N23" s="29"/>
      <c r="P23" s="29"/>
      <c r="R23" s="29"/>
      <c r="S23" s="29"/>
    </row>
    <row r="24" spans="1:19" ht="13.5" customHeight="1">
      <c r="A24" s="19" t="s">
        <v>112</v>
      </c>
      <c r="B24" s="51">
        <f>Diff!C24</f>
        <v>137302.00999999998</v>
      </c>
      <c r="C24" s="51">
        <f>Diff!D24</f>
        <v>132924.03999999998</v>
      </c>
      <c r="D24" s="56">
        <f>Diff!E24/Diff!C24</f>
        <v>-0.031885694899878025</v>
      </c>
      <c r="E24" s="51">
        <f>Diff!F24</f>
        <v>133612.88999999996</v>
      </c>
      <c r="F24" s="56">
        <f>Diff!G24/Diff!D24</f>
        <v>0.005182283054291585</v>
      </c>
      <c r="G24" s="51">
        <f>Diff!H24</f>
        <v>131610.94999999995</v>
      </c>
      <c r="H24" s="51">
        <f>Diff!I24</f>
        <v>132385.02999999997</v>
      </c>
      <c r="I24" s="56">
        <f>Diff!J24/Diff!F24</f>
        <v>-0.009189682223024938</v>
      </c>
      <c r="J24" s="56">
        <f>Diff!K24/Diff!H24</f>
        <v>0.0058815774827247775</v>
      </c>
      <c r="K24" s="18"/>
      <c r="L24" s="19"/>
      <c r="N24" s="29"/>
      <c r="P24" s="29"/>
      <c r="R24" s="29"/>
      <c r="S24" s="29"/>
    </row>
    <row r="25" spans="1:19" ht="13.5" customHeight="1">
      <c r="A25" s="41" t="s">
        <v>113</v>
      </c>
      <c r="B25" s="52">
        <f>SUM(B22:B24)</f>
        <v>493688.5</v>
      </c>
      <c r="C25" s="52">
        <f>SUM(C22:C24)</f>
        <v>491534.99999999994</v>
      </c>
      <c r="D25" s="56">
        <f>Diff!E25/Diff!C25</f>
        <v>-0.004362062312571709</v>
      </c>
      <c r="E25" s="53">
        <f>SUM(E22:E24)</f>
        <v>491568.01999999984</v>
      </c>
      <c r="F25" s="56">
        <f>Diff!G25/Diff!D25</f>
        <v>6.717731189010388E-05</v>
      </c>
      <c r="G25" s="53">
        <f>SUM(G22:G24)</f>
        <v>490477.1499999999</v>
      </c>
      <c r="H25" s="53">
        <f>SUM(H22:H24)</f>
        <v>492388.8399999998</v>
      </c>
      <c r="I25" s="56">
        <f>Diff!J25/Diff!F25</f>
        <v>0.0016697994308090853</v>
      </c>
      <c r="J25" s="56">
        <f>Diff!K25/Diff!H25</f>
        <v>0.0038976127634078087</v>
      </c>
      <c r="K25" s="18"/>
      <c r="L25" s="19"/>
      <c r="P25" s="29"/>
      <c r="R25" s="29"/>
      <c r="S25" s="29"/>
    </row>
    <row r="26" spans="1:19" ht="13.5" customHeight="1">
      <c r="A26" s="19"/>
      <c r="B26" s="54"/>
      <c r="C26" s="54"/>
      <c r="D26" s="51"/>
      <c r="E26" s="51"/>
      <c r="F26" s="56"/>
      <c r="G26" s="51"/>
      <c r="H26" s="51"/>
      <c r="I26" s="56"/>
      <c r="J26" s="56"/>
      <c r="K26" s="18"/>
      <c r="L26" s="19"/>
      <c r="P26" s="29"/>
      <c r="R26" s="29"/>
      <c r="S26" s="29"/>
    </row>
    <row r="27" spans="1:19" ht="13.5" customHeight="1">
      <c r="A27" s="41" t="s">
        <v>107</v>
      </c>
      <c r="B27" s="52">
        <f>B20+B25</f>
        <v>2371812.8900000006</v>
      </c>
      <c r="C27" s="52">
        <f>C20+C25</f>
        <v>2360595.53</v>
      </c>
      <c r="D27" s="56">
        <f>Diff!E26/Diff!C26</f>
        <v>-0.004729445584554858</v>
      </c>
      <c r="E27" s="53">
        <f>E20+E25</f>
        <v>2364022.5300000003</v>
      </c>
      <c r="F27" s="56">
        <f>Diff!G26/Diff!D26</f>
        <v>0.0014517523042164135</v>
      </c>
      <c r="G27" s="53">
        <f>G20+G25</f>
        <v>2367603.13</v>
      </c>
      <c r="H27" s="53">
        <f>H20+H25</f>
        <v>2372718.73</v>
      </c>
      <c r="I27" s="56">
        <f>Diff!J26/Diff!F26</f>
        <v>0.0036785605423141714</v>
      </c>
      <c r="J27" s="56">
        <f>Diff!K26/Diff!H26</f>
        <v>0.0021606661755004916</v>
      </c>
      <c r="K27" s="18"/>
      <c r="L27" s="19"/>
      <c r="P27" s="29"/>
      <c r="R27" s="29"/>
      <c r="S27" s="29"/>
    </row>
    <row r="28" spans="2:18" ht="12" customHeight="1">
      <c r="B28" s="51"/>
      <c r="C28" s="51"/>
      <c r="D28" s="51"/>
      <c r="E28" s="51"/>
      <c r="F28" s="56"/>
      <c r="G28" s="51"/>
      <c r="H28" s="51"/>
      <c r="I28" s="56"/>
      <c r="J28" s="56"/>
      <c r="K28" s="18"/>
      <c r="R28" s="29"/>
    </row>
    <row r="29" spans="1:19" ht="13.5" customHeight="1">
      <c r="A29" s="19" t="s">
        <v>97</v>
      </c>
      <c r="B29" s="51">
        <f>Diff!C28</f>
        <v>158749.7500000001</v>
      </c>
      <c r="C29" s="51">
        <f>Diff!D28</f>
        <v>157451.90999999992</v>
      </c>
      <c r="D29" s="56">
        <f>Diff!E28/Diff!C28</f>
        <v>-0.008175382953360056</v>
      </c>
      <c r="E29" s="51">
        <f>Diff!F28</f>
        <v>167690.93000000002</v>
      </c>
      <c r="F29" s="56">
        <f>Diff!G28/Diff!D28</f>
        <v>0.0650295064696269</v>
      </c>
      <c r="G29" s="51">
        <f>Diff!H28</f>
        <v>174533.32</v>
      </c>
      <c r="H29" s="51">
        <f>Diff!I28</f>
        <v>174182.86</v>
      </c>
      <c r="I29" s="56">
        <f>Diff!J28/Diff!F28</f>
        <v>0.03871366209251725</v>
      </c>
      <c r="J29" s="56">
        <f>Diff!K28/Diff!H28</f>
        <v>-0.0020079833466757004</v>
      </c>
      <c r="K29" s="18"/>
      <c r="L29" s="19"/>
      <c r="N29" s="29"/>
      <c r="P29" s="29"/>
      <c r="R29" s="29"/>
      <c r="S29" s="29"/>
    </row>
    <row r="30" spans="2:18" ht="12" customHeight="1">
      <c r="B30" s="51"/>
      <c r="C30" s="51"/>
      <c r="D30" s="51"/>
      <c r="E30" s="51"/>
      <c r="F30" s="56"/>
      <c r="G30" s="51"/>
      <c r="H30" s="51"/>
      <c r="I30" s="56"/>
      <c r="J30" s="56"/>
      <c r="K30" s="18"/>
      <c r="R30" s="29"/>
    </row>
    <row r="31" spans="1:18" ht="13.5" customHeight="1">
      <c r="A31" s="19" t="s">
        <v>98</v>
      </c>
      <c r="B31" s="51"/>
      <c r="C31" s="51"/>
      <c r="D31" s="51"/>
      <c r="E31" s="51"/>
      <c r="F31" s="56"/>
      <c r="G31" s="51"/>
      <c r="H31" s="51"/>
      <c r="I31" s="56"/>
      <c r="J31" s="56"/>
      <c r="K31" s="18"/>
      <c r="L31" s="19"/>
      <c r="R31" s="29"/>
    </row>
    <row r="32" spans="1:18" ht="13.5" customHeight="1">
      <c r="A32" s="31" t="s">
        <v>114</v>
      </c>
      <c r="B32" s="51">
        <f>Diff!C31</f>
        <v>19397.659999999996</v>
      </c>
      <c r="C32" s="61">
        <f>Diff!D31</f>
        <v>20314.64</v>
      </c>
      <c r="D32" s="56">
        <f>Diff!E31/Diff!C31</f>
        <v>0.047272712275604555</v>
      </c>
      <c r="E32" s="51">
        <f>Diff!F31</f>
        <v>19065.259999999995</v>
      </c>
      <c r="F32" s="56">
        <f>Diff!G31/Diff!D31</f>
        <v>-0.061501459046284096</v>
      </c>
      <c r="G32" s="51">
        <f>Diff!H31</f>
        <v>19074.780000000006</v>
      </c>
      <c r="H32" s="51">
        <f>Diff!I31</f>
        <v>19114.840000000007</v>
      </c>
      <c r="I32" s="56">
        <f>Diff!J31/Diff!F31</f>
        <v>0.002600541508482584</v>
      </c>
      <c r="J32" s="56">
        <f>Diff!K31/Diff!H31</f>
        <v>0.0021001552835734566</v>
      </c>
      <c r="K32" s="18"/>
      <c r="L32" s="31"/>
      <c r="N32" s="29"/>
      <c r="R32" s="29"/>
    </row>
    <row r="33" spans="1:18" ht="13.5" customHeight="1">
      <c r="A33" s="31" t="s">
        <v>115</v>
      </c>
      <c r="B33" s="51">
        <f>Diff!C32</f>
        <v>6034.58</v>
      </c>
      <c r="C33" s="61">
        <f>Diff!D32</f>
        <v>6014.049999999999</v>
      </c>
      <c r="D33" s="56">
        <f>Diff!E32/Diff!C32</f>
        <v>-0.003402059463956175</v>
      </c>
      <c r="E33" s="51">
        <f>Diff!F32</f>
        <v>5701</v>
      </c>
      <c r="F33" s="56">
        <f>Diff!G32/Diff!D32</f>
        <v>-0.05205310896982887</v>
      </c>
      <c r="G33" s="51">
        <f>Diff!H32</f>
        <v>5766.769999999999</v>
      </c>
      <c r="H33" s="51">
        <f>Diff!I32</f>
        <v>5770.830000000001</v>
      </c>
      <c r="I33" s="56">
        <f>Diff!J32/Diff!F32</f>
        <v>0.012248728293282028</v>
      </c>
      <c r="J33" s="56">
        <f>Diff!K32/Diff!H32</f>
        <v>0.0007040336271434824</v>
      </c>
      <c r="K33" s="18"/>
      <c r="L33" s="31"/>
      <c r="N33" s="29"/>
      <c r="R33" s="29"/>
    </row>
    <row r="34" spans="1:12" ht="13.5" customHeight="1">
      <c r="A34" s="41" t="s">
        <v>116</v>
      </c>
      <c r="B34" s="52">
        <f>SUM(B32+B33)</f>
        <v>25432.239999999998</v>
      </c>
      <c r="C34" s="52">
        <f>SUM(C32+C33)</f>
        <v>26328.69</v>
      </c>
      <c r="D34" s="56">
        <f>Diff!E33/Diff!C33</f>
        <v>0.03524856638660223</v>
      </c>
      <c r="E34" s="53">
        <f>SUM(E32+E33)</f>
        <v>24766.259999999995</v>
      </c>
      <c r="F34" s="56">
        <f>Diff!G33/Diff!D33</f>
        <v>-0.05934324875259665</v>
      </c>
      <c r="G34" s="53">
        <f>SUM(G32:G33)</f>
        <v>24841.550000000003</v>
      </c>
      <c r="H34" s="53">
        <f>SUM(H32:H33)</f>
        <v>24885.67000000001</v>
      </c>
      <c r="I34" s="56">
        <f>Diff!J33/Diff!F33</f>
        <v>0.00482147889911575</v>
      </c>
      <c r="J34" s="56">
        <f>Diff!K33/Diff!H33</f>
        <v>0.0017760566470291206</v>
      </c>
      <c r="K34" s="18"/>
      <c r="L34" s="31"/>
    </row>
    <row r="35" spans="2:19" ht="12" customHeight="1">
      <c r="B35" s="51"/>
      <c r="C35" s="51"/>
      <c r="D35" s="51"/>
      <c r="E35" s="51"/>
      <c r="F35" s="56"/>
      <c r="G35" s="51"/>
      <c r="H35" s="51"/>
      <c r="I35" s="56"/>
      <c r="J35" s="56"/>
      <c r="K35" s="18"/>
      <c r="L35" s="31"/>
      <c r="N35" s="29"/>
      <c r="P35" s="29"/>
      <c r="S35" s="29"/>
    </row>
    <row r="36" spans="1:19" ht="35.25" customHeight="1">
      <c r="A36" s="55" t="s">
        <v>108</v>
      </c>
      <c r="B36" s="52">
        <f>B25+B34</f>
        <v>519120.74</v>
      </c>
      <c r="C36" s="52">
        <f>C25+C34</f>
        <v>517863.68999999994</v>
      </c>
      <c r="D36" s="56">
        <f>Diff!E35/Diff!C35</f>
        <v>-0.0024214983204100967</v>
      </c>
      <c r="E36" s="53">
        <f>E25+E34</f>
        <v>516334.27999999985</v>
      </c>
      <c r="F36" s="56">
        <f>Diff!G35/Diff!D35</f>
        <v>-0.002953306110339752</v>
      </c>
      <c r="G36" s="53">
        <f>+G25+G34</f>
        <v>515318.6999999999</v>
      </c>
      <c r="H36" s="53">
        <f>+H25+H34</f>
        <v>517274.5099999998</v>
      </c>
      <c r="I36" s="56">
        <f>Diff!J35/Diff!F35</f>
        <v>0.0018209714838223088</v>
      </c>
      <c r="J36" s="56">
        <f>Diff!K35/Diff!H35</f>
        <v>0.0037953406309530037</v>
      </c>
      <c r="K36" s="18"/>
      <c r="L36" s="31"/>
      <c r="N36" s="29"/>
      <c r="P36" s="29"/>
      <c r="S36" s="29"/>
    </row>
    <row r="37" spans="2:19" ht="12" customHeight="1">
      <c r="B37" s="51"/>
      <c r="C37" s="51"/>
      <c r="D37" s="51"/>
      <c r="E37" s="51"/>
      <c r="F37" s="56"/>
      <c r="G37" s="51"/>
      <c r="H37" s="51"/>
      <c r="I37" s="56"/>
      <c r="J37" s="56"/>
      <c r="K37" s="18"/>
      <c r="N37" s="29"/>
      <c r="P37" s="29"/>
      <c r="S37" s="29"/>
    </row>
    <row r="38" spans="1:11" ht="13.5" customHeight="1">
      <c r="A38" s="19" t="s">
        <v>106</v>
      </c>
      <c r="B38" s="51">
        <f>Diff!C37</f>
        <v>75282.22</v>
      </c>
      <c r="C38" s="51">
        <f>Diff!D37</f>
        <v>72995.39</v>
      </c>
      <c r="D38" s="56">
        <f>Diff!E37/Diff!C37</f>
        <v>-0.03037676094036549</v>
      </c>
      <c r="E38" s="51">
        <f>Diff!F37</f>
        <v>72803.24999999997</v>
      </c>
      <c r="F38" s="56">
        <f>Diff!G37/Diff!D37</f>
        <v>-0.002632221021081311</v>
      </c>
      <c r="G38" s="51">
        <f>Diff!H37</f>
        <v>73102.14</v>
      </c>
      <c r="H38" s="51">
        <f>Diff!I37</f>
        <v>73292.15</v>
      </c>
      <c r="I38" s="56">
        <f>Diff!J37/Diff!F37</f>
        <v>0.006715359547822707</v>
      </c>
      <c r="J38" s="56">
        <f>Diff!K37/Diff!H37</f>
        <v>0.00259923991281233</v>
      </c>
      <c r="K38" s="18"/>
    </row>
    <row r="39" spans="2:19" ht="12" customHeight="1">
      <c r="B39" s="51"/>
      <c r="C39" s="51"/>
      <c r="D39" s="51"/>
      <c r="E39" s="51"/>
      <c r="F39" s="56"/>
      <c r="G39" s="51"/>
      <c r="H39" s="51"/>
      <c r="I39" s="56"/>
      <c r="J39" s="56"/>
      <c r="N39" s="29"/>
      <c r="P39" s="29"/>
      <c r="S39" s="29"/>
    </row>
    <row r="40" spans="1:10" ht="13.5" customHeight="1">
      <c r="A40" s="42" t="s">
        <v>99</v>
      </c>
      <c r="B40" s="52">
        <f>B29+B34+B38</f>
        <v>259464.21000000008</v>
      </c>
      <c r="C40" s="52">
        <f>C29+C34+C38</f>
        <v>256775.98999999993</v>
      </c>
      <c r="D40" s="56">
        <f>Diff!E39/Diff!C39</f>
        <v>-0.010360658219490641</v>
      </c>
      <c r="E40" s="53">
        <f>E29+E34+E38</f>
        <v>265260.43999999994</v>
      </c>
      <c r="F40" s="56">
        <f>Diff!G39/Diff!D39</f>
        <v>0.033042224859107794</v>
      </c>
      <c r="G40" s="53">
        <f>G29+G34+G38</f>
        <v>272477.01</v>
      </c>
      <c r="H40" s="53">
        <f>H29+H34+H38</f>
        <v>272360.68</v>
      </c>
      <c r="I40" s="56">
        <f>Diff!J39/Diff!F39</f>
        <v>0.026767052033842855</v>
      </c>
      <c r="J40" s="56">
        <f>Diff!K39/Diff!H39</f>
        <v>-0.00042693510179084944</v>
      </c>
    </row>
    <row r="41" spans="1:19" ht="12" customHeight="1">
      <c r="A41" s="42"/>
      <c r="B41" s="52"/>
      <c r="C41" s="52"/>
      <c r="D41" s="53"/>
      <c r="E41" s="53"/>
      <c r="F41" s="56"/>
      <c r="G41" s="53"/>
      <c r="H41" s="53"/>
      <c r="I41" s="56"/>
      <c r="J41" s="56"/>
      <c r="L41" s="19"/>
      <c r="N41" s="29"/>
      <c r="P41" s="29"/>
      <c r="S41" s="29"/>
    </row>
    <row r="42" spans="1:14" ht="13.5" customHeight="1">
      <c r="A42" s="41" t="s">
        <v>2</v>
      </c>
      <c r="B42" s="52">
        <f>SUM(B27+B40)</f>
        <v>2631277.1000000006</v>
      </c>
      <c r="C42" s="52">
        <f>SUM(C27+C40)</f>
        <v>2617371.5199999996</v>
      </c>
      <c r="D42" s="56">
        <f>Diff!E41/Diff!C41</f>
        <v>-0.005284726568707265</v>
      </c>
      <c r="E42" s="52">
        <f>SUM(E27+E40)</f>
        <v>2629282.97</v>
      </c>
      <c r="F42" s="56">
        <f>Diff!G41/Diff!D41</f>
        <v>0.004550920612141701</v>
      </c>
      <c r="G42" s="52">
        <f>SUM(G27+G40)</f>
        <v>2640080.1399999997</v>
      </c>
      <c r="H42" s="52">
        <f>SUM(H27+H40)</f>
        <v>2645079.41</v>
      </c>
      <c r="I42" s="56">
        <f>Diff!J41/Diff!F41</f>
        <v>0.006007888911249421</v>
      </c>
      <c r="J42" s="56">
        <f>Diff!K41/Diff!H41</f>
        <v>0.0018936053963878857</v>
      </c>
      <c r="N42" s="29"/>
    </row>
    <row r="43" spans="1:10" ht="13.5" customHeight="1">
      <c r="A43" s="19"/>
      <c r="B43" s="29"/>
      <c r="C43" s="32"/>
      <c r="D43" s="28"/>
      <c r="E43" s="32"/>
      <c r="F43" s="28"/>
      <c r="G43" s="33"/>
      <c r="H43" s="48"/>
      <c r="I43" s="28"/>
      <c r="J43" s="28"/>
    </row>
    <row r="44" spans="1:8" ht="13.5" customHeight="1">
      <c r="A44" s="15" t="s">
        <v>100</v>
      </c>
      <c r="B44" s="34"/>
      <c r="C44" s="29"/>
      <c r="D44" s="29"/>
      <c r="E44" s="29"/>
      <c r="F44" s="29"/>
      <c r="G44" s="29"/>
      <c r="H44" s="49"/>
    </row>
    <row r="45" spans="4:10" ht="13.5" customHeight="1">
      <c r="D45" s="29"/>
      <c r="E45" s="29"/>
      <c r="F45" s="29"/>
      <c r="G45" s="29"/>
      <c r="H45" s="50"/>
      <c r="J45" s="93" t="str">
        <f>Diff!K44</f>
        <v>DOE 04/07/10</v>
      </c>
    </row>
    <row r="46" spans="4:8" ht="13.5" customHeight="1">
      <c r="D46" s="29"/>
      <c r="E46" s="29"/>
      <c r="F46" s="29"/>
      <c r="G46" s="29"/>
      <c r="H46" s="20"/>
    </row>
    <row r="47" spans="1:5" ht="13.5" customHeight="1">
      <c r="A47" s="19"/>
      <c r="B47" s="35"/>
      <c r="C47" s="35"/>
      <c r="D47" s="35"/>
      <c r="E47" s="35"/>
    </row>
    <row r="48" spans="1:5" ht="13.5" customHeight="1">
      <c r="A48" s="19"/>
      <c r="B48" s="35"/>
      <c r="C48" s="35"/>
      <c r="D48" s="35"/>
      <c r="E48" s="35"/>
    </row>
    <row r="49" spans="1:5" ht="13.5" customHeight="1">
      <c r="A49" s="19"/>
      <c r="B49" s="35"/>
      <c r="C49" s="35"/>
      <c r="D49" s="35"/>
      <c r="E49" s="35"/>
    </row>
    <row r="50" spans="1:5" ht="13.5" customHeight="1">
      <c r="A50" s="19"/>
      <c r="B50" s="35"/>
      <c r="C50" s="35"/>
      <c r="D50" s="35"/>
      <c r="E50" s="35"/>
    </row>
    <row r="51" spans="1:5" ht="13.5" customHeight="1">
      <c r="A51" s="19"/>
      <c r="B51" s="35"/>
      <c r="C51" s="35"/>
      <c r="D51" s="35"/>
      <c r="E51" s="35"/>
    </row>
    <row r="52" spans="1:5" ht="13.5" customHeight="1">
      <c r="A52" s="19"/>
      <c r="B52" s="35"/>
      <c r="C52" s="35"/>
      <c r="D52" s="35"/>
      <c r="E52" s="35"/>
    </row>
    <row r="53" spans="1:5" ht="13.5" customHeight="1">
      <c r="A53" s="19"/>
      <c r="B53" s="35"/>
      <c r="C53" s="35"/>
      <c r="D53" s="35"/>
      <c r="E53" s="35"/>
    </row>
    <row r="54" spans="1:5" ht="13.5" customHeight="1">
      <c r="A54" s="19"/>
      <c r="B54" s="35"/>
      <c r="C54" s="35"/>
      <c r="D54" s="35"/>
      <c r="E54" s="35"/>
    </row>
    <row r="55" spans="1:5" ht="13.5" customHeight="1">
      <c r="A55" s="19"/>
      <c r="B55" s="35"/>
      <c r="C55" s="35"/>
      <c r="D55" s="35"/>
      <c r="E55" s="35"/>
    </row>
    <row r="56" spans="1:5" ht="13.5" customHeight="1">
      <c r="A56" s="19"/>
      <c r="B56" s="35"/>
      <c r="C56" s="35"/>
      <c r="D56" s="35"/>
      <c r="E56" s="35"/>
    </row>
    <row r="57" spans="1:5" ht="13.5" customHeight="1">
      <c r="A57" s="19"/>
      <c r="B57" s="35"/>
      <c r="C57" s="35"/>
      <c r="D57" s="35"/>
      <c r="E57" s="35"/>
    </row>
    <row r="58" spans="1:5" ht="13.5" customHeight="1">
      <c r="A58" s="19"/>
      <c r="B58" s="35"/>
      <c r="C58" s="35"/>
      <c r="D58" s="35"/>
      <c r="E58" s="35"/>
    </row>
    <row r="59" spans="1:5" ht="13.5" customHeight="1">
      <c r="A59" s="19"/>
      <c r="B59" s="35"/>
      <c r="C59" s="35"/>
      <c r="D59" s="35"/>
      <c r="E59" s="35"/>
    </row>
    <row r="60" ht="13.5" customHeight="1">
      <c r="B60" s="28"/>
    </row>
    <row r="61" spans="1:5" ht="13.5" customHeight="1">
      <c r="A61" s="31"/>
      <c r="B61" s="36"/>
      <c r="C61" s="29"/>
      <c r="D61" s="29"/>
      <c r="E61" s="29"/>
    </row>
    <row r="62" spans="1:5" ht="13.5" customHeight="1">
      <c r="A62" s="31"/>
      <c r="B62" s="36"/>
      <c r="C62" s="29"/>
      <c r="D62" s="29"/>
      <c r="E62" s="29"/>
    </row>
    <row r="63" spans="1:5" ht="13.5" customHeight="1">
      <c r="A63" s="31"/>
      <c r="B63" s="36"/>
      <c r="C63" s="29"/>
      <c r="D63" s="29"/>
      <c r="E63" s="29"/>
    </row>
    <row r="64" spans="1:5" ht="13.5" customHeight="1">
      <c r="A64" s="31"/>
      <c r="B64" s="36"/>
      <c r="C64" s="29"/>
      <c r="D64" s="29"/>
      <c r="E64" s="29"/>
    </row>
    <row r="65" spans="1:5" ht="13.5" customHeight="1">
      <c r="A65" s="31"/>
      <c r="B65" s="36"/>
      <c r="C65" s="29"/>
      <c r="D65" s="29"/>
      <c r="E65" s="29"/>
    </row>
    <row r="66" spans="1:5" ht="13.5" customHeight="1">
      <c r="A66" s="19"/>
      <c r="B66" s="36"/>
      <c r="C66" s="29"/>
      <c r="D66" s="29"/>
      <c r="E66" s="29"/>
    </row>
    <row r="67" spans="1:2" ht="13.5" customHeight="1">
      <c r="A67" s="19"/>
      <c r="B67" s="36"/>
    </row>
    <row r="68" spans="2:5" ht="13.5" customHeight="1">
      <c r="B68" s="28"/>
      <c r="C68" s="29"/>
      <c r="D68" s="29"/>
      <c r="E68" s="29"/>
    </row>
    <row r="69" spans="1:5" ht="13.5" customHeight="1">
      <c r="A69" s="20"/>
      <c r="B69" s="20"/>
      <c r="C69" s="20"/>
      <c r="D69" s="20"/>
      <c r="E69" s="20"/>
    </row>
    <row r="70" spans="1:5" ht="13.5" customHeight="1">
      <c r="A70" s="20"/>
      <c r="B70" s="20"/>
      <c r="C70" s="20"/>
      <c r="D70" s="20"/>
      <c r="E70" s="20"/>
    </row>
    <row r="71" spans="1:5" ht="13.5" customHeight="1">
      <c r="A71" s="20"/>
      <c r="B71" s="20"/>
      <c r="C71" s="20"/>
      <c r="D71" s="20"/>
      <c r="E71" s="20"/>
    </row>
    <row r="72" spans="1:5" ht="13.5" customHeight="1">
      <c r="A72" s="20"/>
      <c r="B72" s="20"/>
      <c r="C72" s="20"/>
      <c r="D72" s="20"/>
      <c r="E72" s="20"/>
    </row>
    <row r="73" spans="1:5" ht="13.5" customHeight="1">
      <c r="A73" s="19"/>
      <c r="B73" s="20"/>
      <c r="C73" s="20"/>
      <c r="D73" s="20"/>
      <c r="E73" s="20"/>
    </row>
    <row r="74" ht="13.5" customHeight="1"/>
    <row r="75" spans="2:5" ht="13.5" customHeight="1">
      <c r="B75" s="23"/>
      <c r="C75" s="23"/>
      <c r="D75" s="23"/>
      <c r="E75" s="23"/>
    </row>
    <row r="76" spans="2:5" ht="13.5" customHeight="1">
      <c r="B76" s="23"/>
      <c r="C76" s="23"/>
      <c r="D76" s="23"/>
      <c r="E76" s="23"/>
    </row>
    <row r="77" spans="2:5" ht="13.5" customHeight="1">
      <c r="B77" s="23"/>
      <c r="C77" s="23"/>
      <c r="D77" s="23"/>
      <c r="E77" s="23"/>
    </row>
    <row r="78" spans="2:5" ht="13.5" customHeight="1">
      <c r="B78" s="24"/>
      <c r="C78" s="23"/>
      <c r="D78" s="23"/>
      <c r="E78" s="23"/>
    </row>
    <row r="79" spans="1:5" ht="13.5" customHeight="1">
      <c r="A79" s="19"/>
      <c r="B79" s="23"/>
      <c r="C79" s="23"/>
      <c r="D79" s="23"/>
      <c r="E79" s="23"/>
    </row>
    <row r="80" ht="13.5" customHeight="1">
      <c r="B80" s="28"/>
    </row>
    <row r="81" spans="1:2" ht="13.5" customHeight="1">
      <c r="A81" s="19"/>
      <c r="B81" s="37"/>
    </row>
    <row r="82" spans="1:5" ht="13.5" customHeight="1">
      <c r="A82" s="19"/>
      <c r="B82" s="36"/>
      <c r="C82" s="35"/>
      <c r="D82" s="35"/>
      <c r="E82" s="35"/>
    </row>
    <row r="83" spans="1:5" ht="13.5" customHeight="1">
      <c r="A83" s="19"/>
      <c r="B83" s="36"/>
      <c r="C83" s="35"/>
      <c r="D83" s="35"/>
      <c r="E83" s="35"/>
    </row>
    <row r="84" spans="1:5" ht="13.5" customHeight="1">
      <c r="A84" s="19"/>
      <c r="B84" s="28"/>
      <c r="C84" s="29"/>
      <c r="D84" s="29"/>
      <c r="E84" s="29"/>
    </row>
    <row r="85" spans="1:5" ht="13.5" customHeight="1">
      <c r="A85" s="19"/>
      <c r="B85" s="36"/>
      <c r="C85" s="29"/>
      <c r="D85" s="29"/>
      <c r="E85" s="29"/>
    </row>
    <row r="86" spans="1:5" ht="13.5" customHeight="1">
      <c r="A86" s="19"/>
      <c r="B86" s="28"/>
      <c r="C86" s="28"/>
      <c r="D86" s="28"/>
      <c r="E86" s="28"/>
    </row>
    <row r="87" spans="1:5" ht="13.5" customHeight="1">
      <c r="A87" s="19"/>
      <c r="B87" s="28"/>
      <c r="C87" s="28"/>
      <c r="D87" s="28"/>
      <c r="E87" s="28"/>
    </row>
    <row r="88" spans="1:5" ht="13.5" customHeight="1">
      <c r="A88" s="19"/>
      <c r="B88" s="36"/>
      <c r="C88" s="35"/>
      <c r="D88" s="35"/>
      <c r="E88" s="35"/>
    </row>
    <row r="89" spans="1:5" ht="13.5" customHeight="1">
      <c r="A89" s="19"/>
      <c r="B89" s="36"/>
      <c r="C89" s="35"/>
      <c r="D89" s="35"/>
      <c r="E89" s="35"/>
    </row>
    <row r="90" spans="1:5" ht="13.5" customHeight="1">
      <c r="A90" s="19"/>
      <c r="B90" s="36"/>
      <c r="C90" s="35"/>
      <c r="D90" s="35"/>
      <c r="E90" s="35"/>
    </row>
    <row r="91" spans="1:5" ht="13.5" customHeight="1">
      <c r="A91" s="19"/>
      <c r="B91" s="28"/>
      <c r="C91" s="29"/>
      <c r="D91" s="29"/>
      <c r="E91" s="29"/>
    </row>
    <row r="92" spans="1:5" ht="13.5" customHeight="1">
      <c r="A92" s="19"/>
      <c r="B92" s="36"/>
      <c r="C92" s="28"/>
      <c r="D92" s="28"/>
      <c r="E92" s="28"/>
    </row>
    <row r="93" ht="13.5" customHeight="1">
      <c r="B93" s="28"/>
    </row>
    <row r="94" spans="1:2" ht="13.5" customHeight="1">
      <c r="A94" s="19"/>
      <c r="B94" s="28"/>
    </row>
    <row r="95" spans="1:5" ht="13.5" customHeight="1">
      <c r="A95" s="19"/>
      <c r="B95" s="36"/>
      <c r="C95" s="35"/>
      <c r="D95" s="35"/>
      <c r="E95" s="35"/>
    </row>
    <row r="96" spans="1:5" ht="13.5" customHeight="1">
      <c r="A96" s="19"/>
      <c r="B96" s="36"/>
      <c r="C96" s="35"/>
      <c r="D96" s="35"/>
      <c r="E96" s="35"/>
    </row>
    <row r="97" spans="1:5" ht="13.5" customHeight="1">
      <c r="A97" s="19"/>
      <c r="B97" s="36"/>
      <c r="C97" s="35"/>
      <c r="D97" s="35"/>
      <c r="E97" s="35"/>
    </row>
    <row r="98" spans="1:5" ht="13.5" customHeight="1">
      <c r="A98" s="19"/>
      <c r="B98" s="36"/>
      <c r="C98" s="35"/>
      <c r="D98" s="35"/>
      <c r="E98" s="35"/>
    </row>
    <row r="99" spans="1:5" ht="13.5" customHeight="1">
      <c r="A99" s="19"/>
      <c r="B99" s="36"/>
      <c r="C99" s="35"/>
      <c r="D99" s="35"/>
      <c r="E99" s="35"/>
    </row>
    <row r="100" spans="1:5" ht="13.5" customHeight="1">
      <c r="A100" s="19"/>
      <c r="B100" s="36"/>
      <c r="C100" s="35"/>
      <c r="D100" s="35"/>
      <c r="E100" s="35"/>
    </row>
    <row r="101" spans="1:5" ht="13.5" customHeight="1">
      <c r="A101" s="19"/>
      <c r="B101" s="36"/>
      <c r="C101" s="35"/>
      <c r="D101" s="35"/>
      <c r="E101" s="35"/>
    </row>
    <row r="102" spans="1:5" ht="13.5" customHeight="1">
      <c r="A102" s="19"/>
      <c r="B102" s="36"/>
      <c r="C102" s="35"/>
      <c r="D102" s="35"/>
      <c r="E102" s="35"/>
    </row>
    <row r="103" spans="1:5" ht="13.5" customHeight="1">
      <c r="A103" s="19"/>
      <c r="B103" s="36"/>
      <c r="C103" s="35"/>
      <c r="D103" s="35"/>
      <c r="E103" s="35"/>
    </row>
    <row r="104" spans="1:5" ht="13.5" customHeight="1">
      <c r="A104" s="19"/>
      <c r="B104" s="28"/>
      <c r="C104" s="35"/>
      <c r="D104" s="35"/>
      <c r="E104" s="35"/>
    </row>
    <row r="105" spans="1:5" ht="13.5" customHeight="1">
      <c r="A105" s="19"/>
      <c r="B105" s="36"/>
      <c r="C105" s="29"/>
      <c r="D105" s="29"/>
      <c r="E105" s="29"/>
    </row>
    <row r="106" ht="13.5" customHeight="1">
      <c r="B106" s="28"/>
    </row>
    <row r="107" ht="13.5" customHeight="1">
      <c r="B107" s="36"/>
    </row>
    <row r="108" ht="13.5" customHeight="1"/>
    <row r="109" ht="13.5" customHeight="1">
      <c r="A109" s="19"/>
    </row>
    <row r="110" ht="13.5" customHeight="1"/>
    <row r="111" ht="13.5" customHeight="1"/>
    <row r="112" ht="13.5" customHeight="1"/>
    <row r="113" ht="13.5" customHeight="1"/>
    <row r="114" spans="1:5" ht="13.5" customHeight="1">
      <c r="A114" s="20"/>
      <c r="B114" s="20"/>
      <c r="C114" s="20"/>
      <c r="D114" s="20"/>
      <c r="E114" s="20"/>
    </row>
    <row r="115" spans="1:5" ht="13.5" customHeight="1">
      <c r="A115" s="20"/>
      <c r="B115" s="20"/>
      <c r="C115" s="20"/>
      <c r="D115" s="20"/>
      <c r="E115" s="20"/>
    </row>
    <row r="116" spans="1:5" ht="13.5" customHeight="1">
      <c r="A116" s="20"/>
      <c r="B116" s="20"/>
      <c r="C116" s="20"/>
      <c r="D116" s="20"/>
      <c r="E116" s="20"/>
    </row>
    <row r="117" spans="1:5" ht="13.5" customHeight="1">
      <c r="A117" s="20"/>
      <c r="B117" s="20"/>
      <c r="C117" s="20"/>
      <c r="D117" s="20"/>
      <c r="E117" s="20"/>
    </row>
    <row r="118" spans="1:5" ht="13.5" customHeight="1">
      <c r="A118" s="19"/>
      <c r="B118" s="20"/>
      <c r="C118" s="20"/>
      <c r="D118" s="20"/>
      <c r="E118" s="20"/>
    </row>
    <row r="119" spans="1:5" ht="13.5" customHeight="1">
      <c r="A119" s="19"/>
      <c r="B119" s="20"/>
      <c r="C119" s="20"/>
      <c r="D119" s="20"/>
      <c r="E119" s="20"/>
    </row>
    <row r="120" spans="1:5" ht="13.5" customHeight="1">
      <c r="A120" s="20"/>
      <c r="B120" s="20"/>
      <c r="C120" s="20"/>
      <c r="D120" s="20"/>
      <c r="E120" s="20"/>
    </row>
    <row r="121" spans="1:5" ht="13.5" customHeight="1">
      <c r="A121" s="20"/>
      <c r="B121" s="20"/>
      <c r="C121" s="20"/>
      <c r="D121" s="20"/>
      <c r="E121" s="20"/>
    </row>
    <row r="122" spans="1:7" ht="13.5" customHeight="1">
      <c r="A122" s="19"/>
      <c r="B122" s="38"/>
      <c r="C122" s="39"/>
      <c r="D122" s="39"/>
      <c r="E122" s="39"/>
      <c r="F122" s="39"/>
      <c r="G122" s="39"/>
    </row>
    <row r="123" spans="1:7" ht="13.5" customHeight="1">
      <c r="A123" s="19"/>
      <c r="B123" s="38"/>
      <c r="C123" s="39"/>
      <c r="D123" s="39"/>
      <c r="E123" s="39"/>
      <c r="F123" s="39"/>
      <c r="G123" s="39"/>
    </row>
    <row r="124" spans="2:7" ht="13.5" customHeight="1">
      <c r="B124" s="38"/>
      <c r="C124" s="39"/>
      <c r="D124" s="39"/>
      <c r="E124" s="39"/>
      <c r="F124" s="39"/>
      <c r="G124" s="39"/>
    </row>
    <row r="125" spans="1:7" ht="13.5" customHeight="1">
      <c r="A125" s="19"/>
      <c r="B125" s="38"/>
      <c r="C125" s="39"/>
      <c r="D125" s="39"/>
      <c r="E125" s="39"/>
      <c r="F125" s="39"/>
      <c r="G125" s="39"/>
    </row>
    <row r="126" spans="1:7" ht="13.5" customHeight="1">
      <c r="A126" s="19"/>
      <c r="B126" s="38"/>
      <c r="C126" s="39"/>
      <c r="D126" s="39"/>
      <c r="E126" s="39"/>
      <c r="F126" s="39"/>
      <c r="G126" s="39"/>
    </row>
    <row r="127" spans="1:7" ht="13.5" customHeight="1">
      <c r="A127" s="19"/>
      <c r="B127" s="38"/>
      <c r="C127" s="39"/>
      <c r="D127" s="39"/>
      <c r="E127" s="39"/>
      <c r="F127" s="39"/>
      <c r="G127" s="39"/>
    </row>
    <row r="128" spans="1:7" ht="13.5" customHeight="1">
      <c r="A128" s="19"/>
      <c r="B128" s="38"/>
      <c r="C128" s="39"/>
      <c r="D128" s="39"/>
      <c r="E128" s="39"/>
      <c r="F128" s="39"/>
      <c r="G128" s="39"/>
    </row>
    <row r="129" spans="1:7" ht="13.5" customHeight="1">
      <c r="A129" s="19"/>
      <c r="B129" s="38"/>
      <c r="C129" s="39"/>
      <c r="D129" s="39"/>
      <c r="E129" s="39"/>
      <c r="F129" s="39"/>
      <c r="G129" s="39"/>
    </row>
    <row r="130" spans="1:7" ht="13.5" customHeight="1">
      <c r="A130" s="19"/>
      <c r="B130" s="38"/>
      <c r="C130" s="39"/>
      <c r="D130" s="39"/>
      <c r="E130" s="39"/>
      <c r="F130" s="39"/>
      <c r="G130" s="39"/>
    </row>
    <row r="131" spans="1:7" ht="13.5" customHeight="1">
      <c r="A131" s="19"/>
      <c r="B131" s="38"/>
      <c r="C131" s="39"/>
      <c r="D131" s="39"/>
      <c r="E131" s="39"/>
      <c r="F131" s="39"/>
      <c r="G131" s="39"/>
    </row>
    <row r="132" spans="1:7" ht="13.5" customHeight="1">
      <c r="A132" s="19"/>
      <c r="B132" s="38"/>
      <c r="C132" s="39"/>
      <c r="D132" s="39"/>
      <c r="E132" s="39"/>
      <c r="F132" s="39"/>
      <c r="G132" s="39"/>
    </row>
    <row r="133" spans="1:7" ht="13.5" customHeight="1">
      <c r="A133" s="19"/>
      <c r="B133" s="38"/>
      <c r="C133" s="39"/>
      <c r="D133" s="39"/>
      <c r="E133" s="39"/>
      <c r="F133" s="39"/>
      <c r="G133" s="39"/>
    </row>
    <row r="134" spans="2:7" ht="13.5" customHeight="1">
      <c r="B134" s="38"/>
      <c r="C134" s="39"/>
      <c r="D134" s="39"/>
      <c r="E134" s="39"/>
      <c r="F134" s="39"/>
      <c r="G134" s="39"/>
    </row>
    <row r="135" spans="1:7" ht="13.5" customHeight="1">
      <c r="A135" s="19"/>
      <c r="B135" s="38"/>
      <c r="C135" s="39"/>
      <c r="D135" s="39"/>
      <c r="E135" s="39"/>
      <c r="F135" s="39"/>
      <c r="G135" s="39"/>
    </row>
    <row r="136" spans="2:7" ht="13.5" customHeight="1">
      <c r="B136" s="38"/>
      <c r="C136" s="39"/>
      <c r="D136" s="39"/>
      <c r="E136" s="39"/>
      <c r="F136" s="39"/>
      <c r="G136" s="39"/>
    </row>
    <row r="137" spans="1:7" ht="13.5" customHeight="1">
      <c r="A137" s="19"/>
      <c r="B137" s="38"/>
      <c r="C137" s="39"/>
      <c r="D137" s="39"/>
      <c r="E137" s="39"/>
      <c r="F137" s="39"/>
      <c r="G137" s="39"/>
    </row>
    <row r="138" spans="1:7" ht="13.5" customHeight="1">
      <c r="A138" s="19"/>
      <c r="B138" s="38"/>
      <c r="C138" s="39"/>
      <c r="D138" s="39"/>
      <c r="E138" s="39"/>
      <c r="F138" s="39"/>
      <c r="G138" s="39"/>
    </row>
    <row r="139" spans="1:7" ht="13.5" customHeight="1">
      <c r="A139" s="19"/>
      <c r="B139" s="38"/>
      <c r="C139" s="39"/>
      <c r="D139" s="39"/>
      <c r="E139" s="39"/>
      <c r="F139" s="39"/>
      <c r="G139" s="39"/>
    </row>
    <row r="140" spans="2:7" ht="13.5" customHeight="1">
      <c r="B140" s="38"/>
      <c r="C140" s="39"/>
      <c r="D140" s="39"/>
      <c r="E140" s="39"/>
      <c r="F140" s="39"/>
      <c r="G140" s="39"/>
    </row>
    <row r="141" spans="1:7" ht="13.5" customHeight="1">
      <c r="A141" s="19"/>
      <c r="B141" s="38"/>
      <c r="C141" s="39"/>
      <c r="D141" s="39"/>
      <c r="E141" s="39"/>
      <c r="F141" s="39"/>
      <c r="G141" s="39"/>
    </row>
    <row r="142" spans="2:7" ht="13.5" customHeight="1">
      <c r="B142" s="38"/>
      <c r="C142" s="39"/>
      <c r="D142" s="39"/>
      <c r="E142" s="39"/>
      <c r="F142" s="39"/>
      <c r="G142" s="39"/>
    </row>
    <row r="143" spans="1:7" ht="13.5" customHeight="1">
      <c r="A143" s="19"/>
      <c r="B143" s="38"/>
      <c r="C143" s="39"/>
      <c r="D143" s="39"/>
      <c r="E143" s="39"/>
      <c r="F143" s="39"/>
      <c r="G143" s="39"/>
    </row>
    <row r="144" spans="2:7" ht="13.5" customHeight="1">
      <c r="B144" s="39"/>
      <c r="C144" s="39"/>
      <c r="D144" s="39"/>
      <c r="E144" s="39"/>
      <c r="F144" s="39"/>
      <c r="G144" s="39"/>
    </row>
    <row r="145" spans="2:7" ht="13.5" customHeight="1">
      <c r="B145" s="39"/>
      <c r="C145" s="39"/>
      <c r="D145" s="39"/>
      <c r="E145" s="39"/>
      <c r="F145" s="39"/>
      <c r="G145" s="39"/>
    </row>
    <row r="146" spans="2:7" ht="13.5" customHeight="1">
      <c r="B146" s="39"/>
      <c r="C146" s="39"/>
      <c r="D146" s="39"/>
      <c r="E146" s="39"/>
      <c r="F146" s="39"/>
      <c r="G146" s="39"/>
    </row>
    <row r="147" spans="2:7" ht="13.5" customHeight="1">
      <c r="B147" s="39"/>
      <c r="C147" s="39"/>
      <c r="D147" s="39"/>
      <c r="E147" s="39"/>
      <c r="F147" s="39"/>
      <c r="G147" s="39"/>
    </row>
    <row r="148" spans="2:7" ht="13.5" customHeight="1">
      <c r="B148" s="39"/>
      <c r="C148" s="39"/>
      <c r="D148" s="39"/>
      <c r="E148" s="39"/>
      <c r="F148" s="39"/>
      <c r="G148" s="39"/>
    </row>
    <row r="149" spans="2:7" ht="13.5" customHeight="1">
      <c r="B149" s="39"/>
      <c r="C149" s="39"/>
      <c r="D149" s="39"/>
      <c r="E149" s="39"/>
      <c r="F149" s="39"/>
      <c r="G149" s="39"/>
    </row>
    <row r="150" spans="2:7" ht="13.5" customHeight="1">
      <c r="B150" s="39"/>
      <c r="C150" s="39"/>
      <c r="D150" s="39"/>
      <c r="E150" s="39"/>
      <c r="F150" s="39"/>
      <c r="G150" s="39"/>
    </row>
    <row r="151" spans="2:7" ht="13.5" customHeight="1">
      <c r="B151" s="39"/>
      <c r="C151" s="39"/>
      <c r="D151" s="39"/>
      <c r="E151" s="39"/>
      <c r="F151" s="39"/>
      <c r="G151" s="39"/>
    </row>
    <row r="152" spans="2:7" ht="13.5" customHeight="1">
      <c r="B152" s="39"/>
      <c r="C152" s="39"/>
      <c r="D152" s="39"/>
      <c r="E152" s="39"/>
      <c r="F152" s="39"/>
      <c r="G152" s="39"/>
    </row>
    <row r="153" spans="2:7" ht="13.5" customHeight="1">
      <c r="B153" s="39"/>
      <c r="C153" s="39"/>
      <c r="D153" s="39"/>
      <c r="E153" s="39"/>
      <c r="F153" s="39"/>
      <c r="G153" s="39"/>
    </row>
    <row r="154" spans="2:7" ht="14.25">
      <c r="B154" s="39"/>
      <c r="C154" s="39"/>
      <c r="D154" s="39"/>
      <c r="E154" s="39"/>
      <c r="F154" s="39"/>
      <c r="G154" s="39"/>
    </row>
    <row r="155" spans="2:7" ht="14.25">
      <c r="B155" s="39"/>
      <c r="C155" s="39"/>
      <c r="D155" s="39"/>
      <c r="E155" s="39"/>
      <c r="F155" s="39"/>
      <c r="G155" s="39"/>
    </row>
    <row r="156" spans="2:7" ht="14.25">
      <c r="B156" s="39"/>
      <c r="C156" s="39"/>
      <c r="D156" s="39"/>
      <c r="E156" s="39"/>
      <c r="F156" s="39"/>
      <c r="G156" s="39"/>
    </row>
    <row r="157" spans="2:7" ht="14.25">
      <c r="B157" s="39"/>
      <c r="C157" s="39"/>
      <c r="D157" s="39"/>
      <c r="E157" s="39"/>
      <c r="F157" s="39"/>
      <c r="G157" s="39"/>
    </row>
    <row r="158" spans="2:7" ht="14.25">
      <c r="B158" s="39"/>
      <c r="C158" s="39"/>
      <c r="D158" s="39"/>
      <c r="E158" s="39"/>
      <c r="F158" s="39"/>
      <c r="G158" s="39"/>
    </row>
    <row r="159" spans="2:7" ht="14.25">
      <c r="B159" s="39"/>
      <c r="C159" s="39"/>
      <c r="D159" s="39"/>
      <c r="E159" s="39"/>
      <c r="F159" s="39"/>
      <c r="G159" s="39"/>
    </row>
    <row r="160" spans="2:7" ht="14.25">
      <c r="B160" s="39"/>
      <c r="C160" s="39"/>
      <c r="D160" s="39"/>
      <c r="E160" s="39"/>
      <c r="F160" s="39"/>
      <c r="G160" s="39"/>
    </row>
    <row r="161" spans="2:7" ht="14.25">
      <c r="B161" s="39"/>
      <c r="C161" s="39"/>
      <c r="D161" s="39"/>
      <c r="E161" s="39"/>
      <c r="F161" s="39"/>
      <c r="G161" s="39"/>
    </row>
    <row r="162" spans="2:7" ht="14.25">
      <c r="B162" s="39"/>
      <c r="C162" s="39"/>
      <c r="D162" s="39"/>
      <c r="E162" s="39"/>
      <c r="F162" s="39"/>
      <c r="G162" s="39"/>
    </row>
    <row r="163" spans="2:7" ht="14.25">
      <c r="B163" s="39"/>
      <c r="C163" s="39"/>
      <c r="D163" s="39"/>
      <c r="E163" s="39"/>
      <c r="F163" s="39"/>
      <c r="G163" s="39"/>
    </row>
    <row r="164" spans="2:7" ht="14.25">
      <c r="B164" s="39"/>
      <c r="C164" s="39"/>
      <c r="D164" s="39"/>
      <c r="E164" s="39"/>
      <c r="F164" s="39"/>
      <c r="G164" s="39"/>
    </row>
    <row r="165" spans="2:7" ht="14.25">
      <c r="B165" s="39"/>
      <c r="C165" s="39"/>
      <c r="D165" s="39"/>
      <c r="E165" s="39"/>
      <c r="F165" s="39"/>
      <c r="G165" s="39"/>
    </row>
    <row r="166" spans="2:7" ht="14.25">
      <c r="B166" s="39"/>
      <c r="C166" s="39"/>
      <c r="D166" s="39"/>
      <c r="E166" s="39"/>
      <c r="F166" s="39"/>
      <c r="G166" s="39"/>
    </row>
    <row r="167" spans="2:7" ht="14.25">
      <c r="B167" s="39"/>
      <c r="C167" s="39"/>
      <c r="D167" s="39"/>
      <c r="E167" s="39"/>
      <c r="F167" s="39"/>
      <c r="G167" s="39"/>
    </row>
    <row r="168" spans="2:7" ht="14.25">
      <c r="B168" s="39"/>
      <c r="C168" s="39"/>
      <c r="D168" s="39"/>
      <c r="E168" s="39"/>
      <c r="F168" s="39"/>
      <c r="G168" s="39"/>
    </row>
    <row r="169" spans="2:7" ht="14.25">
      <c r="B169" s="39"/>
      <c r="C169" s="39"/>
      <c r="D169" s="39"/>
      <c r="E169" s="39"/>
      <c r="F169" s="39"/>
      <c r="G169" s="39"/>
    </row>
    <row r="170" spans="2:7" ht="14.25">
      <c r="B170" s="39"/>
      <c r="C170" s="39"/>
      <c r="D170" s="39"/>
      <c r="E170" s="39"/>
      <c r="F170" s="39"/>
      <c r="G170" s="39"/>
    </row>
    <row r="171" spans="2:7" ht="14.25">
      <c r="B171" s="39"/>
      <c r="C171" s="39"/>
      <c r="D171" s="39"/>
      <c r="E171" s="39"/>
      <c r="F171" s="39"/>
      <c r="G171" s="39"/>
    </row>
    <row r="172" spans="2:7" ht="14.25">
      <c r="B172" s="39"/>
      <c r="C172" s="39"/>
      <c r="D172" s="39"/>
      <c r="E172" s="39"/>
      <c r="F172" s="39"/>
      <c r="G172" s="39"/>
    </row>
    <row r="173" spans="2:7" ht="14.25">
      <c r="B173" s="39"/>
      <c r="C173" s="39"/>
      <c r="D173" s="39"/>
      <c r="E173" s="39"/>
      <c r="F173" s="39"/>
      <c r="G173" s="39"/>
    </row>
    <row r="174" spans="2:7" ht="14.25">
      <c r="B174" s="39"/>
      <c r="C174" s="39"/>
      <c r="D174" s="39"/>
      <c r="E174" s="39"/>
      <c r="F174" s="39"/>
      <c r="G174" s="39"/>
    </row>
    <row r="175" spans="2:7" ht="14.25">
      <c r="B175" s="39"/>
      <c r="C175" s="39"/>
      <c r="D175" s="39"/>
      <c r="E175" s="39"/>
      <c r="F175" s="39"/>
      <c r="G175" s="39"/>
    </row>
    <row r="176" spans="2:7" ht="14.25">
      <c r="B176" s="39"/>
      <c r="C176" s="39"/>
      <c r="D176" s="39"/>
      <c r="E176" s="39"/>
      <c r="F176" s="39"/>
      <c r="G176" s="39"/>
    </row>
    <row r="177" spans="2:7" ht="14.25">
      <c r="B177" s="39"/>
      <c r="C177" s="39"/>
      <c r="D177" s="39"/>
      <c r="E177" s="39"/>
      <c r="F177" s="39"/>
      <c r="G177" s="39"/>
    </row>
    <row r="178" spans="2:7" ht="14.25">
      <c r="B178" s="39"/>
      <c r="C178" s="39"/>
      <c r="D178" s="39"/>
      <c r="E178" s="39"/>
      <c r="F178" s="39"/>
      <c r="G178" s="39"/>
    </row>
    <row r="179" spans="2:7" ht="14.25">
      <c r="B179" s="39"/>
      <c r="C179" s="39"/>
      <c r="D179" s="39"/>
      <c r="E179" s="39"/>
      <c r="F179" s="39"/>
      <c r="G179" s="39"/>
    </row>
    <row r="180" spans="2:7" ht="14.25">
      <c r="B180" s="39"/>
      <c r="C180" s="39"/>
      <c r="D180" s="39"/>
      <c r="E180" s="39"/>
      <c r="F180" s="39"/>
      <c r="G180" s="39"/>
    </row>
    <row r="181" spans="2:7" ht="14.25">
      <c r="B181" s="39"/>
      <c r="C181" s="39"/>
      <c r="D181" s="39"/>
      <c r="E181" s="39"/>
      <c r="F181" s="39"/>
      <c r="G181" s="39"/>
    </row>
    <row r="182" spans="2:7" ht="14.25">
      <c r="B182" s="39"/>
      <c r="C182" s="39"/>
      <c r="D182" s="39"/>
      <c r="E182" s="39"/>
      <c r="F182" s="39"/>
      <c r="G182" s="39"/>
    </row>
    <row r="183" spans="2:7" ht="14.25">
      <c r="B183" s="39"/>
      <c r="C183" s="39"/>
      <c r="D183" s="39"/>
      <c r="E183" s="39"/>
      <c r="F183" s="39"/>
      <c r="G183" s="39"/>
    </row>
    <row r="184" spans="2:7" ht="14.25">
      <c r="B184" s="39"/>
      <c r="C184" s="39"/>
      <c r="D184" s="39"/>
      <c r="E184" s="39"/>
      <c r="F184" s="39"/>
      <c r="G184" s="39"/>
    </row>
    <row r="185" spans="2:7" ht="14.25">
      <c r="B185" s="39"/>
      <c r="C185" s="39"/>
      <c r="D185" s="39"/>
      <c r="E185" s="39"/>
      <c r="F185" s="39"/>
      <c r="G185" s="39"/>
    </row>
    <row r="186" spans="2:7" ht="14.25">
      <c r="B186" s="39"/>
      <c r="C186" s="39"/>
      <c r="D186" s="39"/>
      <c r="E186" s="39"/>
      <c r="F186" s="39"/>
      <c r="G186" s="39"/>
    </row>
    <row r="187" spans="2:7" ht="14.25">
      <c r="B187" s="39"/>
      <c r="C187" s="39"/>
      <c r="D187" s="39"/>
      <c r="E187" s="39"/>
      <c r="F187" s="39"/>
      <c r="G187" s="39"/>
    </row>
    <row r="188" spans="2:7" ht="14.25">
      <c r="B188" s="39"/>
      <c r="C188" s="39"/>
      <c r="D188" s="39"/>
      <c r="E188" s="39"/>
      <c r="F188" s="39"/>
      <c r="G188" s="39"/>
    </row>
    <row r="189" spans="2:7" ht="14.25">
      <c r="B189" s="39"/>
      <c r="C189" s="39"/>
      <c r="D189" s="39"/>
      <c r="E189" s="39"/>
      <c r="F189" s="39"/>
      <c r="G189" s="39"/>
    </row>
    <row r="190" spans="2:7" ht="14.25">
      <c r="B190" s="39"/>
      <c r="C190" s="39"/>
      <c r="D190" s="39"/>
      <c r="E190" s="39"/>
      <c r="F190" s="39"/>
      <c r="G190" s="39"/>
    </row>
    <row r="191" spans="2:7" ht="14.25">
      <c r="B191" s="39"/>
      <c r="C191" s="39"/>
      <c r="D191" s="39"/>
      <c r="E191" s="39"/>
      <c r="F191" s="39"/>
      <c r="G191" s="39"/>
    </row>
    <row r="192" spans="2:7" ht="14.25">
      <c r="B192" s="39"/>
      <c r="C192" s="39"/>
      <c r="D192" s="39"/>
      <c r="E192" s="39"/>
      <c r="F192" s="39"/>
      <c r="G192" s="39"/>
    </row>
    <row r="193" spans="2:7" ht="14.25">
      <c r="B193" s="39"/>
      <c r="C193" s="39"/>
      <c r="D193" s="39"/>
      <c r="E193" s="39"/>
      <c r="F193" s="39"/>
      <c r="G193" s="39"/>
    </row>
    <row r="194" spans="2:7" ht="14.25">
      <c r="B194" s="39"/>
      <c r="C194" s="39"/>
      <c r="D194" s="39"/>
      <c r="E194" s="39"/>
      <c r="F194" s="39"/>
      <c r="G194" s="39"/>
    </row>
    <row r="195" spans="2:7" ht="14.25">
      <c r="B195" s="39"/>
      <c r="C195" s="39"/>
      <c r="D195" s="39"/>
      <c r="E195" s="39"/>
      <c r="F195" s="39"/>
      <c r="G195" s="39"/>
    </row>
    <row r="196" spans="2:7" ht="14.25">
      <c r="B196" s="39"/>
      <c r="C196" s="39"/>
      <c r="D196" s="39"/>
      <c r="E196" s="39"/>
      <c r="F196" s="39"/>
      <c r="G196" s="39"/>
    </row>
    <row r="197" spans="2:7" ht="14.25">
      <c r="B197" s="39"/>
      <c r="C197" s="39"/>
      <c r="D197" s="39"/>
      <c r="E197" s="39"/>
      <c r="F197" s="39"/>
      <c r="G197" s="39"/>
    </row>
    <row r="198" spans="2:7" ht="14.25">
      <c r="B198" s="39"/>
      <c r="C198" s="39"/>
      <c r="D198" s="39"/>
      <c r="E198" s="39"/>
      <c r="F198" s="39"/>
      <c r="G198" s="39"/>
    </row>
    <row r="199" spans="2:7" ht="14.25">
      <c r="B199" s="39"/>
      <c r="C199" s="39"/>
      <c r="D199" s="39"/>
      <c r="E199" s="39"/>
      <c r="F199" s="39"/>
      <c r="G199" s="39"/>
    </row>
    <row r="200" spans="2:7" ht="14.25">
      <c r="B200" s="39"/>
      <c r="C200" s="39"/>
      <c r="D200" s="39"/>
      <c r="E200" s="39"/>
      <c r="F200" s="39"/>
      <c r="G200" s="39"/>
    </row>
    <row r="201" spans="2:7" ht="14.25">
      <c r="B201" s="39"/>
      <c r="C201" s="39"/>
      <c r="D201" s="39"/>
      <c r="E201" s="39"/>
      <c r="F201" s="39"/>
      <c r="G201" s="39"/>
    </row>
    <row r="202" spans="2:7" ht="14.25">
      <c r="B202" s="39"/>
      <c r="C202" s="39"/>
      <c r="D202" s="39"/>
      <c r="E202" s="39"/>
      <c r="F202" s="39"/>
      <c r="G202" s="39"/>
    </row>
    <row r="203" spans="2:7" ht="14.25">
      <c r="B203" s="39"/>
      <c r="C203" s="39"/>
      <c r="D203" s="39"/>
      <c r="E203" s="39"/>
      <c r="F203" s="39"/>
      <c r="G203" s="39"/>
    </row>
    <row r="204" spans="2:7" ht="14.25">
      <c r="B204" s="39"/>
      <c r="C204" s="39"/>
      <c r="D204" s="39"/>
      <c r="E204" s="39"/>
      <c r="F204" s="39"/>
      <c r="G204" s="39"/>
    </row>
    <row r="205" spans="2:7" ht="14.25">
      <c r="B205" s="39"/>
      <c r="C205" s="39"/>
      <c r="D205" s="39"/>
      <c r="E205" s="39"/>
      <c r="F205" s="39"/>
      <c r="G205" s="39"/>
    </row>
    <row r="206" spans="2:7" ht="14.25">
      <c r="B206" s="39"/>
      <c r="C206" s="39"/>
      <c r="D206" s="39"/>
      <c r="E206" s="39"/>
      <c r="F206" s="39"/>
      <c r="G206" s="39"/>
    </row>
    <row r="207" spans="2:7" ht="14.25">
      <c r="B207" s="39"/>
      <c r="C207" s="39"/>
      <c r="D207" s="39"/>
      <c r="E207" s="39"/>
      <c r="F207" s="39"/>
      <c r="G207" s="39"/>
    </row>
    <row r="208" spans="2:7" ht="14.25">
      <c r="B208" s="39"/>
      <c r="C208" s="39"/>
      <c r="D208" s="39"/>
      <c r="E208" s="39"/>
      <c r="F208" s="39"/>
      <c r="G208" s="39"/>
    </row>
    <row r="209" spans="2:7" ht="14.25">
      <c r="B209" s="39"/>
      <c r="C209" s="39"/>
      <c r="D209" s="39"/>
      <c r="E209" s="39"/>
      <c r="F209" s="39"/>
      <c r="G209" s="39"/>
    </row>
    <row r="210" spans="2:7" ht="14.25">
      <c r="B210" s="39"/>
      <c r="C210" s="39"/>
      <c r="D210" s="39"/>
      <c r="E210" s="39"/>
      <c r="F210" s="39"/>
      <c r="G210" s="39"/>
    </row>
    <row r="211" spans="2:7" ht="14.25">
      <c r="B211" s="39"/>
      <c r="C211" s="39"/>
      <c r="D211" s="39"/>
      <c r="E211" s="39"/>
      <c r="F211" s="39"/>
      <c r="G211" s="39"/>
    </row>
    <row r="212" spans="2:7" ht="14.25">
      <c r="B212" s="39"/>
      <c r="C212" s="39"/>
      <c r="D212" s="39"/>
      <c r="E212" s="39"/>
      <c r="F212" s="39"/>
      <c r="G212" s="39"/>
    </row>
    <row r="213" spans="2:7" ht="14.25">
      <c r="B213" s="39"/>
      <c r="C213" s="39"/>
      <c r="D213" s="39"/>
      <c r="E213" s="39"/>
      <c r="F213" s="39"/>
      <c r="G213" s="39"/>
    </row>
    <row r="214" spans="2:7" ht="14.25">
      <c r="B214" s="39"/>
      <c r="C214" s="39"/>
      <c r="D214" s="39"/>
      <c r="E214" s="39"/>
      <c r="F214" s="39"/>
      <c r="G214" s="39"/>
    </row>
    <row r="215" spans="2:7" ht="14.25">
      <c r="B215" s="39"/>
      <c r="C215" s="39"/>
      <c r="D215" s="39"/>
      <c r="E215" s="39"/>
      <c r="F215" s="39"/>
      <c r="G215" s="39"/>
    </row>
    <row r="216" spans="2:7" ht="14.25">
      <c r="B216" s="39"/>
      <c r="C216" s="39"/>
      <c r="D216" s="39"/>
      <c r="E216" s="39"/>
      <c r="F216" s="39"/>
      <c r="G216" s="39"/>
    </row>
    <row r="217" spans="2:7" ht="14.25">
      <c r="B217" s="39"/>
      <c r="C217" s="39"/>
      <c r="D217" s="39"/>
      <c r="E217" s="39"/>
      <c r="F217" s="39"/>
      <c r="G217" s="39"/>
    </row>
    <row r="218" spans="2:7" ht="14.25">
      <c r="B218" s="39"/>
      <c r="C218" s="39"/>
      <c r="D218" s="39"/>
      <c r="E218" s="39"/>
      <c r="F218" s="39"/>
      <c r="G218" s="39"/>
    </row>
    <row r="219" spans="2:7" ht="14.25">
      <c r="B219" s="39"/>
      <c r="C219" s="39"/>
      <c r="D219" s="39"/>
      <c r="E219" s="39"/>
      <c r="F219" s="39"/>
      <c r="G219" s="39"/>
    </row>
    <row r="220" spans="2:7" ht="14.25">
      <c r="B220" s="39"/>
      <c r="C220" s="39"/>
      <c r="D220" s="39"/>
      <c r="E220" s="39"/>
      <c r="F220" s="39"/>
      <c r="G220" s="39"/>
    </row>
    <row r="221" spans="2:7" ht="14.25">
      <c r="B221" s="39"/>
      <c r="C221" s="39"/>
      <c r="D221" s="39"/>
      <c r="E221" s="39"/>
      <c r="F221" s="39"/>
      <c r="G221" s="39"/>
    </row>
    <row r="222" spans="2:7" ht="14.25">
      <c r="B222" s="39"/>
      <c r="C222" s="39"/>
      <c r="D222" s="39"/>
      <c r="E222" s="39"/>
      <c r="F222" s="39"/>
      <c r="G222" s="39"/>
    </row>
    <row r="223" spans="2:7" ht="14.25">
      <c r="B223" s="39"/>
      <c r="C223" s="39"/>
      <c r="D223" s="39"/>
      <c r="E223" s="39"/>
      <c r="F223" s="39"/>
      <c r="G223" s="39"/>
    </row>
    <row r="224" spans="2:7" ht="14.25">
      <c r="B224" s="39"/>
      <c r="C224" s="39"/>
      <c r="D224" s="39"/>
      <c r="E224" s="39"/>
      <c r="F224" s="39"/>
      <c r="G224" s="39"/>
    </row>
  </sheetData>
  <sheetProtection/>
  <mergeCells count="5">
    <mergeCell ref="A7:J7"/>
    <mergeCell ref="A6:J6"/>
    <mergeCell ref="A3:J3"/>
    <mergeCell ref="A4:J4"/>
    <mergeCell ref="A5:J5"/>
  </mergeCells>
  <printOptions horizontalCentered="1" verticalCentered="1"/>
  <pageMargins left="0.6" right="0.35" top="0" bottom="0" header="0.17" footer="0.31"/>
  <pageSetup fitToHeight="2" horizontalDpi="300" verticalDpi="300" orientation="landscape" scale="88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0"/>
  <sheetViews>
    <sheetView zoomScalePageLayoutView="0" workbookViewId="0" topLeftCell="A18">
      <selection activeCell="M5" sqref="M5:M79"/>
    </sheetView>
  </sheetViews>
  <sheetFormatPr defaultColWidth="8.88671875" defaultRowHeight="15"/>
  <cols>
    <col min="1" max="1" width="6.4453125" style="0" bestFit="1" customWidth="1"/>
    <col min="3" max="3" width="9.21484375" style="0" customWidth="1"/>
    <col min="4" max="4" width="9.5546875" style="0" customWidth="1"/>
    <col min="5" max="12" width="9.21484375" style="0" customWidth="1"/>
    <col min="13" max="13" width="10.3359375" style="0" customWidth="1"/>
  </cols>
  <sheetData>
    <row r="1" ht="15">
      <c r="A1" s="46" t="s">
        <v>232</v>
      </c>
    </row>
    <row r="2" ht="15">
      <c r="A2" s="62" t="s">
        <v>348</v>
      </c>
    </row>
    <row r="3" ht="15">
      <c r="A3" s="46" t="s">
        <v>241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6445.98</v>
      </c>
      <c r="D5" s="47">
        <v>6178.65</v>
      </c>
      <c r="E5" s="47">
        <v>5740.5</v>
      </c>
      <c r="F5" s="47">
        <v>2073.41</v>
      </c>
      <c r="G5" s="47">
        <v>3959.8999999999996</v>
      </c>
      <c r="H5" s="47">
        <v>1662.33</v>
      </c>
      <c r="I5" s="47">
        <v>311.61000000000007</v>
      </c>
      <c r="J5" s="47">
        <v>109.06</v>
      </c>
      <c r="K5" s="47">
        <v>20.860000000000003</v>
      </c>
      <c r="L5" s="47">
        <v>531.9399999999999</v>
      </c>
      <c r="M5" s="64">
        <f aca="true" t="shared" si="0" ref="M5:M68">SUM(C5:L5)</f>
        <v>27034.239999999998</v>
      </c>
    </row>
    <row r="6" spans="1:13" ht="15">
      <c r="A6" s="6">
        <v>2</v>
      </c>
      <c r="B6" s="6" t="s">
        <v>4</v>
      </c>
      <c r="C6" s="47">
        <v>1496.8400000000001</v>
      </c>
      <c r="D6" s="47">
        <v>1639.12</v>
      </c>
      <c r="E6" s="47">
        <v>915.42</v>
      </c>
      <c r="F6" s="47">
        <v>240.39</v>
      </c>
      <c r="G6" s="47">
        <v>211.86</v>
      </c>
      <c r="H6" s="47">
        <v>166.32999999999998</v>
      </c>
      <c r="I6" s="47">
        <v>6.16</v>
      </c>
      <c r="J6" s="47">
        <v>15.829999999999998</v>
      </c>
      <c r="K6" s="47">
        <v>1.6900000000000002</v>
      </c>
      <c r="L6" s="47">
        <v>290.58000000000004</v>
      </c>
      <c r="M6" s="64">
        <f t="shared" si="0"/>
        <v>4984.219999999999</v>
      </c>
    </row>
    <row r="7" spans="1:13" ht="15">
      <c r="A7" s="6">
        <v>3</v>
      </c>
      <c r="B7" s="6" t="s">
        <v>5</v>
      </c>
      <c r="C7" s="47">
        <v>6608.86</v>
      </c>
      <c r="D7" s="47">
        <v>7546.6</v>
      </c>
      <c r="E7" s="47">
        <v>5303.05</v>
      </c>
      <c r="F7" s="47">
        <v>1389.1399999999999</v>
      </c>
      <c r="G7" s="47">
        <v>1837.4199999999998</v>
      </c>
      <c r="H7" s="47">
        <v>837.78</v>
      </c>
      <c r="I7" s="47">
        <v>329.17999999999995</v>
      </c>
      <c r="J7" s="47">
        <v>368.46000000000004</v>
      </c>
      <c r="K7" s="47">
        <v>105.25999999999999</v>
      </c>
      <c r="L7" s="47">
        <v>616.11</v>
      </c>
      <c r="M7" s="64">
        <f t="shared" si="0"/>
        <v>24941.859999999993</v>
      </c>
    </row>
    <row r="8" spans="1:13" ht="15">
      <c r="A8" s="6">
        <v>4</v>
      </c>
      <c r="B8" s="6" t="s">
        <v>6</v>
      </c>
      <c r="C8" s="47">
        <v>792.76</v>
      </c>
      <c r="D8" s="47">
        <v>819.2</v>
      </c>
      <c r="E8" s="47">
        <v>484.48</v>
      </c>
      <c r="F8" s="47">
        <v>222.62</v>
      </c>
      <c r="G8" s="47">
        <v>355.22</v>
      </c>
      <c r="H8" s="47">
        <v>205.1</v>
      </c>
      <c r="I8" s="47">
        <v>1.6600000000000001</v>
      </c>
      <c r="J8" s="47">
        <v>28.290000000000003</v>
      </c>
      <c r="K8" s="47">
        <v>1.7300000000000002</v>
      </c>
      <c r="L8" s="47">
        <v>109.16</v>
      </c>
      <c r="M8" s="64">
        <f t="shared" si="0"/>
        <v>3020.2199999999993</v>
      </c>
    </row>
    <row r="9" spans="1:13" ht="15">
      <c r="A9" s="6">
        <v>5</v>
      </c>
      <c r="B9" s="6" t="s">
        <v>7</v>
      </c>
      <c r="C9" s="47">
        <v>16284.09</v>
      </c>
      <c r="D9" s="47">
        <v>19547.690000000002</v>
      </c>
      <c r="E9" s="47">
        <v>15030.58</v>
      </c>
      <c r="F9" s="47">
        <v>4807.28</v>
      </c>
      <c r="G9" s="47">
        <v>6966.299999999999</v>
      </c>
      <c r="H9" s="47">
        <v>4479.17</v>
      </c>
      <c r="I9" s="47">
        <v>1264.7499999999998</v>
      </c>
      <c r="J9" s="47">
        <v>703.1600000000001</v>
      </c>
      <c r="K9" s="47">
        <v>138.82</v>
      </c>
      <c r="L9" s="47">
        <v>1835.06</v>
      </c>
      <c r="M9" s="64">
        <f t="shared" si="0"/>
        <v>71056.90000000001</v>
      </c>
    </row>
    <row r="10" spans="1:13" ht="15">
      <c r="A10" s="6">
        <v>6</v>
      </c>
      <c r="B10" s="6" t="s">
        <v>8</v>
      </c>
      <c r="C10" s="47">
        <v>54335.600000000006</v>
      </c>
      <c r="D10" s="47">
        <v>74288.05</v>
      </c>
      <c r="E10" s="47">
        <v>57139.780000000006</v>
      </c>
      <c r="F10" s="47">
        <v>11850.3</v>
      </c>
      <c r="G10" s="47">
        <v>18518.690000000002</v>
      </c>
      <c r="H10" s="47">
        <v>10662.85</v>
      </c>
      <c r="I10" s="47">
        <v>20647.02</v>
      </c>
      <c r="J10" s="47">
        <v>1912.8700000000001</v>
      </c>
      <c r="K10" s="47">
        <v>1069.9900000000002</v>
      </c>
      <c r="L10" s="47">
        <v>6899.289999999999</v>
      </c>
      <c r="M10" s="64">
        <f t="shared" si="0"/>
        <v>257324.44</v>
      </c>
    </row>
    <row r="11" spans="1:13" ht="15">
      <c r="A11" s="6">
        <v>7</v>
      </c>
      <c r="B11" s="6" t="s">
        <v>9</v>
      </c>
      <c r="C11" s="47">
        <v>535.4300000000001</v>
      </c>
      <c r="D11" s="47">
        <v>636.57</v>
      </c>
      <c r="E11" s="47">
        <v>322.55</v>
      </c>
      <c r="F11" s="47">
        <v>212.06</v>
      </c>
      <c r="G11" s="47">
        <v>216.64</v>
      </c>
      <c r="H11" s="47">
        <v>140</v>
      </c>
      <c r="I11" s="47">
        <v>6</v>
      </c>
      <c r="J11" s="47">
        <v>29.999999999999993</v>
      </c>
      <c r="K11" s="47">
        <v>4.5</v>
      </c>
      <c r="L11" s="47">
        <v>85.15</v>
      </c>
      <c r="M11" s="64">
        <f t="shared" si="0"/>
        <v>2188.9</v>
      </c>
    </row>
    <row r="12" spans="1:13" ht="15">
      <c r="A12" s="6">
        <v>8</v>
      </c>
      <c r="B12" s="6" t="s">
        <v>10</v>
      </c>
      <c r="C12" s="47">
        <v>3365.1499999999996</v>
      </c>
      <c r="D12" s="47">
        <v>4713</v>
      </c>
      <c r="E12" s="47">
        <v>4049.89</v>
      </c>
      <c r="F12" s="47">
        <v>868.36</v>
      </c>
      <c r="G12" s="47">
        <v>1246.3899999999999</v>
      </c>
      <c r="H12" s="47">
        <v>1010.04</v>
      </c>
      <c r="I12" s="47">
        <v>178.54000000000002</v>
      </c>
      <c r="J12" s="47">
        <v>172.88000000000002</v>
      </c>
      <c r="K12" s="47">
        <v>19.03</v>
      </c>
      <c r="L12" s="47">
        <v>647.08</v>
      </c>
      <c r="M12" s="64">
        <f t="shared" si="0"/>
        <v>16270.359999999999</v>
      </c>
    </row>
    <row r="13" spans="1:13" ht="15">
      <c r="A13" s="6">
        <v>9</v>
      </c>
      <c r="B13" s="6" t="s">
        <v>11</v>
      </c>
      <c r="C13" s="47">
        <v>3776.7400000000002</v>
      </c>
      <c r="D13" s="47">
        <v>4691.27</v>
      </c>
      <c r="E13" s="47">
        <v>3516.3599999999997</v>
      </c>
      <c r="F13" s="47">
        <v>815.55</v>
      </c>
      <c r="G13" s="47">
        <v>1321.8799999999997</v>
      </c>
      <c r="H13" s="47">
        <v>682.94</v>
      </c>
      <c r="I13" s="47">
        <v>156.9</v>
      </c>
      <c r="J13" s="47">
        <v>150.11</v>
      </c>
      <c r="K13" s="47">
        <v>15.47</v>
      </c>
      <c r="L13" s="47">
        <v>621.3</v>
      </c>
      <c r="M13" s="64">
        <f t="shared" si="0"/>
        <v>15748.519999999997</v>
      </c>
    </row>
    <row r="14" spans="1:13" ht="15">
      <c r="A14" s="6">
        <v>10</v>
      </c>
      <c r="B14" s="6" t="s">
        <v>12</v>
      </c>
      <c r="C14" s="47">
        <v>7638.080000000001</v>
      </c>
      <c r="D14" s="47">
        <v>10232.570000000002</v>
      </c>
      <c r="E14" s="47">
        <v>8570.23</v>
      </c>
      <c r="F14" s="47">
        <v>2651.73</v>
      </c>
      <c r="G14" s="47">
        <v>3502.2499999999995</v>
      </c>
      <c r="H14" s="47">
        <v>1778.54</v>
      </c>
      <c r="I14" s="47">
        <v>337.5799999999999</v>
      </c>
      <c r="J14" s="47">
        <v>229.99999999999997</v>
      </c>
      <c r="K14" s="47">
        <v>83.59</v>
      </c>
      <c r="L14" s="47">
        <v>958.39</v>
      </c>
      <c r="M14" s="64">
        <f t="shared" si="0"/>
        <v>35982.96</v>
      </c>
    </row>
    <row r="15" spans="1:13" ht="15">
      <c r="A15" s="6">
        <v>11</v>
      </c>
      <c r="B15" s="6" t="s">
        <v>13</v>
      </c>
      <c r="C15" s="47">
        <v>8777.880000000001</v>
      </c>
      <c r="D15" s="47">
        <v>10978.54</v>
      </c>
      <c r="E15" s="47">
        <v>8691.03</v>
      </c>
      <c r="F15" s="47">
        <v>2121.62</v>
      </c>
      <c r="G15" s="47">
        <v>3544.5299999999997</v>
      </c>
      <c r="H15" s="47">
        <v>2429.18</v>
      </c>
      <c r="I15" s="47">
        <v>5071.39</v>
      </c>
      <c r="J15" s="47">
        <v>239.24000000000004</v>
      </c>
      <c r="K15" s="47">
        <v>159.7</v>
      </c>
      <c r="L15" s="47">
        <v>535.45</v>
      </c>
      <c r="M15" s="64">
        <f t="shared" si="0"/>
        <v>42548.56</v>
      </c>
    </row>
    <row r="16" spans="1:13" ht="15">
      <c r="A16" s="6">
        <v>12</v>
      </c>
      <c r="B16" s="6" t="s">
        <v>14</v>
      </c>
      <c r="C16" s="47">
        <v>2828.6400000000003</v>
      </c>
      <c r="D16" s="47">
        <v>3232.62</v>
      </c>
      <c r="E16" s="47">
        <v>1722.55</v>
      </c>
      <c r="F16" s="47">
        <v>713.44</v>
      </c>
      <c r="G16" s="47">
        <v>775.24</v>
      </c>
      <c r="H16" s="47">
        <v>422.75</v>
      </c>
      <c r="I16" s="47">
        <v>66.67</v>
      </c>
      <c r="J16" s="47">
        <v>37.589999999999996</v>
      </c>
      <c r="K16" s="47">
        <v>15.11</v>
      </c>
      <c r="L16" s="47">
        <v>303.24</v>
      </c>
      <c r="M16" s="64">
        <f t="shared" si="0"/>
        <v>10117.85</v>
      </c>
    </row>
    <row r="17" spans="1:13" ht="15">
      <c r="A17" s="6">
        <v>13</v>
      </c>
      <c r="B17" s="6" t="s">
        <v>70</v>
      </c>
      <c r="C17" s="47">
        <v>61960.579999999994</v>
      </c>
      <c r="D17" s="47">
        <v>92764.07999999999</v>
      </c>
      <c r="E17" s="47">
        <v>61411.46</v>
      </c>
      <c r="F17" s="47">
        <v>18168.09</v>
      </c>
      <c r="G17" s="47">
        <v>33069.96</v>
      </c>
      <c r="H17" s="47">
        <v>23441.29</v>
      </c>
      <c r="I17" s="47">
        <v>44552.840000000004</v>
      </c>
      <c r="J17" s="47">
        <v>2482.97</v>
      </c>
      <c r="K17" s="47">
        <v>358.44</v>
      </c>
      <c r="L17" s="47">
        <v>9684.01</v>
      </c>
      <c r="M17" s="64">
        <f t="shared" si="0"/>
        <v>347893.72</v>
      </c>
    </row>
    <row r="18" spans="1:13" ht="15">
      <c r="A18" s="6">
        <v>14</v>
      </c>
      <c r="B18" s="6" t="s">
        <v>71</v>
      </c>
      <c r="C18" s="47">
        <v>1092.16</v>
      </c>
      <c r="D18" s="47">
        <v>1404.87</v>
      </c>
      <c r="E18" s="47">
        <v>937.76</v>
      </c>
      <c r="F18" s="47">
        <v>294.67</v>
      </c>
      <c r="G18" s="47">
        <v>323.20000000000005</v>
      </c>
      <c r="H18" s="47">
        <v>369.85</v>
      </c>
      <c r="I18" s="47">
        <v>465.37</v>
      </c>
      <c r="J18" s="47">
        <v>6.02</v>
      </c>
      <c r="K18" s="47">
        <v>2.56</v>
      </c>
      <c r="L18" s="47">
        <v>172.84</v>
      </c>
      <c r="M18" s="64">
        <f t="shared" si="0"/>
        <v>5069.300000000001</v>
      </c>
    </row>
    <row r="19" spans="1:13" ht="15">
      <c r="A19" s="6">
        <v>15</v>
      </c>
      <c r="B19" s="6" t="s">
        <v>15</v>
      </c>
      <c r="C19" s="47">
        <v>479.75</v>
      </c>
      <c r="D19" s="47">
        <v>607.07</v>
      </c>
      <c r="E19" s="47">
        <v>377.5</v>
      </c>
      <c r="F19" s="47">
        <v>285.41</v>
      </c>
      <c r="G19" s="47">
        <v>177.07</v>
      </c>
      <c r="H19" s="47">
        <v>99.22000000000001</v>
      </c>
      <c r="I19" s="47">
        <v>0</v>
      </c>
      <c r="J19" s="47">
        <v>20.76</v>
      </c>
      <c r="K19" s="47">
        <v>5.999999999999999</v>
      </c>
      <c r="L19" s="47">
        <v>54.42</v>
      </c>
      <c r="M19" s="64">
        <f t="shared" si="0"/>
        <v>2107.2000000000003</v>
      </c>
    </row>
    <row r="20" spans="1:13" ht="15">
      <c r="A20" s="6">
        <v>16</v>
      </c>
      <c r="B20" s="6" t="s">
        <v>16</v>
      </c>
      <c r="C20" s="47">
        <v>34627.17</v>
      </c>
      <c r="D20" s="47">
        <v>36317.479999999996</v>
      </c>
      <c r="E20" s="47">
        <v>24802.32</v>
      </c>
      <c r="F20" s="47">
        <v>6211.47</v>
      </c>
      <c r="G20" s="47">
        <v>9668.2</v>
      </c>
      <c r="H20" s="47">
        <v>5516.14</v>
      </c>
      <c r="I20" s="47">
        <v>2870.9100000000003</v>
      </c>
      <c r="J20" s="47">
        <v>776.14</v>
      </c>
      <c r="K20" s="47">
        <v>359.27</v>
      </c>
      <c r="L20" s="47">
        <v>1930.4499999999998</v>
      </c>
      <c r="M20" s="64">
        <f t="shared" si="0"/>
        <v>123079.55</v>
      </c>
    </row>
    <row r="21" spans="1:13" ht="15">
      <c r="A21" s="6">
        <v>17</v>
      </c>
      <c r="B21" s="6" t="s">
        <v>17</v>
      </c>
      <c r="C21" s="47">
        <v>10040.93</v>
      </c>
      <c r="D21" s="47">
        <v>11728.74</v>
      </c>
      <c r="E21" s="47">
        <v>7752.35</v>
      </c>
      <c r="F21" s="47">
        <v>2856.51</v>
      </c>
      <c r="G21" s="47">
        <v>3331.05</v>
      </c>
      <c r="H21" s="47">
        <v>2398.6</v>
      </c>
      <c r="I21" s="47">
        <v>272.05999999999995</v>
      </c>
      <c r="J21" s="47">
        <v>254.44999999999996</v>
      </c>
      <c r="K21" s="47">
        <v>170.83</v>
      </c>
      <c r="L21" s="47">
        <v>1155.94</v>
      </c>
      <c r="M21" s="64">
        <f t="shared" si="0"/>
        <v>39961.46</v>
      </c>
    </row>
    <row r="22" spans="1:13" ht="15">
      <c r="A22" s="6">
        <v>18</v>
      </c>
      <c r="B22" s="6" t="s">
        <v>18</v>
      </c>
      <c r="C22" s="47">
        <v>3454.3199999999997</v>
      </c>
      <c r="D22" s="47">
        <v>4228.55</v>
      </c>
      <c r="E22" s="47">
        <v>2735.0800000000004</v>
      </c>
      <c r="F22" s="47">
        <v>577.53</v>
      </c>
      <c r="G22" s="47">
        <v>852.4300000000001</v>
      </c>
      <c r="H22" s="47">
        <v>629.3199999999999</v>
      </c>
      <c r="I22" s="47">
        <v>239.39</v>
      </c>
      <c r="J22" s="47">
        <v>60.239999999999995</v>
      </c>
      <c r="K22" s="47">
        <v>22.459999999999997</v>
      </c>
      <c r="L22" s="47">
        <v>469.68</v>
      </c>
      <c r="M22" s="64">
        <f t="shared" si="0"/>
        <v>13269</v>
      </c>
    </row>
    <row r="23" spans="1:13" ht="15">
      <c r="A23" s="6">
        <v>19</v>
      </c>
      <c r="B23" s="6" t="s">
        <v>19</v>
      </c>
      <c r="C23" s="47">
        <v>371.51</v>
      </c>
      <c r="D23" s="47">
        <v>381.87999999999994</v>
      </c>
      <c r="E23" s="47">
        <v>184.09</v>
      </c>
      <c r="F23" s="47">
        <v>79.77999999999999</v>
      </c>
      <c r="G23" s="47">
        <v>93.06</v>
      </c>
      <c r="H23" s="47">
        <v>50.54</v>
      </c>
      <c r="I23" s="47">
        <v>2.4299999999999997</v>
      </c>
      <c r="J23" s="47">
        <v>12.1</v>
      </c>
      <c r="K23" s="47">
        <v>1.14</v>
      </c>
      <c r="L23" s="47">
        <v>45.83</v>
      </c>
      <c r="M23" s="64">
        <f t="shared" si="0"/>
        <v>1222.36</v>
      </c>
    </row>
    <row r="24" spans="1:13" ht="15">
      <c r="A24" s="6">
        <v>20</v>
      </c>
      <c r="B24" s="6" t="s">
        <v>20</v>
      </c>
      <c r="C24" s="47">
        <v>1670.1699999999998</v>
      </c>
      <c r="D24" s="47">
        <v>1822.92</v>
      </c>
      <c r="E24" s="47">
        <v>993.84</v>
      </c>
      <c r="F24" s="47">
        <v>323.29</v>
      </c>
      <c r="G24" s="47">
        <v>318.7</v>
      </c>
      <c r="H24" s="47">
        <v>205.85</v>
      </c>
      <c r="I24" s="47">
        <v>295.82</v>
      </c>
      <c r="J24" s="47">
        <v>27.370000000000005</v>
      </c>
      <c r="K24" s="47">
        <v>12.959999999999999</v>
      </c>
      <c r="L24" s="47">
        <v>111.79</v>
      </c>
      <c r="M24" s="64">
        <f t="shared" si="0"/>
        <v>5782.71</v>
      </c>
    </row>
    <row r="25" spans="1:13" ht="15">
      <c r="A25" s="6">
        <v>21</v>
      </c>
      <c r="B25" s="6" t="s">
        <v>21</v>
      </c>
      <c r="C25" s="47">
        <v>576.34</v>
      </c>
      <c r="D25" s="47">
        <v>679.8299999999999</v>
      </c>
      <c r="E25" s="47">
        <v>358.68999999999994</v>
      </c>
      <c r="F25" s="47">
        <v>214.29</v>
      </c>
      <c r="G25" s="47">
        <v>309.05</v>
      </c>
      <c r="H25" s="47">
        <v>266.8</v>
      </c>
      <c r="I25" s="47">
        <v>32.3</v>
      </c>
      <c r="J25" s="47">
        <v>40.550000000000004</v>
      </c>
      <c r="K25" s="47">
        <v>10.26</v>
      </c>
      <c r="L25" s="47">
        <v>100.58</v>
      </c>
      <c r="M25" s="64">
        <f t="shared" si="0"/>
        <v>2588.690000000001</v>
      </c>
    </row>
    <row r="26" spans="1:13" ht="15">
      <c r="A26" s="6">
        <v>22</v>
      </c>
      <c r="B26" s="6" t="s">
        <v>22</v>
      </c>
      <c r="C26" s="47">
        <v>449.57</v>
      </c>
      <c r="D26" s="47">
        <v>487.32</v>
      </c>
      <c r="E26" s="47">
        <v>152.62999999999997</v>
      </c>
      <c r="F26" s="47">
        <v>100.73</v>
      </c>
      <c r="G26" s="47">
        <v>97.42</v>
      </c>
      <c r="H26" s="47">
        <v>51.32</v>
      </c>
      <c r="I26" s="47">
        <v>52.96</v>
      </c>
      <c r="J26" s="47">
        <v>2</v>
      </c>
      <c r="K26" s="47">
        <v>1</v>
      </c>
      <c r="L26" s="47">
        <v>41.120000000000005</v>
      </c>
      <c r="M26" s="64">
        <f t="shared" si="0"/>
        <v>1436.0700000000002</v>
      </c>
    </row>
    <row r="27" spans="1:13" ht="15">
      <c r="A27" s="6">
        <v>23</v>
      </c>
      <c r="B27" s="6" t="s">
        <v>23</v>
      </c>
      <c r="C27" s="47">
        <v>446</v>
      </c>
      <c r="D27" s="47">
        <v>626</v>
      </c>
      <c r="E27" s="47">
        <v>397</v>
      </c>
      <c r="F27" s="47">
        <v>54</v>
      </c>
      <c r="G27" s="47">
        <v>148</v>
      </c>
      <c r="H27" s="47">
        <v>157</v>
      </c>
      <c r="I27" s="47">
        <v>0</v>
      </c>
      <c r="J27" s="47">
        <v>22.98</v>
      </c>
      <c r="K27" s="47">
        <v>6</v>
      </c>
      <c r="L27" s="47">
        <v>46</v>
      </c>
      <c r="M27" s="64">
        <f t="shared" si="0"/>
        <v>1902.98</v>
      </c>
    </row>
    <row r="28" spans="1:13" ht="15">
      <c r="A28" s="6">
        <v>24</v>
      </c>
      <c r="B28" s="6" t="s">
        <v>24</v>
      </c>
      <c r="C28" s="47">
        <v>513.19</v>
      </c>
      <c r="D28" s="47">
        <v>526.12</v>
      </c>
      <c r="E28" s="47">
        <v>232.51</v>
      </c>
      <c r="F28" s="47">
        <v>103.73</v>
      </c>
      <c r="G28" s="47">
        <v>75.26</v>
      </c>
      <c r="H28" s="47">
        <v>30.939999999999998</v>
      </c>
      <c r="I28" s="47">
        <v>67.19000000000001</v>
      </c>
      <c r="J28" s="47">
        <v>22.770000000000003</v>
      </c>
      <c r="K28" s="47">
        <v>7.72</v>
      </c>
      <c r="L28" s="47">
        <v>57.24999999999999</v>
      </c>
      <c r="M28" s="64">
        <f t="shared" si="0"/>
        <v>1636.68</v>
      </c>
    </row>
    <row r="29" spans="1:13" ht="15">
      <c r="A29" s="6">
        <v>25</v>
      </c>
      <c r="B29" s="6" t="s">
        <v>25</v>
      </c>
      <c r="C29" s="47">
        <v>1370.88</v>
      </c>
      <c r="D29" s="47">
        <v>1609.97</v>
      </c>
      <c r="E29" s="47">
        <v>826.41</v>
      </c>
      <c r="F29" s="47">
        <v>256.06</v>
      </c>
      <c r="G29" s="47">
        <v>364.01</v>
      </c>
      <c r="H29" s="47">
        <v>264.85</v>
      </c>
      <c r="I29" s="47">
        <v>279.30999999999995</v>
      </c>
      <c r="J29" s="47">
        <v>17.74</v>
      </c>
      <c r="K29" s="47">
        <v>1.6</v>
      </c>
      <c r="L29" s="47">
        <v>123.05</v>
      </c>
      <c r="M29" s="64">
        <f t="shared" si="0"/>
        <v>5113.88</v>
      </c>
    </row>
    <row r="30" spans="1:13" ht="15">
      <c r="A30" s="6">
        <v>26</v>
      </c>
      <c r="B30" s="6" t="s">
        <v>26</v>
      </c>
      <c r="C30" s="47">
        <v>1501.2499999999998</v>
      </c>
      <c r="D30" s="47">
        <v>1967.23</v>
      </c>
      <c r="E30" s="47">
        <v>1242.6100000000001</v>
      </c>
      <c r="F30" s="47">
        <v>361.51</v>
      </c>
      <c r="G30" s="47">
        <v>484.1000000000001</v>
      </c>
      <c r="H30" s="47">
        <v>268.59</v>
      </c>
      <c r="I30" s="47">
        <v>480.91999999999996</v>
      </c>
      <c r="J30" s="47">
        <v>18.77</v>
      </c>
      <c r="K30" s="47">
        <v>7.09</v>
      </c>
      <c r="L30" s="47">
        <v>341.24</v>
      </c>
      <c r="M30" s="64">
        <f t="shared" si="0"/>
        <v>6673.310000000001</v>
      </c>
    </row>
    <row r="31" spans="1:13" ht="15">
      <c r="A31" s="6">
        <v>27</v>
      </c>
      <c r="B31" s="6" t="s">
        <v>27</v>
      </c>
      <c r="C31" s="47">
        <v>5777.610000000001</v>
      </c>
      <c r="D31" s="47">
        <v>7415.43</v>
      </c>
      <c r="E31" s="47">
        <v>4573.06</v>
      </c>
      <c r="F31" s="47">
        <v>1096.33</v>
      </c>
      <c r="G31" s="47">
        <v>1527.69</v>
      </c>
      <c r="H31" s="47">
        <v>989.59</v>
      </c>
      <c r="I31" s="47">
        <v>487.64000000000004</v>
      </c>
      <c r="J31" s="47">
        <v>124.24999999999999</v>
      </c>
      <c r="K31" s="47">
        <v>40.7</v>
      </c>
      <c r="L31" s="47">
        <v>895.8900000000001</v>
      </c>
      <c r="M31" s="64">
        <f t="shared" si="0"/>
        <v>22928.19</v>
      </c>
    </row>
    <row r="32" spans="1:13" ht="15">
      <c r="A32" s="6">
        <v>28</v>
      </c>
      <c r="B32" s="6" t="s">
        <v>28</v>
      </c>
      <c r="C32" s="47">
        <v>3124.2999999999997</v>
      </c>
      <c r="D32" s="47">
        <v>3750.55</v>
      </c>
      <c r="E32" s="47">
        <v>2431.45</v>
      </c>
      <c r="F32" s="47">
        <v>496.88</v>
      </c>
      <c r="G32" s="47">
        <v>820.1500000000001</v>
      </c>
      <c r="H32" s="47">
        <v>566.43</v>
      </c>
      <c r="I32" s="47">
        <v>499.3699999999999</v>
      </c>
      <c r="J32" s="47">
        <v>95.18</v>
      </c>
      <c r="K32" s="47">
        <v>28.58</v>
      </c>
      <c r="L32" s="47">
        <v>326.9</v>
      </c>
      <c r="M32" s="64">
        <f t="shared" si="0"/>
        <v>12139.789999999997</v>
      </c>
    </row>
    <row r="33" spans="1:13" ht="15">
      <c r="A33" s="6">
        <v>29</v>
      </c>
      <c r="B33" s="6" t="s">
        <v>29</v>
      </c>
      <c r="C33" s="47">
        <v>40907.13</v>
      </c>
      <c r="D33" s="47">
        <v>53451.740000000005</v>
      </c>
      <c r="E33" s="47">
        <v>38529.39</v>
      </c>
      <c r="F33" s="47">
        <v>12345.15</v>
      </c>
      <c r="G33" s="47">
        <v>16733.54</v>
      </c>
      <c r="H33" s="47">
        <v>6797.09</v>
      </c>
      <c r="I33" s="47">
        <v>15613.660000000002</v>
      </c>
      <c r="J33" s="47">
        <v>1272.56</v>
      </c>
      <c r="K33" s="47">
        <v>301.94</v>
      </c>
      <c r="L33" s="47">
        <v>6094.62</v>
      </c>
      <c r="M33" s="64">
        <f t="shared" si="0"/>
        <v>192046.82</v>
      </c>
    </row>
    <row r="34" spans="1:13" ht="15">
      <c r="A34" s="6">
        <v>30</v>
      </c>
      <c r="B34" s="6" t="s">
        <v>30</v>
      </c>
      <c r="C34" s="47">
        <v>904.39</v>
      </c>
      <c r="D34" s="47">
        <v>1069.22</v>
      </c>
      <c r="E34" s="47">
        <v>696.67</v>
      </c>
      <c r="F34" s="47">
        <v>192.39999999999998</v>
      </c>
      <c r="G34" s="47">
        <v>181.88</v>
      </c>
      <c r="H34" s="47">
        <v>116.09</v>
      </c>
      <c r="I34" s="47">
        <v>0.83</v>
      </c>
      <c r="J34" s="47">
        <v>8.540000000000001</v>
      </c>
      <c r="K34" s="47">
        <v>0.54</v>
      </c>
      <c r="L34" s="47">
        <v>120.97</v>
      </c>
      <c r="M34" s="64">
        <f t="shared" si="0"/>
        <v>3291.53</v>
      </c>
    </row>
    <row r="35" spans="1:13" ht="15">
      <c r="A35" s="6">
        <v>31</v>
      </c>
      <c r="B35" s="6" t="s">
        <v>31</v>
      </c>
      <c r="C35" s="47">
        <v>4044.18</v>
      </c>
      <c r="D35" s="47">
        <v>5326.77</v>
      </c>
      <c r="E35" s="47">
        <v>3593.58</v>
      </c>
      <c r="F35" s="47">
        <v>744.45</v>
      </c>
      <c r="G35" s="47">
        <v>1244.01</v>
      </c>
      <c r="H35" s="47">
        <v>1056.94</v>
      </c>
      <c r="I35" s="47">
        <v>941.15</v>
      </c>
      <c r="J35" s="47">
        <v>100.3</v>
      </c>
      <c r="K35" s="47">
        <v>40.28</v>
      </c>
      <c r="L35" s="47">
        <v>564</v>
      </c>
      <c r="M35" s="64">
        <f t="shared" si="0"/>
        <v>17655.66</v>
      </c>
    </row>
    <row r="36" spans="1:13" ht="15">
      <c r="A36" s="6">
        <v>32</v>
      </c>
      <c r="B36" s="6" t="s">
        <v>32</v>
      </c>
      <c r="C36" s="47">
        <v>1907.5500000000002</v>
      </c>
      <c r="D36" s="47">
        <v>2190.58</v>
      </c>
      <c r="E36" s="47">
        <v>1303.33</v>
      </c>
      <c r="F36" s="47">
        <v>455.89</v>
      </c>
      <c r="G36" s="47">
        <v>440.11999999999995</v>
      </c>
      <c r="H36" s="47">
        <v>230.07999999999998</v>
      </c>
      <c r="I36" s="47">
        <v>38.150000000000006</v>
      </c>
      <c r="J36" s="47">
        <v>114.66000000000001</v>
      </c>
      <c r="K36" s="47">
        <v>11.89</v>
      </c>
      <c r="L36" s="47">
        <v>343.44</v>
      </c>
      <c r="M36" s="64">
        <f t="shared" si="0"/>
        <v>7035.69</v>
      </c>
    </row>
    <row r="37" spans="1:13" ht="15">
      <c r="A37" s="6">
        <v>33</v>
      </c>
      <c r="B37" s="6" t="s">
        <v>33</v>
      </c>
      <c r="C37" s="47">
        <v>315.18</v>
      </c>
      <c r="D37" s="47">
        <v>336.27</v>
      </c>
      <c r="E37" s="47">
        <v>234.44</v>
      </c>
      <c r="F37" s="47">
        <v>104.82</v>
      </c>
      <c r="G37" s="47">
        <v>90.5</v>
      </c>
      <c r="H37" s="47">
        <v>57.31</v>
      </c>
      <c r="I37" s="47">
        <v>2.5300000000000002</v>
      </c>
      <c r="J37" s="47">
        <v>0</v>
      </c>
      <c r="K37" s="47">
        <v>1.38</v>
      </c>
      <c r="L37" s="47">
        <v>29.01</v>
      </c>
      <c r="M37" s="64">
        <f t="shared" si="0"/>
        <v>1171.44</v>
      </c>
    </row>
    <row r="38" spans="1:13" ht="15">
      <c r="A38" s="6">
        <v>34</v>
      </c>
      <c r="B38" s="6" t="s">
        <v>34</v>
      </c>
      <c r="C38" s="47">
        <v>297.04</v>
      </c>
      <c r="D38" s="47">
        <v>367.89</v>
      </c>
      <c r="E38" s="47">
        <v>206.54</v>
      </c>
      <c r="F38" s="47">
        <v>83.75000000000001</v>
      </c>
      <c r="G38" s="47">
        <v>70.47</v>
      </c>
      <c r="H38" s="47">
        <v>35.64</v>
      </c>
      <c r="I38" s="47">
        <v>39.529999999999994</v>
      </c>
      <c r="J38" s="47">
        <v>0.93</v>
      </c>
      <c r="K38" s="47">
        <v>0</v>
      </c>
      <c r="L38" s="47">
        <v>30.1</v>
      </c>
      <c r="M38" s="64">
        <f t="shared" si="0"/>
        <v>1131.89</v>
      </c>
    </row>
    <row r="39" spans="1:13" ht="15">
      <c r="A39" s="6">
        <v>35</v>
      </c>
      <c r="B39" s="6" t="s">
        <v>35</v>
      </c>
      <c r="C39" s="47">
        <v>10751.51</v>
      </c>
      <c r="D39" s="47">
        <v>13061.829999999998</v>
      </c>
      <c r="E39" s="47">
        <v>8003.71</v>
      </c>
      <c r="F39" s="47">
        <v>1730.38</v>
      </c>
      <c r="G39" s="47">
        <v>2585.94</v>
      </c>
      <c r="H39" s="47">
        <v>1719.83</v>
      </c>
      <c r="I39" s="47">
        <v>1244.85</v>
      </c>
      <c r="J39" s="47">
        <v>242.35999999999999</v>
      </c>
      <c r="K39" s="47">
        <v>46.01</v>
      </c>
      <c r="L39" s="47">
        <v>1602.37</v>
      </c>
      <c r="M39" s="64">
        <f t="shared" si="0"/>
        <v>40988.79</v>
      </c>
    </row>
    <row r="40" spans="1:13" ht="15">
      <c r="A40" s="6">
        <v>36</v>
      </c>
      <c r="B40" s="6" t="s">
        <v>36</v>
      </c>
      <c r="C40" s="47">
        <v>19281.16</v>
      </c>
      <c r="D40" s="47">
        <v>22545.230000000003</v>
      </c>
      <c r="E40" s="47">
        <v>14715.99</v>
      </c>
      <c r="F40" s="47">
        <v>4609.71</v>
      </c>
      <c r="G40" s="47">
        <v>7147.67</v>
      </c>
      <c r="H40" s="47">
        <v>4813.780000000001</v>
      </c>
      <c r="I40" s="47">
        <v>4228.790000000001</v>
      </c>
      <c r="J40" s="47">
        <v>698.49</v>
      </c>
      <c r="K40" s="47">
        <v>159.58</v>
      </c>
      <c r="L40" s="47">
        <v>2554.6</v>
      </c>
      <c r="M40" s="64">
        <f t="shared" si="0"/>
        <v>80755</v>
      </c>
    </row>
    <row r="41" spans="1:13" ht="15">
      <c r="A41" s="6">
        <v>37</v>
      </c>
      <c r="B41" s="6" t="s">
        <v>37</v>
      </c>
      <c r="C41" s="47">
        <v>8272.73</v>
      </c>
      <c r="D41" s="47">
        <v>9979.99</v>
      </c>
      <c r="E41" s="47">
        <v>6910.67</v>
      </c>
      <c r="F41" s="47">
        <v>2481.73</v>
      </c>
      <c r="G41" s="47">
        <v>2455.7900000000004</v>
      </c>
      <c r="H41" s="47">
        <v>1512.1000000000001</v>
      </c>
      <c r="I41" s="47">
        <v>329.43</v>
      </c>
      <c r="J41" s="47">
        <v>333.42999999999995</v>
      </c>
      <c r="K41" s="47">
        <v>73.75999999999999</v>
      </c>
      <c r="L41" s="47">
        <v>576.53</v>
      </c>
      <c r="M41" s="64">
        <f t="shared" si="0"/>
        <v>32926.159999999996</v>
      </c>
    </row>
    <row r="42" spans="1:13" ht="15">
      <c r="A42" s="6">
        <v>38</v>
      </c>
      <c r="B42" s="6" t="s">
        <v>38</v>
      </c>
      <c r="C42" s="47">
        <v>1343.9</v>
      </c>
      <c r="D42" s="47">
        <v>1495.54</v>
      </c>
      <c r="E42" s="47">
        <v>966.17</v>
      </c>
      <c r="F42" s="47">
        <v>493.8299999999999</v>
      </c>
      <c r="G42" s="47">
        <v>730.1700000000001</v>
      </c>
      <c r="H42" s="47">
        <v>466.71000000000004</v>
      </c>
      <c r="I42" s="47">
        <v>95.64</v>
      </c>
      <c r="J42" s="47">
        <v>18.770000000000003</v>
      </c>
      <c r="K42" s="47">
        <v>3.37</v>
      </c>
      <c r="L42" s="47">
        <v>172.73</v>
      </c>
      <c r="M42" s="64">
        <f t="shared" si="0"/>
        <v>5786.830000000001</v>
      </c>
    </row>
    <row r="43" spans="1:13" ht="15">
      <c r="A43" s="6">
        <v>39</v>
      </c>
      <c r="B43" s="6" t="s">
        <v>39</v>
      </c>
      <c r="C43" s="47">
        <v>380.99</v>
      </c>
      <c r="D43" s="47">
        <v>428.52</v>
      </c>
      <c r="E43" s="47">
        <v>263.35</v>
      </c>
      <c r="F43" s="47">
        <v>76.3</v>
      </c>
      <c r="G43" s="47">
        <v>104.12</v>
      </c>
      <c r="H43" s="47">
        <v>103.35</v>
      </c>
      <c r="I43" s="47">
        <v>17.53</v>
      </c>
      <c r="J43" s="47">
        <v>15.649999999999997</v>
      </c>
      <c r="K43" s="47">
        <v>1.92</v>
      </c>
      <c r="L43" s="47">
        <v>64.46</v>
      </c>
      <c r="M43" s="64">
        <f t="shared" si="0"/>
        <v>1456.1900000000003</v>
      </c>
    </row>
    <row r="44" spans="1:13" ht="15">
      <c r="A44" s="6">
        <v>40</v>
      </c>
      <c r="B44" s="6" t="s">
        <v>40</v>
      </c>
      <c r="C44" s="47">
        <v>604.47</v>
      </c>
      <c r="D44" s="47">
        <v>768.68</v>
      </c>
      <c r="E44" s="47">
        <v>506.34000000000003</v>
      </c>
      <c r="F44" s="47">
        <v>241.82</v>
      </c>
      <c r="G44" s="47">
        <v>221.95</v>
      </c>
      <c r="H44" s="47">
        <v>228.39</v>
      </c>
      <c r="I44" s="47">
        <v>2.5300000000000002</v>
      </c>
      <c r="J44" s="47">
        <v>0</v>
      </c>
      <c r="K44" s="47">
        <v>0.12</v>
      </c>
      <c r="L44" s="47">
        <v>105.33</v>
      </c>
      <c r="M44" s="64">
        <f t="shared" si="0"/>
        <v>2679.63</v>
      </c>
    </row>
    <row r="45" spans="1:13" ht="15">
      <c r="A45" s="6">
        <v>41</v>
      </c>
      <c r="B45" s="6" t="s">
        <v>41</v>
      </c>
      <c r="C45" s="47">
        <v>8941.94</v>
      </c>
      <c r="D45" s="47">
        <v>11859.009999999998</v>
      </c>
      <c r="E45" s="47">
        <v>7835.25</v>
      </c>
      <c r="F45" s="47">
        <v>2830.51</v>
      </c>
      <c r="G45" s="47">
        <v>4090.0699999999997</v>
      </c>
      <c r="H45" s="47">
        <v>2507</v>
      </c>
      <c r="I45" s="47">
        <v>3237.54</v>
      </c>
      <c r="J45" s="47">
        <v>382.19</v>
      </c>
      <c r="K45" s="47">
        <v>54.97</v>
      </c>
      <c r="L45" s="47">
        <v>1005.1</v>
      </c>
      <c r="M45" s="64">
        <f t="shared" si="0"/>
        <v>42743.58</v>
      </c>
    </row>
    <row r="46" spans="1:13" ht="15">
      <c r="A46" s="6">
        <v>42</v>
      </c>
      <c r="B46" s="6" t="s">
        <v>42</v>
      </c>
      <c r="C46" s="47">
        <v>9790.79</v>
      </c>
      <c r="D46" s="47">
        <v>12521.710000000001</v>
      </c>
      <c r="E46" s="47">
        <v>8440.740000000002</v>
      </c>
      <c r="F46" s="47">
        <v>2279.31</v>
      </c>
      <c r="G46" s="47">
        <v>3349.7999999999997</v>
      </c>
      <c r="H46" s="47">
        <v>2301.8399999999997</v>
      </c>
      <c r="I46" s="47">
        <v>1222.91</v>
      </c>
      <c r="J46" s="47">
        <v>272.41999999999996</v>
      </c>
      <c r="K46" s="47">
        <v>25.169999999999998</v>
      </c>
      <c r="L46" s="47">
        <v>1572.17</v>
      </c>
      <c r="M46" s="64">
        <f t="shared" si="0"/>
        <v>41776.86</v>
      </c>
    </row>
    <row r="47" spans="1:13" ht="15">
      <c r="A47" s="6">
        <v>43</v>
      </c>
      <c r="B47" s="6" t="s">
        <v>43</v>
      </c>
      <c r="C47" s="47">
        <v>3324.51</v>
      </c>
      <c r="D47" s="47">
        <v>4715.15</v>
      </c>
      <c r="E47" s="47">
        <v>4145.049999999999</v>
      </c>
      <c r="F47" s="47">
        <v>997.8899999999999</v>
      </c>
      <c r="G47" s="47">
        <v>1485.02</v>
      </c>
      <c r="H47" s="47">
        <v>712.11</v>
      </c>
      <c r="I47" s="47">
        <v>1334.3300000000002</v>
      </c>
      <c r="J47" s="47">
        <v>125.83999999999999</v>
      </c>
      <c r="K47" s="47">
        <v>115.00000000000001</v>
      </c>
      <c r="L47" s="47">
        <v>656.3399999999999</v>
      </c>
      <c r="M47" s="64">
        <f t="shared" si="0"/>
        <v>17611.24</v>
      </c>
    </row>
    <row r="48" spans="1:13" ht="15">
      <c r="A48" s="6">
        <v>44</v>
      </c>
      <c r="B48" s="6" t="s">
        <v>44</v>
      </c>
      <c r="C48" s="47">
        <v>1786.31</v>
      </c>
      <c r="D48" s="47">
        <v>2130.33</v>
      </c>
      <c r="E48" s="47">
        <v>1673.15</v>
      </c>
      <c r="F48" s="47">
        <v>436.89</v>
      </c>
      <c r="G48" s="47">
        <v>737.1700000000001</v>
      </c>
      <c r="H48" s="47">
        <v>574.5300000000001</v>
      </c>
      <c r="I48" s="47">
        <v>437.4699999999999</v>
      </c>
      <c r="J48" s="47">
        <v>47.77</v>
      </c>
      <c r="K48" s="47">
        <v>7.9799999999999995</v>
      </c>
      <c r="L48" s="47">
        <v>187.97999999999996</v>
      </c>
      <c r="M48" s="64">
        <f t="shared" si="0"/>
        <v>8019.58</v>
      </c>
    </row>
    <row r="49" spans="1:13" ht="15">
      <c r="A49" s="6">
        <v>45</v>
      </c>
      <c r="B49" s="6" t="s">
        <v>45</v>
      </c>
      <c r="C49" s="47">
        <v>2779.31</v>
      </c>
      <c r="D49" s="47">
        <v>3722.32</v>
      </c>
      <c r="E49" s="47">
        <v>2412.87</v>
      </c>
      <c r="F49" s="47">
        <v>645.23</v>
      </c>
      <c r="G49" s="47">
        <v>744.4000000000001</v>
      </c>
      <c r="H49" s="47">
        <v>498.83000000000004</v>
      </c>
      <c r="I49" s="47">
        <v>50.71999999999999</v>
      </c>
      <c r="J49" s="47">
        <v>37.300000000000004</v>
      </c>
      <c r="K49" s="47">
        <v>19.46</v>
      </c>
      <c r="L49" s="47">
        <v>411.57000000000005</v>
      </c>
      <c r="M49" s="64">
        <f t="shared" si="0"/>
        <v>11322.009999999997</v>
      </c>
    </row>
    <row r="50" spans="1:13" ht="15">
      <c r="A50" s="6">
        <v>46</v>
      </c>
      <c r="B50" s="6" t="s">
        <v>46</v>
      </c>
      <c r="C50" s="47">
        <v>7081.58</v>
      </c>
      <c r="D50" s="47">
        <v>8281.77</v>
      </c>
      <c r="E50" s="47">
        <v>6398.97</v>
      </c>
      <c r="F50" s="47">
        <v>1519.5</v>
      </c>
      <c r="G50" s="47">
        <v>2167.82</v>
      </c>
      <c r="H50" s="47">
        <v>1467.1999999999998</v>
      </c>
      <c r="I50" s="47">
        <v>480.64</v>
      </c>
      <c r="J50" s="47">
        <v>168.20999999999995</v>
      </c>
      <c r="K50" s="47">
        <v>82.39999999999999</v>
      </c>
      <c r="L50" s="47">
        <v>874.01</v>
      </c>
      <c r="M50" s="64">
        <f t="shared" si="0"/>
        <v>28522.1</v>
      </c>
    </row>
    <row r="51" spans="1:13" ht="15">
      <c r="A51" s="6">
        <v>47</v>
      </c>
      <c r="B51" s="6" t="s">
        <v>47</v>
      </c>
      <c r="C51" s="47">
        <v>1404.95</v>
      </c>
      <c r="D51" s="47">
        <v>1875.54</v>
      </c>
      <c r="E51" s="47">
        <v>1250.03</v>
      </c>
      <c r="F51" s="47">
        <v>410</v>
      </c>
      <c r="G51" s="47">
        <v>686.61</v>
      </c>
      <c r="H51" s="47">
        <v>518.04</v>
      </c>
      <c r="I51" s="47">
        <v>495.07</v>
      </c>
      <c r="J51" s="47">
        <v>22.08</v>
      </c>
      <c r="K51" s="47">
        <v>5.67</v>
      </c>
      <c r="L51" s="47">
        <v>217.62</v>
      </c>
      <c r="M51" s="64">
        <f t="shared" si="0"/>
        <v>6885.609999999999</v>
      </c>
    </row>
    <row r="52" spans="1:13" ht="15">
      <c r="A52" s="6">
        <v>48</v>
      </c>
      <c r="B52" s="6" t="s">
        <v>48</v>
      </c>
      <c r="C52" s="47">
        <v>36405.39</v>
      </c>
      <c r="D52" s="47">
        <v>44893.8</v>
      </c>
      <c r="E52" s="47">
        <v>34116.850000000006</v>
      </c>
      <c r="F52" s="47">
        <v>6493.369999999999</v>
      </c>
      <c r="G52" s="47">
        <v>13944.810000000001</v>
      </c>
      <c r="H52" s="47">
        <v>9561.16</v>
      </c>
      <c r="I52" s="47">
        <v>21119.090000000007</v>
      </c>
      <c r="J52" s="47">
        <v>1985.4399999999998</v>
      </c>
      <c r="K52" s="47">
        <v>544</v>
      </c>
      <c r="L52" s="47">
        <v>3878.7</v>
      </c>
      <c r="M52" s="64">
        <f t="shared" si="0"/>
        <v>172942.61000000002</v>
      </c>
    </row>
    <row r="53" spans="1:13" ht="15">
      <c r="A53" s="6">
        <v>49</v>
      </c>
      <c r="B53" s="6" t="s">
        <v>49</v>
      </c>
      <c r="C53" s="47">
        <v>9631.81</v>
      </c>
      <c r="D53" s="47">
        <v>15090.01</v>
      </c>
      <c r="E53" s="47">
        <v>11246.5</v>
      </c>
      <c r="F53" s="47">
        <v>2014.21</v>
      </c>
      <c r="G53" s="47">
        <v>3105.1600000000003</v>
      </c>
      <c r="H53" s="47">
        <v>2112.57</v>
      </c>
      <c r="I53" s="47">
        <v>6860.19</v>
      </c>
      <c r="J53" s="47">
        <v>501.77</v>
      </c>
      <c r="K53" s="47">
        <v>95.14000000000001</v>
      </c>
      <c r="L53" s="47">
        <v>1363.22</v>
      </c>
      <c r="M53" s="64">
        <f t="shared" si="0"/>
        <v>52020.58</v>
      </c>
    </row>
    <row r="54" spans="1:13" ht="15">
      <c r="A54" s="6">
        <v>50</v>
      </c>
      <c r="B54" s="6" t="s">
        <v>50</v>
      </c>
      <c r="C54" s="47">
        <v>34518.42</v>
      </c>
      <c r="D54" s="47">
        <v>46102.57</v>
      </c>
      <c r="E54" s="47">
        <v>38442.48</v>
      </c>
      <c r="F54" s="47">
        <v>11069.009999999998</v>
      </c>
      <c r="G54" s="47">
        <v>15358.02</v>
      </c>
      <c r="H54" s="47">
        <v>6828.630000000001</v>
      </c>
      <c r="I54" s="47">
        <v>15196.65</v>
      </c>
      <c r="J54" s="47">
        <v>1031.2</v>
      </c>
      <c r="K54" s="47">
        <v>341.9199999999999</v>
      </c>
      <c r="L54" s="47">
        <v>5081.08</v>
      </c>
      <c r="M54" s="64">
        <f t="shared" si="0"/>
        <v>173969.98</v>
      </c>
    </row>
    <row r="55" spans="1:13" ht="15">
      <c r="A55" s="6">
        <v>51</v>
      </c>
      <c r="B55" s="6" t="s">
        <v>51</v>
      </c>
      <c r="C55" s="47">
        <v>16485.159999999996</v>
      </c>
      <c r="D55" s="47">
        <v>19668.49</v>
      </c>
      <c r="E55" s="47">
        <v>13048.470000000001</v>
      </c>
      <c r="F55" s="47">
        <v>3135.77</v>
      </c>
      <c r="G55" s="47">
        <v>5859.2699999999995</v>
      </c>
      <c r="H55" s="47">
        <v>3994.5</v>
      </c>
      <c r="I55" s="47">
        <v>2289.0400000000004</v>
      </c>
      <c r="J55" s="47">
        <v>633.45</v>
      </c>
      <c r="K55" s="47">
        <v>263.22999999999996</v>
      </c>
      <c r="L55" s="47">
        <v>1592.1399999999999</v>
      </c>
      <c r="M55" s="64">
        <f t="shared" si="0"/>
        <v>66969.51999999999</v>
      </c>
    </row>
    <row r="56" spans="1:13" ht="15">
      <c r="A56" s="6">
        <v>52</v>
      </c>
      <c r="B56" s="6" t="s">
        <v>52</v>
      </c>
      <c r="C56" s="47">
        <v>22901.94</v>
      </c>
      <c r="D56" s="47">
        <v>28281.09</v>
      </c>
      <c r="E56" s="47">
        <v>24295.96</v>
      </c>
      <c r="F56" s="47">
        <v>5957.48</v>
      </c>
      <c r="G56" s="47">
        <v>9523.45</v>
      </c>
      <c r="H56" s="47">
        <v>3901.2499999999995</v>
      </c>
      <c r="I56" s="47">
        <v>3376.2999999999993</v>
      </c>
      <c r="J56" s="47">
        <v>905.03</v>
      </c>
      <c r="K56" s="47">
        <v>229.17000000000002</v>
      </c>
      <c r="L56" s="47">
        <v>3324.3999999999996</v>
      </c>
      <c r="M56" s="64">
        <f t="shared" si="0"/>
        <v>102696.06999999998</v>
      </c>
    </row>
    <row r="57" spans="1:13" ht="15">
      <c r="A57" s="6">
        <v>53</v>
      </c>
      <c r="B57" s="6" t="s">
        <v>53</v>
      </c>
      <c r="C57" s="47">
        <v>23325.24</v>
      </c>
      <c r="D57" s="47">
        <v>27904.019999999997</v>
      </c>
      <c r="E57" s="47">
        <v>16943.739999999998</v>
      </c>
      <c r="F57" s="47">
        <v>3433.8100000000004</v>
      </c>
      <c r="G57" s="47">
        <v>6221.94</v>
      </c>
      <c r="H57" s="47">
        <v>4963.95</v>
      </c>
      <c r="I57" s="47">
        <v>7044.720000000001</v>
      </c>
      <c r="J57" s="47">
        <v>284.96</v>
      </c>
      <c r="K57" s="47">
        <v>238.03999999999996</v>
      </c>
      <c r="L57" s="47">
        <v>2961.2799999999997</v>
      </c>
      <c r="M57" s="64">
        <f t="shared" si="0"/>
        <v>93321.7</v>
      </c>
    </row>
    <row r="58" spans="1:13" ht="15">
      <c r="A58" s="6">
        <v>54</v>
      </c>
      <c r="B58" s="6" t="s">
        <v>54</v>
      </c>
      <c r="C58" s="47">
        <v>2863.37</v>
      </c>
      <c r="D58" s="47">
        <v>3207.5</v>
      </c>
      <c r="E58" s="47">
        <v>1758.63</v>
      </c>
      <c r="F58" s="47">
        <v>750.36</v>
      </c>
      <c r="G58" s="47">
        <v>987.0200000000001</v>
      </c>
      <c r="H58" s="47">
        <v>605.0200000000001</v>
      </c>
      <c r="I58" s="47">
        <v>429.42</v>
      </c>
      <c r="J58" s="47">
        <v>53.559999999999995</v>
      </c>
      <c r="K58" s="47">
        <v>7.830000000000001</v>
      </c>
      <c r="L58" s="47">
        <v>336.19</v>
      </c>
      <c r="M58" s="64">
        <f t="shared" si="0"/>
        <v>10998.900000000001</v>
      </c>
    </row>
    <row r="59" spans="1:13" ht="15">
      <c r="A59" s="6">
        <v>55</v>
      </c>
      <c r="B59" s="6" t="s">
        <v>55</v>
      </c>
      <c r="C59" s="47">
        <v>7275.35</v>
      </c>
      <c r="D59" s="47">
        <v>8917.529999999999</v>
      </c>
      <c r="E59" s="47">
        <v>7676.110000000001</v>
      </c>
      <c r="F59" s="47">
        <v>1569.6999999999998</v>
      </c>
      <c r="G59" s="47">
        <v>2686.16</v>
      </c>
      <c r="H59" s="47">
        <v>1185.1499999999999</v>
      </c>
      <c r="I59" s="47">
        <v>117.85999999999999</v>
      </c>
      <c r="J59" s="47">
        <v>217.23</v>
      </c>
      <c r="K59" s="47">
        <v>45.99999999999999</v>
      </c>
      <c r="L59" s="47">
        <v>592.93</v>
      </c>
      <c r="M59" s="64">
        <f t="shared" si="0"/>
        <v>30284.02</v>
      </c>
    </row>
    <row r="60" spans="1:13" ht="15">
      <c r="A60" s="6">
        <v>56</v>
      </c>
      <c r="B60" s="6" t="s">
        <v>56</v>
      </c>
      <c r="C60" s="47">
        <v>9630.2</v>
      </c>
      <c r="D60" s="47">
        <v>12002.67</v>
      </c>
      <c r="E60" s="47">
        <v>8204.01</v>
      </c>
      <c r="F60" s="47">
        <v>1606.14</v>
      </c>
      <c r="G60" s="47">
        <v>2410.21</v>
      </c>
      <c r="H60" s="47">
        <v>1469.0199999999998</v>
      </c>
      <c r="I60" s="47">
        <v>2458.09</v>
      </c>
      <c r="J60" s="47">
        <v>101.82000000000001</v>
      </c>
      <c r="K60" s="47">
        <v>18.59</v>
      </c>
      <c r="L60" s="47">
        <v>1163.35</v>
      </c>
      <c r="M60" s="64">
        <f t="shared" si="0"/>
        <v>39064.09999999999</v>
      </c>
    </row>
    <row r="61" spans="1:13" ht="15">
      <c r="A61" s="6">
        <v>57</v>
      </c>
      <c r="B61" s="6" t="s">
        <v>57</v>
      </c>
      <c r="C61" s="47">
        <v>5706.780000000001</v>
      </c>
      <c r="D61" s="47">
        <v>7832.67</v>
      </c>
      <c r="E61" s="47">
        <v>6324.29</v>
      </c>
      <c r="F61" s="47">
        <v>1505</v>
      </c>
      <c r="G61" s="47">
        <v>1913</v>
      </c>
      <c r="H61" s="47">
        <v>848</v>
      </c>
      <c r="I61" s="47">
        <v>122.25999999999998</v>
      </c>
      <c r="J61" s="47">
        <v>107.99999999999999</v>
      </c>
      <c r="K61" s="47">
        <v>45.99999999999999</v>
      </c>
      <c r="L61" s="47">
        <v>672</v>
      </c>
      <c r="M61" s="64">
        <f t="shared" si="0"/>
        <v>25078</v>
      </c>
    </row>
    <row r="62" spans="1:13" ht="15">
      <c r="A62" s="6">
        <v>58</v>
      </c>
      <c r="B62" s="6" t="s">
        <v>58</v>
      </c>
      <c r="C62" s="47">
        <v>9202.86</v>
      </c>
      <c r="D62" s="47">
        <v>10808.14</v>
      </c>
      <c r="E62" s="47">
        <v>8241.19</v>
      </c>
      <c r="F62" s="47">
        <v>2339.49</v>
      </c>
      <c r="G62" s="47">
        <v>4766.3</v>
      </c>
      <c r="H62" s="47">
        <v>2714.87</v>
      </c>
      <c r="I62" s="47">
        <v>1863.6200000000001</v>
      </c>
      <c r="J62" s="47">
        <v>428.48</v>
      </c>
      <c r="K62" s="47">
        <v>91.66000000000001</v>
      </c>
      <c r="L62" s="47">
        <v>1106.21</v>
      </c>
      <c r="M62" s="64">
        <f t="shared" si="0"/>
        <v>41562.820000000014</v>
      </c>
    </row>
    <row r="63" spans="1:13" ht="15">
      <c r="A63" s="6">
        <v>59</v>
      </c>
      <c r="B63" s="6" t="s">
        <v>59</v>
      </c>
      <c r="C63" s="47">
        <v>14333.12</v>
      </c>
      <c r="D63" s="47">
        <v>18672.97</v>
      </c>
      <c r="E63" s="47">
        <v>14664.519999999999</v>
      </c>
      <c r="F63" s="47">
        <v>3096.69</v>
      </c>
      <c r="G63" s="47">
        <v>5451.730000000001</v>
      </c>
      <c r="H63" s="47">
        <v>3394.98</v>
      </c>
      <c r="I63" s="47">
        <v>1836.1599999999996</v>
      </c>
      <c r="J63" s="47">
        <v>344.02</v>
      </c>
      <c r="K63" s="47">
        <v>49.010000000000005</v>
      </c>
      <c r="L63" s="47">
        <v>1868.52</v>
      </c>
      <c r="M63" s="64">
        <f t="shared" si="0"/>
        <v>63711.72</v>
      </c>
    </row>
    <row r="64" spans="1:13" ht="15">
      <c r="A64" s="6">
        <v>60</v>
      </c>
      <c r="B64" s="6" t="s">
        <v>60</v>
      </c>
      <c r="C64" s="47">
        <v>1870.42</v>
      </c>
      <c r="D64" s="47">
        <v>2302.08</v>
      </c>
      <c r="E64" s="47">
        <v>1349.79</v>
      </c>
      <c r="F64" s="47">
        <v>423.52</v>
      </c>
      <c r="G64" s="47">
        <v>489.34</v>
      </c>
      <c r="H64" s="47">
        <v>349.64</v>
      </c>
      <c r="I64" s="47">
        <v>212.61999999999998</v>
      </c>
      <c r="J64" s="47">
        <v>26.27</v>
      </c>
      <c r="K64" s="47">
        <v>7</v>
      </c>
      <c r="L64" s="47">
        <v>340.11</v>
      </c>
      <c r="M64" s="64">
        <f t="shared" si="0"/>
        <v>7370.79</v>
      </c>
    </row>
    <row r="65" spans="1:13" ht="15">
      <c r="A65" s="6">
        <v>61</v>
      </c>
      <c r="B65" s="6" t="s">
        <v>61</v>
      </c>
      <c r="C65" s="47">
        <v>1546</v>
      </c>
      <c r="D65" s="47">
        <v>1973</v>
      </c>
      <c r="E65" s="47">
        <v>1179.38</v>
      </c>
      <c r="F65" s="47">
        <v>300</v>
      </c>
      <c r="G65" s="47">
        <v>305</v>
      </c>
      <c r="H65" s="47">
        <v>195.9</v>
      </c>
      <c r="I65" s="47">
        <v>161</v>
      </c>
      <c r="J65" s="47">
        <v>6</v>
      </c>
      <c r="K65" s="47">
        <v>1</v>
      </c>
      <c r="L65" s="47">
        <v>242.7</v>
      </c>
      <c r="M65" s="64">
        <f t="shared" si="0"/>
        <v>5909.98</v>
      </c>
    </row>
    <row r="66" spans="1:13" ht="15">
      <c r="A66" s="6">
        <v>62</v>
      </c>
      <c r="B66" s="6" t="s">
        <v>62</v>
      </c>
      <c r="C66" s="47">
        <v>765.41</v>
      </c>
      <c r="D66" s="47">
        <v>923.1</v>
      </c>
      <c r="E66" s="47">
        <v>549.38</v>
      </c>
      <c r="F66" s="47">
        <v>210.94</v>
      </c>
      <c r="G66" s="47">
        <v>188.85999999999999</v>
      </c>
      <c r="H66" s="47">
        <v>115.13000000000001</v>
      </c>
      <c r="I66" s="47">
        <v>0</v>
      </c>
      <c r="J66" s="47">
        <v>15.75</v>
      </c>
      <c r="K66" s="47">
        <v>3.2</v>
      </c>
      <c r="L66" s="47">
        <v>28.18</v>
      </c>
      <c r="M66" s="64">
        <f t="shared" si="0"/>
        <v>2799.95</v>
      </c>
    </row>
    <row r="67" spans="1:13" ht="15">
      <c r="A67" s="6">
        <v>63</v>
      </c>
      <c r="B67" s="6" t="s">
        <v>63</v>
      </c>
      <c r="C67" s="47">
        <v>605.79</v>
      </c>
      <c r="D67" s="47">
        <v>699.29</v>
      </c>
      <c r="E67" s="47">
        <v>397.64000000000004</v>
      </c>
      <c r="F67" s="47">
        <v>140.63</v>
      </c>
      <c r="G67" s="47">
        <v>178.88</v>
      </c>
      <c r="H67" s="47">
        <v>112.92999999999999</v>
      </c>
      <c r="I67" s="47">
        <v>0</v>
      </c>
      <c r="J67" s="47">
        <v>13.6</v>
      </c>
      <c r="K67" s="47">
        <v>0.59</v>
      </c>
      <c r="L67" s="47">
        <v>94.39</v>
      </c>
      <c r="M67" s="64">
        <f t="shared" si="0"/>
        <v>2243.74</v>
      </c>
    </row>
    <row r="68" spans="1:13" ht="15">
      <c r="A68" s="6">
        <v>64</v>
      </c>
      <c r="B68" s="6" t="s">
        <v>64</v>
      </c>
      <c r="C68" s="47">
        <v>14158.65</v>
      </c>
      <c r="D68" s="47">
        <v>17887.8</v>
      </c>
      <c r="E68" s="47">
        <v>12739.34</v>
      </c>
      <c r="F68" s="47">
        <v>3124.97</v>
      </c>
      <c r="G68" s="47">
        <v>5261.53</v>
      </c>
      <c r="H68" s="47">
        <v>3571.02</v>
      </c>
      <c r="I68" s="47">
        <v>2088.35</v>
      </c>
      <c r="J68" s="47">
        <v>542.5100000000001</v>
      </c>
      <c r="K68" s="47">
        <v>135.08</v>
      </c>
      <c r="L68" s="47">
        <v>1908.7199999999998</v>
      </c>
      <c r="M68" s="64">
        <f t="shared" si="0"/>
        <v>61417.969999999994</v>
      </c>
    </row>
    <row r="69" spans="1:13" ht="15">
      <c r="A69" s="6">
        <v>65</v>
      </c>
      <c r="B69" s="6" t="s">
        <v>65</v>
      </c>
      <c r="C69" s="47">
        <v>1328.7</v>
      </c>
      <c r="D69" s="47">
        <v>1636.16</v>
      </c>
      <c r="E69" s="47">
        <v>851.12</v>
      </c>
      <c r="F69" s="47">
        <v>580.75</v>
      </c>
      <c r="G69" s="47">
        <v>357.28000000000003</v>
      </c>
      <c r="H69" s="47">
        <v>232.56</v>
      </c>
      <c r="I69" s="47">
        <v>5.910000000000001</v>
      </c>
      <c r="J69" s="47">
        <v>21.31</v>
      </c>
      <c r="K69" s="47">
        <v>14.74</v>
      </c>
      <c r="L69" s="47">
        <v>149.04</v>
      </c>
      <c r="M69" s="64">
        <f aca="true" t="shared" si="1" ref="M69:M80">SUM(C69:L69)</f>
        <v>5177.57</v>
      </c>
    </row>
    <row r="70" spans="1:13" ht="15">
      <c r="A70" s="6">
        <v>66</v>
      </c>
      <c r="B70" s="6" t="s">
        <v>66</v>
      </c>
      <c r="C70" s="47">
        <v>2095.92</v>
      </c>
      <c r="D70" s="47">
        <v>2275</v>
      </c>
      <c r="E70" s="47">
        <v>1375.68</v>
      </c>
      <c r="F70" s="47">
        <v>286</v>
      </c>
      <c r="G70" s="47">
        <v>410.00000000000006</v>
      </c>
      <c r="H70" s="47">
        <v>324.59000000000003</v>
      </c>
      <c r="I70" s="47">
        <v>139.81</v>
      </c>
      <c r="J70" s="47">
        <v>5.95</v>
      </c>
      <c r="K70" s="47">
        <v>4.28</v>
      </c>
      <c r="L70" s="47">
        <v>223.9</v>
      </c>
      <c r="M70" s="64">
        <f t="shared" si="1"/>
        <v>7141.13</v>
      </c>
    </row>
    <row r="71" spans="1:13" ht="15">
      <c r="A71" s="6">
        <v>67</v>
      </c>
      <c r="B71" s="6" t="s">
        <v>67</v>
      </c>
      <c r="C71" s="47">
        <v>950.9399999999999</v>
      </c>
      <c r="D71" s="47">
        <v>1077.88</v>
      </c>
      <c r="E71" s="47">
        <v>696.56</v>
      </c>
      <c r="F71" s="47">
        <v>202.92</v>
      </c>
      <c r="G71" s="47">
        <v>279.33000000000004</v>
      </c>
      <c r="H71" s="47">
        <v>147.99</v>
      </c>
      <c r="I71" s="47">
        <v>20.019999999999996</v>
      </c>
      <c r="J71" s="47">
        <v>15.15</v>
      </c>
      <c r="K71" s="47">
        <v>7.5200000000000005</v>
      </c>
      <c r="L71" s="47">
        <v>75.89</v>
      </c>
      <c r="M71" s="64">
        <f t="shared" si="1"/>
        <v>3474.2</v>
      </c>
    </row>
    <row r="72" spans="1:13" ht="15">
      <c r="A72" s="6">
        <v>68</v>
      </c>
      <c r="B72" s="6" t="s">
        <v>223</v>
      </c>
      <c r="C72" s="47">
        <v>0</v>
      </c>
      <c r="D72" s="47">
        <v>49</v>
      </c>
      <c r="E72" s="47">
        <v>162.26</v>
      </c>
      <c r="F72" s="47">
        <v>0</v>
      </c>
      <c r="G72" s="47">
        <v>28.12</v>
      </c>
      <c r="H72" s="47">
        <v>131.47</v>
      </c>
      <c r="I72" s="47">
        <v>0</v>
      </c>
      <c r="J72" s="47">
        <v>0</v>
      </c>
      <c r="K72" s="47">
        <v>0</v>
      </c>
      <c r="L72" s="47">
        <v>48.510000000000005</v>
      </c>
      <c r="M72" s="64">
        <f t="shared" si="1"/>
        <v>419.36</v>
      </c>
    </row>
    <row r="73" spans="1:13" ht="15">
      <c r="A73" s="6">
        <v>69</v>
      </c>
      <c r="B73" s="6" t="s">
        <v>104</v>
      </c>
      <c r="C73" s="47">
        <v>180</v>
      </c>
      <c r="D73" s="47">
        <v>207</v>
      </c>
      <c r="E73" s="47">
        <v>153</v>
      </c>
      <c r="F73" s="47">
        <v>2</v>
      </c>
      <c r="G73" s="47">
        <v>5</v>
      </c>
      <c r="H73" s="47">
        <v>0</v>
      </c>
      <c r="I73" s="47">
        <v>0</v>
      </c>
      <c r="J73" s="47">
        <v>0</v>
      </c>
      <c r="K73" s="47">
        <v>0</v>
      </c>
      <c r="L73" s="47">
        <v>3</v>
      </c>
      <c r="M73" s="64">
        <f t="shared" si="1"/>
        <v>550</v>
      </c>
    </row>
    <row r="74" spans="1:13" ht="15">
      <c r="A74" s="6">
        <v>70</v>
      </c>
      <c r="B74" s="6" t="s">
        <v>227</v>
      </c>
      <c r="C74" s="47">
        <v>193.5</v>
      </c>
      <c r="D74" s="47">
        <v>291</v>
      </c>
      <c r="E74" s="47">
        <v>114.5</v>
      </c>
      <c r="F74" s="47">
        <v>25.5</v>
      </c>
      <c r="G74" s="47">
        <v>36.56</v>
      </c>
      <c r="H74" s="47">
        <v>0.5</v>
      </c>
      <c r="I74" s="47">
        <v>3</v>
      </c>
      <c r="J74" s="47">
        <v>0</v>
      </c>
      <c r="K74" s="47">
        <v>0</v>
      </c>
      <c r="L74" s="47">
        <v>0</v>
      </c>
      <c r="M74" s="64">
        <f t="shared" si="1"/>
        <v>664.56</v>
      </c>
    </row>
    <row r="75" spans="1:13" ht="15">
      <c r="A75" s="6">
        <v>71</v>
      </c>
      <c r="B75" s="6" t="s">
        <v>228</v>
      </c>
      <c r="C75" s="47">
        <v>496.73</v>
      </c>
      <c r="D75" s="47">
        <v>778.6599999999999</v>
      </c>
      <c r="E75" s="47">
        <v>0</v>
      </c>
      <c r="F75" s="47">
        <v>53.83</v>
      </c>
      <c r="G75" s="47">
        <v>76.27</v>
      </c>
      <c r="H75" s="47">
        <v>0</v>
      </c>
      <c r="I75" s="47">
        <v>28.98</v>
      </c>
      <c r="J75" s="47">
        <v>18.060000000000002</v>
      </c>
      <c r="K75" s="47">
        <v>3.0300000000000002</v>
      </c>
      <c r="L75" s="47">
        <v>0</v>
      </c>
      <c r="M75" s="64">
        <f t="shared" si="1"/>
        <v>1455.5599999999997</v>
      </c>
    </row>
    <row r="76" spans="1:13" ht="15">
      <c r="A76" s="6">
        <v>72</v>
      </c>
      <c r="B76" s="6" t="s">
        <v>229</v>
      </c>
      <c r="C76" s="47">
        <v>340</v>
      </c>
      <c r="D76" s="47">
        <v>198</v>
      </c>
      <c r="E76" s="47">
        <v>0</v>
      </c>
      <c r="F76" s="47">
        <v>43</v>
      </c>
      <c r="G76" s="47">
        <v>41</v>
      </c>
      <c r="H76" s="47">
        <v>0</v>
      </c>
      <c r="I76" s="47">
        <v>15</v>
      </c>
      <c r="J76" s="47">
        <v>12</v>
      </c>
      <c r="K76" s="47">
        <v>0</v>
      </c>
      <c r="L76" s="47">
        <v>0</v>
      </c>
      <c r="M76" s="64">
        <f t="shared" si="1"/>
        <v>649</v>
      </c>
    </row>
    <row r="77" spans="1:13" ht="15">
      <c r="A77" s="6">
        <v>73</v>
      </c>
      <c r="B77" s="6" t="s">
        <v>225</v>
      </c>
      <c r="C77" s="47">
        <v>357</v>
      </c>
      <c r="D77" s="47">
        <v>561</v>
      </c>
      <c r="E77" s="47">
        <v>510.5</v>
      </c>
      <c r="F77" s="47">
        <v>31</v>
      </c>
      <c r="G77" s="47">
        <v>87</v>
      </c>
      <c r="H77" s="47">
        <v>84</v>
      </c>
      <c r="I77" s="47">
        <v>5.5</v>
      </c>
      <c r="J77" s="47">
        <v>0</v>
      </c>
      <c r="K77" s="47">
        <v>0</v>
      </c>
      <c r="L77" s="47">
        <v>65</v>
      </c>
      <c r="M77" s="64">
        <f t="shared" si="1"/>
        <v>1701</v>
      </c>
    </row>
    <row r="78" spans="1:13" ht="15">
      <c r="A78" s="6">
        <v>74</v>
      </c>
      <c r="B78" s="6" t="s">
        <v>105</v>
      </c>
      <c r="C78" s="47">
        <v>207.57999999999998</v>
      </c>
      <c r="D78" s="47">
        <v>343</v>
      </c>
      <c r="E78" s="47">
        <v>419</v>
      </c>
      <c r="F78" s="47">
        <v>9.02</v>
      </c>
      <c r="G78" s="47">
        <v>119</v>
      </c>
      <c r="H78" s="47">
        <v>40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1137.6</v>
      </c>
    </row>
    <row r="79" spans="1:13" ht="15">
      <c r="A79" s="6">
        <v>75</v>
      </c>
      <c r="B79" s="6" t="s">
        <v>192</v>
      </c>
      <c r="C79" s="47">
        <v>0</v>
      </c>
      <c r="D79" s="47">
        <v>3698.44</v>
      </c>
      <c r="E79" s="47">
        <v>18818.010000000002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22516.45</v>
      </c>
    </row>
    <row r="80" spans="1:13" ht="15">
      <c r="A80" s="63">
        <v>76</v>
      </c>
      <c r="B80" s="63" t="s">
        <v>226</v>
      </c>
      <c r="C80" s="64">
        <f aca="true" t="shared" si="2" ref="C80:L80">SUM(C5:C79)</f>
        <v>581837.6799999999</v>
      </c>
      <c r="D80" s="64">
        <f t="shared" si="2"/>
        <v>745231.88</v>
      </c>
      <c r="E80" s="64">
        <f t="shared" si="2"/>
        <v>553260.3300000001</v>
      </c>
      <c r="F80" s="64">
        <f t="shared" si="2"/>
        <v>140530.84999999998</v>
      </c>
      <c r="G80" s="64">
        <f t="shared" si="2"/>
        <v>219472.95999999988</v>
      </c>
      <c r="H80" s="64">
        <f t="shared" si="2"/>
        <v>132385.02999999997</v>
      </c>
      <c r="I80" s="64">
        <f t="shared" si="2"/>
        <v>174182.86</v>
      </c>
      <c r="J80" s="64">
        <f t="shared" si="2"/>
        <v>19114.840000000007</v>
      </c>
      <c r="K80" s="64">
        <f t="shared" si="2"/>
        <v>5770.830000000001</v>
      </c>
      <c r="L80" s="64">
        <f t="shared" si="2"/>
        <v>73292.15</v>
      </c>
      <c r="M80" s="65">
        <f t="shared" si="1"/>
        <v>2645079.4099999997</v>
      </c>
    </row>
  </sheetData>
  <sheetProtection/>
  <conditionalFormatting sqref="C5:L79">
    <cfRule type="expression" priority="1" dxfId="1">
      <formula>C5&lt;&gt;ROUND(C5,2)</formula>
    </cfRule>
  </conditionalFormatting>
  <printOptions horizontalCentered="1" verticalCentered="1"/>
  <pageMargins left="0.5" right="0.25" top="0.25" bottom="0.25" header="0.5" footer="0.5"/>
  <pageSetup fitToHeight="1" fitToWidth="1"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zoomScaleSheetLayoutView="75" zoomScalePageLayoutView="0" workbookViewId="0" topLeftCell="A1">
      <selection activeCell="A32" sqref="A32"/>
    </sheetView>
  </sheetViews>
  <sheetFormatPr defaultColWidth="8.88671875" defaultRowHeight="15"/>
  <cols>
    <col min="1" max="1" width="3.99609375" style="0" customWidth="1"/>
    <col min="2" max="2" width="8.77734375" style="0" bestFit="1" customWidth="1"/>
    <col min="3" max="4" width="6.4453125" style="0" bestFit="1" customWidth="1"/>
    <col min="5" max="5" width="6.99609375" style="0" bestFit="1" customWidth="1"/>
    <col min="6" max="12" width="6.4453125" style="0" bestFit="1" customWidth="1"/>
    <col min="13" max="13" width="6.99609375" style="0" bestFit="1" customWidth="1"/>
  </cols>
  <sheetData>
    <row r="1" ht="15">
      <c r="A1" s="46" t="s">
        <v>232</v>
      </c>
    </row>
    <row r="2" ht="15">
      <c r="A2" s="62" t="s">
        <v>350</v>
      </c>
    </row>
    <row r="3" ht="15">
      <c r="A3" s="46" t="s">
        <v>351</v>
      </c>
    </row>
    <row r="4" spans="1:13" ht="15">
      <c r="A4" s="59" t="s">
        <v>191</v>
      </c>
      <c r="B4" s="59" t="s">
        <v>1</v>
      </c>
      <c r="C4" s="59" t="s">
        <v>212</v>
      </c>
      <c r="D4" s="59" t="s">
        <v>213</v>
      </c>
      <c r="E4" s="59" t="s">
        <v>214</v>
      </c>
      <c r="F4" s="59" t="s">
        <v>215</v>
      </c>
      <c r="G4" s="59" t="s">
        <v>216</v>
      </c>
      <c r="H4" s="59" t="s">
        <v>217</v>
      </c>
      <c r="I4" s="59" t="s">
        <v>218</v>
      </c>
      <c r="J4" s="59" t="s">
        <v>219</v>
      </c>
      <c r="K4" s="59" t="s">
        <v>220</v>
      </c>
      <c r="L4" s="59" t="s">
        <v>221</v>
      </c>
      <c r="M4" s="60" t="s">
        <v>2</v>
      </c>
    </row>
    <row r="5" spans="1:13" ht="15">
      <c r="A5" s="74" t="s">
        <v>249</v>
      </c>
      <c r="B5" s="57" t="s">
        <v>3</v>
      </c>
      <c r="C5" s="58">
        <f>'Fcast 1011 BP'!C5-'Proj 022410'!C5</f>
        <v>-99.8100000000004</v>
      </c>
      <c r="D5" s="58">
        <f>'Fcast 1011 BP'!D5-'Proj 022410'!D5</f>
        <v>-222.0500000000011</v>
      </c>
      <c r="E5" s="58">
        <f>'Fcast 1011 BP'!E5-'Proj 022410'!E5</f>
        <v>-150.84000000000015</v>
      </c>
      <c r="F5" s="58">
        <f>'Fcast 1011 BP'!F5-'Proj 022410'!F5</f>
        <v>100.03999999999996</v>
      </c>
      <c r="G5" s="58">
        <f>'Fcast 1011 BP'!G5-'Proj 022410'!G5</f>
        <v>222.3699999999999</v>
      </c>
      <c r="H5" s="58">
        <f>'Fcast 1011 BP'!H5-'Proj 022410'!H5</f>
        <v>151.13999999999987</v>
      </c>
      <c r="I5" s="58">
        <f>'Fcast 1011 BP'!I5-'Proj 022410'!I5</f>
        <v>2.150000000000091</v>
      </c>
      <c r="J5" s="58">
        <f>'Fcast 1011 BP'!J5-'Proj 022410'!J5</f>
        <v>0</v>
      </c>
      <c r="K5" s="58">
        <f>'Fcast 1011 BP'!K5-'Proj 022410'!K5</f>
        <v>0</v>
      </c>
      <c r="L5" s="58">
        <f>'Fcast 1011 BP'!L5-'Proj 022410'!L5</f>
        <v>0</v>
      </c>
      <c r="M5" s="71">
        <f>SUM(C5:L5)</f>
        <v>2.999999999998181</v>
      </c>
    </row>
    <row r="6" spans="1:13" ht="15">
      <c r="A6" s="74" t="s">
        <v>250</v>
      </c>
      <c r="B6" s="57" t="s">
        <v>4</v>
      </c>
      <c r="C6" s="58">
        <f>'Fcast 1011 BP'!C6-'Proj 022410'!C6</f>
        <v>-22.549999999999955</v>
      </c>
      <c r="D6" s="58">
        <f>'Fcast 1011 BP'!D6-'Proj 022410'!D6</f>
        <v>-24.670000000000073</v>
      </c>
      <c r="E6" s="58">
        <f>'Fcast 1011 BP'!E6-'Proj 022410'!E6</f>
        <v>-56.40999999999997</v>
      </c>
      <c r="F6" s="58">
        <f>'Fcast 1011 BP'!F6-'Proj 022410'!F6</f>
        <v>-3.619999999999976</v>
      </c>
      <c r="G6" s="58">
        <f>'Fcast 1011 BP'!G6-'Proj 022410'!G6</f>
        <v>-3.180000000000007</v>
      </c>
      <c r="H6" s="58">
        <f>'Fcast 1011 BP'!H6-'Proj 022410'!H6</f>
        <v>-2.5100000000000193</v>
      </c>
      <c r="I6" s="58">
        <f>'Fcast 1011 BP'!I6-'Proj 022410'!I6</f>
        <v>-0.08999999999999986</v>
      </c>
      <c r="J6" s="58">
        <f>'Fcast 1011 BP'!J6-'Proj 022410'!J6</f>
        <v>-0.22000000000000242</v>
      </c>
      <c r="K6" s="58">
        <f>'Fcast 1011 BP'!K6-'Proj 022410'!K6</f>
        <v>-0.009999999999999787</v>
      </c>
      <c r="L6" s="58">
        <f>'Fcast 1011 BP'!L6-'Proj 022410'!L6</f>
        <v>38.26000000000005</v>
      </c>
      <c r="M6" s="71">
        <f aca="true" t="shared" si="0" ref="M6:M69">SUM(C6:L6)</f>
        <v>-74.99999999999996</v>
      </c>
    </row>
    <row r="7" spans="1:13" ht="15">
      <c r="A7" s="74" t="s">
        <v>251</v>
      </c>
      <c r="B7" s="57" t="s">
        <v>5</v>
      </c>
      <c r="C7" s="58">
        <f>'Fcast 1011 BP'!C7-'Proj 022410'!C7</f>
        <v>-39.42000000000007</v>
      </c>
      <c r="D7" s="58">
        <f>'Fcast 1011 BP'!D7-'Proj 022410'!D7</f>
        <v>-63.32999999999993</v>
      </c>
      <c r="E7" s="58">
        <f>'Fcast 1011 BP'!E7-'Proj 022410'!E7</f>
        <v>-44.090000000000146</v>
      </c>
      <c r="F7" s="58">
        <f>'Fcast 1011 BP'!F7-'Proj 022410'!F7</f>
        <v>-8.460000000000036</v>
      </c>
      <c r="G7" s="58">
        <f>'Fcast 1011 BP'!G7-'Proj 022410'!G7</f>
        <v>-15.130000000000337</v>
      </c>
      <c r="H7" s="58">
        <f>'Fcast 1011 BP'!H7-'Proj 022410'!H7</f>
        <v>-6.830000000000041</v>
      </c>
      <c r="I7" s="58">
        <f>'Fcast 1011 BP'!I7-'Proj 022410'!I7</f>
        <v>-2.25</v>
      </c>
      <c r="J7" s="58">
        <f>'Fcast 1011 BP'!J7-'Proj 022410'!J7</f>
        <v>-2.5399999999999636</v>
      </c>
      <c r="K7" s="58">
        <f>'Fcast 1011 BP'!K7-'Proj 022410'!K7</f>
        <v>-0.7400000000000091</v>
      </c>
      <c r="L7" s="58">
        <f>'Fcast 1011 BP'!L7-'Proj 022410'!L7</f>
        <v>-5.209999999999923</v>
      </c>
      <c r="M7" s="71">
        <f t="shared" si="0"/>
        <v>-188.00000000000045</v>
      </c>
    </row>
    <row r="8" spans="1:13" ht="15">
      <c r="A8" s="74" t="s">
        <v>252</v>
      </c>
      <c r="B8" s="57" t="s">
        <v>6</v>
      </c>
      <c r="C8" s="58">
        <f>'Fcast 1011 BP'!C8-'Proj 022410'!C8</f>
        <v>0</v>
      </c>
      <c r="D8" s="58">
        <f>'Fcast 1011 BP'!D8-'Proj 022410'!D8</f>
        <v>0</v>
      </c>
      <c r="E8" s="58">
        <f>'Fcast 1011 BP'!E8-'Proj 022410'!E8</f>
        <v>0</v>
      </c>
      <c r="F8" s="58">
        <f>'Fcast 1011 BP'!F8-'Proj 022410'!F8</f>
        <v>0</v>
      </c>
      <c r="G8" s="58">
        <f>'Fcast 1011 BP'!G8-'Proj 022410'!G8</f>
        <v>0</v>
      </c>
      <c r="H8" s="58">
        <f>'Fcast 1011 BP'!H8-'Proj 022410'!H8</f>
        <v>0</v>
      </c>
      <c r="I8" s="58">
        <f>'Fcast 1011 BP'!I8-'Proj 022410'!I8</f>
        <v>0</v>
      </c>
      <c r="J8" s="58">
        <f>'Fcast 1011 BP'!J8-'Proj 022410'!J8</f>
        <v>0</v>
      </c>
      <c r="K8" s="58">
        <f>'Fcast 1011 BP'!K8-'Proj 022410'!K8</f>
        <v>0</v>
      </c>
      <c r="L8" s="58">
        <f>'Fcast 1011 BP'!L8-'Proj 022410'!L8</f>
        <v>0</v>
      </c>
      <c r="M8" s="71">
        <f t="shared" si="0"/>
        <v>0</v>
      </c>
    </row>
    <row r="9" spans="1:13" ht="15">
      <c r="A9" s="74" t="s">
        <v>253</v>
      </c>
      <c r="B9" s="57" t="s">
        <v>7</v>
      </c>
      <c r="C9" s="58">
        <f>'Fcast 1011 BP'!C9-'Proj 022410'!C9</f>
        <v>0</v>
      </c>
      <c r="D9" s="58">
        <f>'Fcast 1011 BP'!D9-'Proj 022410'!D9</f>
        <v>0</v>
      </c>
      <c r="E9" s="58">
        <f>'Fcast 1011 BP'!E9-'Proj 022410'!E9</f>
        <v>0</v>
      </c>
      <c r="F9" s="58">
        <f>'Fcast 1011 BP'!F9-'Proj 022410'!F9</f>
        <v>0</v>
      </c>
      <c r="G9" s="58">
        <f>'Fcast 1011 BP'!G9-'Proj 022410'!G9</f>
        <v>0</v>
      </c>
      <c r="H9" s="58">
        <f>'Fcast 1011 BP'!H9-'Proj 022410'!H9</f>
        <v>0</v>
      </c>
      <c r="I9" s="58">
        <f>'Fcast 1011 BP'!I9-'Proj 022410'!I9</f>
        <v>0</v>
      </c>
      <c r="J9" s="58">
        <f>'Fcast 1011 BP'!J9-'Proj 022410'!J9</f>
        <v>0</v>
      </c>
      <c r="K9" s="58">
        <f>'Fcast 1011 BP'!K9-'Proj 022410'!K9</f>
        <v>0</v>
      </c>
      <c r="L9" s="58">
        <f>'Fcast 1011 BP'!L9-'Proj 022410'!L9</f>
        <v>0</v>
      </c>
      <c r="M9" s="71">
        <f t="shared" si="0"/>
        <v>0</v>
      </c>
    </row>
    <row r="10" spans="1:13" ht="15">
      <c r="A10" s="74" t="s">
        <v>254</v>
      </c>
      <c r="B10" s="57" t="s">
        <v>8</v>
      </c>
      <c r="C10" s="58">
        <f>'Fcast 1011 BP'!C10-'Proj 022410'!C10</f>
        <v>244.00000000000728</v>
      </c>
      <c r="D10" s="58">
        <f>'Fcast 1011 BP'!D10-'Proj 022410'!D10</f>
        <v>-90</v>
      </c>
      <c r="E10" s="58">
        <f>'Fcast 1011 BP'!E10-'Proj 022410'!E10</f>
        <v>215</v>
      </c>
      <c r="F10" s="58">
        <f>'Fcast 1011 BP'!F10-'Proj 022410'!F10</f>
        <v>-20</v>
      </c>
      <c r="G10" s="58">
        <f>'Fcast 1011 BP'!G10-'Proj 022410'!G10</f>
        <v>-39</v>
      </c>
      <c r="H10" s="58">
        <f>'Fcast 1011 BP'!H10-'Proj 022410'!H10</f>
        <v>81</v>
      </c>
      <c r="I10" s="58">
        <f>'Fcast 1011 BP'!I10-'Proj 022410'!I10</f>
        <v>-691</v>
      </c>
      <c r="J10" s="58">
        <f>'Fcast 1011 BP'!J10-'Proj 022410'!J10</f>
        <v>0</v>
      </c>
      <c r="K10" s="58">
        <f>'Fcast 1011 BP'!K10-'Proj 022410'!K10</f>
        <v>0</v>
      </c>
      <c r="L10" s="58">
        <f>'Fcast 1011 BP'!L10-'Proj 022410'!L10</f>
        <v>0</v>
      </c>
      <c r="M10" s="71">
        <f t="shared" si="0"/>
        <v>-299.9999999999927</v>
      </c>
    </row>
    <row r="11" spans="1:13" ht="15">
      <c r="A11" s="74" t="s">
        <v>255</v>
      </c>
      <c r="B11" s="57" t="s">
        <v>9</v>
      </c>
      <c r="C11" s="58">
        <f>'Fcast 1011 BP'!C11-'Proj 022410'!C11</f>
        <v>0</v>
      </c>
      <c r="D11" s="58">
        <f>'Fcast 1011 BP'!D11-'Proj 022410'!D11</f>
        <v>0</v>
      </c>
      <c r="E11" s="58">
        <f>'Fcast 1011 BP'!E11-'Proj 022410'!E11</f>
        <v>0</v>
      </c>
      <c r="F11" s="58">
        <f>'Fcast 1011 BP'!F11-'Proj 022410'!F11</f>
        <v>0</v>
      </c>
      <c r="G11" s="58">
        <f>'Fcast 1011 BP'!G11-'Proj 022410'!G11</f>
        <v>0</v>
      </c>
      <c r="H11" s="58">
        <f>'Fcast 1011 BP'!H11-'Proj 022410'!H11</f>
        <v>0</v>
      </c>
      <c r="I11" s="58">
        <f>'Fcast 1011 BP'!I11-'Proj 022410'!I11</f>
        <v>0</v>
      </c>
      <c r="J11" s="58">
        <f>'Fcast 1011 BP'!J11-'Proj 022410'!J11</f>
        <v>0</v>
      </c>
      <c r="K11" s="58">
        <f>'Fcast 1011 BP'!K11-'Proj 022410'!K11</f>
        <v>0</v>
      </c>
      <c r="L11" s="58">
        <f>'Fcast 1011 BP'!L11-'Proj 022410'!L11</f>
        <v>0</v>
      </c>
      <c r="M11" s="71">
        <f t="shared" si="0"/>
        <v>0</v>
      </c>
    </row>
    <row r="12" spans="1:13" ht="15">
      <c r="A12" s="74" t="s">
        <v>256</v>
      </c>
      <c r="B12" s="57" t="s">
        <v>10</v>
      </c>
      <c r="C12" s="58">
        <f>'Fcast 1011 BP'!C12-'Proj 022410'!C12</f>
        <v>0</v>
      </c>
      <c r="D12" s="58">
        <f>'Fcast 1011 BP'!D12-'Proj 022410'!D12</f>
        <v>0</v>
      </c>
      <c r="E12" s="58">
        <f>'Fcast 1011 BP'!E12-'Proj 022410'!E12</f>
        <v>0</v>
      </c>
      <c r="F12" s="58">
        <f>'Fcast 1011 BP'!F12-'Proj 022410'!F12</f>
        <v>0</v>
      </c>
      <c r="G12" s="58">
        <f>'Fcast 1011 BP'!G12-'Proj 022410'!G12</f>
        <v>0</v>
      </c>
      <c r="H12" s="58">
        <f>'Fcast 1011 BP'!H12-'Proj 022410'!H12</f>
        <v>0</v>
      </c>
      <c r="I12" s="58">
        <f>'Fcast 1011 BP'!I12-'Proj 022410'!I12</f>
        <v>0</v>
      </c>
      <c r="J12" s="58">
        <f>'Fcast 1011 BP'!J12-'Proj 022410'!J12</f>
        <v>0</v>
      </c>
      <c r="K12" s="58">
        <f>'Fcast 1011 BP'!K12-'Proj 022410'!K12</f>
        <v>0</v>
      </c>
      <c r="L12" s="58">
        <f>'Fcast 1011 BP'!L12-'Proj 022410'!L12</f>
        <v>0</v>
      </c>
      <c r="M12" s="71">
        <f t="shared" si="0"/>
        <v>0</v>
      </c>
    </row>
    <row r="13" spans="1:13" ht="15">
      <c r="A13" s="74" t="s">
        <v>257</v>
      </c>
      <c r="B13" s="57" t="s">
        <v>11</v>
      </c>
      <c r="C13" s="58">
        <f>'Fcast 1011 BP'!C13-'Proj 022410'!C13</f>
        <v>0</v>
      </c>
      <c r="D13" s="58">
        <f>'Fcast 1011 BP'!D13-'Proj 022410'!D13</f>
        <v>0</v>
      </c>
      <c r="E13" s="58">
        <f>'Fcast 1011 BP'!E13-'Proj 022410'!E13</f>
        <v>0</v>
      </c>
      <c r="F13" s="58">
        <f>'Fcast 1011 BP'!F13-'Proj 022410'!F13</f>
        <v>0</v>
      </c>
      <c r="G13" s="58">
        <f>'Fcast 1011 BP'!G13-'Proj 022410'!G13</f>
        <v>0</v>
      </c>
      <c r="H13" s="58">
        <f>'Fcast 1011 BP'!H13-'Proj 022410'!H13</f>
        <v>0</v>
      </c>
      <c r="I13" s="58">
        <f>'Fcast 1011 BP'!I13-'Proj 022410'!I13</f>
        <v>0</v>
      </c>
      <c r="J13" s="58">
        <f>'Fcast 1011 BP'!J13-'Proj 022410'!J13</f>
        <v>0</v>
      </c>
      <c r="K13" s="58">
        <f>'Fcast 1011 BP'!K13-'Proj 022410'!K13</f>
        <v>0</v>
      </c>
      <c r="L13" s="58">
        <f>'Fcast 1011 BP'!L13-'Proj 022410'!L13</f>
        <v>0</v>
      </c>
      <c r="M13" s="71">
        <f t="shared" si="0"/>
        <v>0</v>
      </c>
    </row>
    <row r="14" spans="1:13" ht="15">
      <c r="A14" s="74" t="s">
        <v>258</v>
      </c>
      <c r="B14" s="57" t="s">
        <v>12</v>
      </c>
      <c r="C14" s="58">
        <f>'Fcast 1011 BP'!C14-'Proj 022410'!C14</f>
        <v>-1.2400000000006912</v>
      </c>
      <c r="D14" s="58">
        <f>'Fcast 1011 BP'!D14-'Proj 022410'!D14</f>
        <v>-1.7699999999986176</v>
      </c>
      <c r="E14" s="58">
        <f>'Fcast 1011 BP'!E14-'Proj 022410'!E14</f>
        <v>-1.5900000000001455</v>
      </c>
      <c r="F14" s="58">
        <f>'Fcast 1011 BP'!F14-'Proj 022410'!F14</f>
        <v>-0.19000000000005457</v>
      </c>
      <c r="G14" s="58">
        <f>'Fcast 1011 BP'!G14-'Proj 022410'!G14</f>
        <v>-0.410000000000764</v>
      </c>
      <c r="H14" s="58">
        <f>'Fcast 1011 BP'!H14-'Proj 022410'!H14</f>
        <v>-0.21000000000003638</v>
      </c>
      <c r="I14" s="58">
        <f>'Fcast 1011 BP'!I14-'Proj 022410'!I14</f>
        <v>-13.500000000000057</v>
      </c>
      <c r="J14" s="58">
        <f>'Fcast 1011 BP'!J14-'Proj 022410'!J14</f>
        <v>0</v>
      </c>
      <c r="K14" s="58">
        <f>'Fcast 1011 BP'!K14-'Proj 022410'!K14</f>
        <v>0</v>
      </c>
      <c r="L14" s="58">
        <f>'Fcast 1011 BP'!L14-'Proj 022410'!L14</f>
        <v>-0.09000000000003183</v>
      </c>
      <c r="M14" s="71">
        <f t="shared" si="0"/>
        <v>-19.000000000000398</v>
      </c>
    </row>
    <row r="15" spans="1:13" ht="15">
      <c r="A15" s="74" t="s">
        <v>259</v>
      </c>
      <c r="B15" s="57" t="s">
        <v>13</v>
      </c>
      <c r="C15" s="58">
        <f>'Fcast 1011 BP'!C15-'Proj 022410'!C15</f>
        <v>20.850000000000364</v>
      </c>
      <c r="D15" s="58">
        <f>'Fcast 1011 BP'!D15-'Proj 022410'!D15</f>
        <v>26.139999999999418</v>
      </c>
      <c r="E15" s="58">
        <f>'Fcast 1011 BP'!E15-'Proj 022410'!E15</f>
        <v>20.610000000000582</v>
      </c>
      <c r="F15" s="58">
        <f>'Fcast 1011 BP'!F15-'Proj 022410'!F15</f>
        <v>4.389999999999873</v>
      </c>
      <c r="G15" s="58">
        <f>'Fcast 1011 BP'!G15-'Proj 022410'!G15</f>
        <v>8.419999999999163</v>
      </c>
      <c r="H15" s="58">
        <f>'Fcast 1011 BP'!H15-'Proj 022410'!H15</f>
        <v>5.650000000000091</v>
      </c>
      <c r="I15" s="58">
        <f>'Fcast 1011 BP'!I15-'Proj 022410'!I15</f>
        <v>11.840000000000146</v>
      </c>
      <c r="J15" s="58">
        <f>'Fcast 1011 BP'!J15-'Proj 022410'!J15</f>
        <v>0.49000000000006594</v>
      </c>
      <c r="K15" s="58">
        <f>'Fcast 1011 BP'!K15-'Proj 022410'!K15</f>
        <v>0.3499999999999659</v>
      </c>
      <c r="L15" s="58">
        <f>'Fcast 1011 BP'!L15-'Proj 022410'!L15</f>
        <v>1.2600000000001046</v>
      </c>
      <c r="M15" s="71">
        <f t="shared" si="0"/>
        <v>99.99999999999977</v>
      </c>
    </row>
    <row r="16" spans="1:13" ht="15">
      <c r="A16" s="74" t="s">
        <v>260</v>
      </c>
      <c r="B16" s="57" t="s">
        <v>14</v>
      </c>
      <c r="C16" s="58">
        <f>'Fcast 1011 BP'!C16-'Proj 022410'!C16</f>
        <v>0</v>
      </c>
      <c r="D16" s="58">
        <f>'Fcast 1011 BP'!D16-'Proj 022410'!D16</f>
        <v>0</v>
      </c>
      <c r="E16" s="58">
        <f>'Fcast 1011 BP'!E16-'Proj 022410'!E16</f>
        <v>0</v>
      </c>
      <c r="F16" s="58">
        <f>'Fcast 1011 BP'!F16-'Proj 022410'!F16</f>
        <v>0</v>
      </c>
      <c r="G16" s="58">
        <f>'Fcast 1011 BP'!G16-'Proj 022410'!G16</f>
        <v>0</v>
      </c>
      <c r="H16" s="58">
        <f>'Fcast 1011 BP'!H16-'Proj 022410'!H16</f>
        <v>0</v>
      </c>
      <c r="I16" s="58">
        <f>'Fcast 1011 BP'!I16-'Proj 022410'!I16</f>
        <v>0</v>
      </c>
      <c r="J16" s="58">
        <f>'Fcast 1011 BP'!J16-'Proj 022410'!J16</f>
        <v>0</v>
      </c>
      <c r="K16" s="58">
        <f>'Fcast 1011 BP'!K16-'Proj 022410'!K16</f>
        <v>0</v>
      </c>
      <c r="L16" s="58">
        <f>'Fcast 1011 BP'!L16-'Proj 022410'!L16</f>
        <v>0</v>
      </c>
      <c r="M16" s="71">
        <f t="shared" si="0"/>
        <v>0</v>
      </c>
    </row>
    <row r="17" spans="1:13" ht="15">
      <c r="A17" s="74" t="s">
        <v>261</v>
      </c>
      <c r="B17" s="57" t="s">
        <v>70</v>
      </c>
      <c r="C17" s="58">
        <f>'Fcast 1011 BP'!C17-'Proj 022410'!C17</f>
        <v>0</v>
      </c>
      <c r="D17" s="58">
        <f>'Fcast 1011 BP'!D17-'Proj 022410'!D17</f>
        <v>0</v>
      </c>
      <c r="E17" s="58">
        <f>'Fcast 1011 BP'!E17-'Proj 022410'!E17</f>
        <v>0</v>
      </c>
      <c r="F17" s="58">
        <f>'Fcast 1011 BP'!F17-'Proj 022410'!F17</f>
        <v>0</v>
      </c>
      <c r="G17" s="58">
        <f>'Fcast 1011 BP'!G17-'Proj 022410'!G17</f>
        <v>0</v>
      </c>
      <c r="H17" s="58">
        <f>'Fcast 1011 BP'!H17-'Proj 022410'!H17</f>
        <v>0</v>
      </c>
      <c r="I17" s="58">
        <f>'Fcast 1011 BP'!I17-'Proj 022410'!I17</f>
        <v>0</v>
      </c>
      <c r="J17" s="58">
        <f>'Fcast 1011 BP'!J17-'Proj 022410'!J17</f>
        <v>0</v>
      </c>
      <c r="K17" s="58">
        <f>'Fcast 1011 BP'!K17-'Proj 022410'!K17</f>
        <v>0</v>
      </c>
      <c r="L17" s="58">
        <f>'Fcast 1011 BP'!L17-'Proj 022410'!L17</f>
        <v>0</v>
      </c>
      <c r="M17" s="71">
        <f t="shared" si="0"/>
        <v>0</v>
      </c>
    </row>
    <row r="18" spans="1:13" ht="15">
      <c r="A18" s="74" t="s">
        <v>262</v>
      </c>
      <c r="B18" s="57" t="s">
        <v>71</v>
      </c>
      <c r="C18" s="58">
        <f>'Fcast 1011 BP'!C18-'Proj 022410'!C18</f>
        <v>0</v>
      </c>
      <c r="D18" s="58">
        <f>'Fcast 1011 BP'!D18-'Proj 022410'!D18</f>
        <v>0</v>
      </c>
      <c r="E18" s="58">
        <f>'Fcast 1011 BP'!E18-'Proj 022410'!E18</f>
        <v>0</v>
      </c>
      <c r="F18" s="58">
        <f>'Fcast 1011 BP'!F18-'Proj 022410'!F18</f>
        <v>0</v>
      </c>
      <c r="G18" s="58">
        <f>'Fcast 1011 BP'!G18-'Proj 022410'!G18</f>
        <v>0</v>
      </c>
      <c r="H18" s="58">
        <f>'Fcast 1011 BP'!H18-'Proj 022410'!H18</f>
        <v>0</v>
      </c>
      <c r="I18" s="58">
        <f>'Fcast 1011 BP'!I18-'Proj 022410'!I18</f>
        <v>0</v>
      </c>
      <c r="J18" s="58">
        <f>'Fcast 1011 BP'!J18-'Proj 022410'!J18</f>
        <v>0</v>
      </c>
      <c r="K18" s="58">
        <f>'Fcast 1011 BP'!K18-'Proj 022410'!K18</f>
        <v>0</v>
      </c>
      <c r="L18" s="58">
        <f>'Fcast 1011 BP'!L18-'Proj 022410'!L18</f>
        <v>0</v>
      </c>
      <c r="M18" s="71">
        <f t="shared" si="0"/>
        <v>0</v>
      </c>
    </row>
    <row r="19" spans="1:13" ht="15">
      <c r="A19" s="74" t="s">
        <v>263</v>
      </c>
      <c r="B19" s="57" t="s">
        <v>15</v>
      </c>
      <c r="C19" s="58">
        <f>'Fcast 1011 BP'!C19-'Proj 022410'!C19</f>
        <v>0</v>
      </c>
      <c r="D19" s="58">
        <f>'Fcast 1011 BP'!D19-'Proj 022410'!D19</f>
        <v>0</v>
      </c>
      <c r="E19" s="58">
        <f>'Fcast 1011 BP'!E19-'Proj 022410'!E19</f>
        <v>0</v>
      </c>
      <c r="F19" s="58">
        <f>'Fcast 1011 BP'!F19-'Proj 022410'!F19</f>
        <v>0</v>
      </c>
      <c r="G19" s="58">
        <f>'Fcast 1011 BP'!G19-'Proj 022410'!G19</f>
        <v>0</v>
      </c>
      <c r="H19" s="58">
        <f>'Fcast 1011 BP'!H19-'Proj 022410'!H19</f>
        <v>0</v>
      </c>
      <c r="I19" s="58">
        <f>'Fcast 1011 BP'!I19-'Proj 022410'!I19</f>
        <v>0</v>
      </c>
      <c r="J19" s="58">
        <f>'Fcast 1011 BP'!J19-'Proj 022410'!J19</f>
        <v>0</v>
      </c>
      <c r="K19" s="58">
        <f>'Fcast 1011 BP'!K19-'Proj 022410'!K19</f>
        <v>0</v>
      </c>
      <c r="L19" s="58">
        <f>'Fcast 1011 BP'!L19-'Proj 022410'!L19</f>
        <v>0</v>
      </c>
      <c r="M19" s="71">
        <f t="shared" si="0"/>
        <v>0</v>
      </c>
    </row>
    <row r="20" spans="1:13" ht="15">
      <c r="A20" s="74" t="s">
        <v>264</v>
      </c>
      <c r="B20" s="57" t="s">
        <v>16</v>
      </c>
      <c r="C20" s="58">
        <f>'Fcast 1011 BP'!C20-'Proj 022410'!C20</f>
        <v>74.90000000000146</v>
      </c>
      <c r="D20" s="58">
        <f>'Fcast 1011 BP'!D20-'Proj 022410'!D20</f>
        <v>22.790000000000873</v>
      </c>
      <c r="E20" s="58">
        <f>'Fcast 1011 BP'!E20-'Proj 022410'!E20</f>
        <v>13.489999999997963</v>
      </c>
      <c r="F20" s="58">
        <f>'Fcast 1011 BP'!F20-'Proj 022410'!F20</f>
        <v>179.66000000000076</v>
      </c>
      <c r="G20" s="58">
        <f>'Fcast 1011 BP'!G20-'Proj 022410'!G20</f>
        <v>283.8299999999999</v>
      </c>
      <c r="H20" s="58">
        <f>'Fcast 1011 BP'!H20-'Proj 022410'!H20</f>
        <v>129.67000000000007</v>
      </c>
      <c r="I20" s="58">
        <f>'Fcast 1011 BP'!I20-'Proj 022410'!I20</f>
        <v>-55.5</v>
      </c>
      <c r="J20" s="58">
        <f>'Fcast 1011 BP'!J20-'Proj 022410'!J20</f>
        <v>0</v>
      </c>
      <c r="K20" s="58">
        <f>'Fcast 1011 BP'!K20-'Proj 022410'!K20</f>
        <v>0</v>
      </c>
      <c r="L20" s="58">
        <f>'Fcast 1011 BP'!L20-'Proj 022410'!L20</f>
        <v>-0.3400000000001455</v>
      </c>
      <c r="M20" s="71">
        <f t="shared" si="0"/>
        <v>648.5000000000009</v>
      </c>
    </row>
    <row r="21" spans="1:13" ht="15">
      <c r="A21" s="74" t="s">
        <v>265</v>
      </c>
      <c r="B21" s="57" t="s">
        <v>17</v>
      </c>
      <c r="C21" s="58">
        <f>'Fcast 1011 BP'!C21-'Proj 022410'!C21</f>
        <v>-1.8999999999996362</v>
      </c>
      <c r="D21" s="58">
        <f>'Fcast 1011 BP'!D21-'Proj 022410'!D21</f>
        <v>-2.6900000000005093</v>
      </c>
      <c r="E21" s="58">
        <f>'Fcast 1011 BP'!E21-'Proj 022410'!E21</f>
        <v>335.5700000000015</v>
      </c>
      <c r="F21" s="58">
        <f>'Fcast 1011 BP'!F21-'Proj 022410'!F21</f>
        <v>-0.3000000000001819</v>
      </c>
      <c r="G21" s="58">
        <f>'Fcast 1011 BP'!G21-'Proj 022410'!G21</f>
        <v>-0.6299999999996544</v>
      </c>
      <c r="H21" s="58">
        <f>'Fcast 1011 BP'!H21-'Proj 022410'!H21</f>
        <v>106.69999999999982</v>
      </c>
      <c r="I21" s="58">
        <f>'Fcast 1011 BP'!I21-'Proj 022410'!I21</f>
        <v>-20.62000000000006</v>
      </c>
      <c r="J21" s="58">
        <f>'Fcast 1011 BP'!J21-'Proj 022410'!J21</f>
        <v>0</v>
      </c>
      <c r="K21" s="58">
        <f>'Fcast 1011 BP'!K21-'Proj 022410'!K21</f>
        <v>0</v>
      </c>
      <c r="L21" s="58">
        <f>'Fcast 1011 BP'!L21-'Proj 022410'!L21</f>
        <v>-0.12999999999988177</v>
      </c>
      <c r="M21" s="71">
        <f t="shared" si="0"/>
        <v>416.0000000000014</v>
      </c>
    </row>
    <row r="22" spans="1:13" ht="15">
      <c r="A22" s="74" t="s">
        <v>266</v>
      </c>
      <c r="B22" s="57" t="s">
        <v>18</v>
      </c>
      <c r="C22" s="58">
        <f>'Fcast 1011 BP'!C22-'Proj 022410'!C22</f>
        <v>-0.3200000000001637</v>
      </c>
      <c r="D22" s="58">
        <f>'Fcast 1011 BP'!D22-'Proj 022410'!D22</f>
        <v>-0.4600000000000364</v>
      </c>
      <c r="E22" s="58">
        <f>'Fcast 1011 BP'!E22-'Proj 022410'!E22</f>
        <v>24.050000000000637</v>
      </c>
      <c r="F22" s="58">
        <f>'Fcast 1011 BP'!F22-'Proj 022410'!F22</f>
        <v>-0.06000000000005912</v>
      </c>
      <c r="G22" s="58">
        <f>'Fcast 1011 BP'!G22-'Proj 022410'!G22</f>
        <v>-0.09999999999990905</v>
      </c>
      <c r="H22" s="58">
        <f>'Fcast 1011 BP'!H22-'Proj 022410'!H22</f>
        <v>5.669999999999959</v>
      </c>
      <c r="I22" s="58">
        <f>'Fcast 1011 BP'!I22-'Proj 022410'!I22</f>
        <v>-3.160000000000082</v>
      </c>
      <c r="J22" s="58">
        <f>'Fcast 1011 BP'!J22-'Proj 022410'!J22</f>
        <v>0.11999999999999034</v>
      </c>
      <c r="K22" s="58">
        <f>'Fcast 1011 BP'!K22-'Proj 022410'!K22</f>
        <v>0.029999999999997584</v>
      </c>
      <c r="L22" s="58">
        <f>'Fcast 1011 BP'!L22-'Proj 022410'!L22</f>
        <v>4.230000000000018</v>
      </c>
      <c r="M22" s="71">
        <f t="shared" si="0"/>
        <v>30.00000000000035</v>
      </c>
    </row>
    <row r="23" spans="1:13" ht="15">
      <c r="A23" s="74" t="s">
        <v>267</v>
      </c>
      <c r="B23" s="57" t="s">
        <v>19</v>
      </c>
      <c r="C23" s="58">
        <f>'Fcast 1011 BP'!C23-'Proj 022410'!C23</f>
        <v>0</v>
      </c>
      <c r="D23" s="58">
        <f>'Fcast 1011 BP'!D23-'Proj 022410'!D23</f>
        <v>0</v>
      </c>
      <c r="E23" s="58">
        <f>'Fcast 1011 BP'!E23-'Proj 022410'!E23</f>
        <v>0</v>
      </c>
      <c r="F23" s="58">
        <f>'Fcast 1011 BP'!F23-'Proj 022410'!F23</f>
        <v>0</v>
      </c>
      <c r="G23" s="58">
        <f>'Fcast 1011 BP'!G23-'Proj 022410'!G23</f>
        <v>0</v>
      </c>
      <c r="H23" s="58">
        <f>'Fcast 1011 BP'!H23-'Proj 022410'!H23</f>
        <v>0</v>
      </c>
      <c r="I23" s="58">
        <f>'Fcast 1011 BP'!I23-'Proj 022410'!I23</f>
        <v>0</v>
      </c>
      <c r="J23" s="58">
        <f>'Fcast 1011 BP'!J23-'Proj 022410'!J23</f>
        <v>0</v>
      </c>
      <c r="K23" s="58">
        <f>'Fcast 1011 BP'!K23-'Proj 022410'!K23</f>
        <v>0</v>
      </c>
      <c r="L23" s="58">
        <f>'Fcast 1011 BP'!L23-'Proj 022410'!L23</f>
        <v>0</v>
      </c>
      <c r="M23" s="71">
        <f t="shared" si="0"/>
        <v>0</v>
      </c>
    </row>
    <row r="24" spans="1:13" ht="15">
      <c r="A24" s="74" t="s">
        <v>268</v>
      </c>
      <c r="B24" s="57" t="s">
        <v>20</v>
      </c>
      <c r="C24" s="58">
        <f>'Fcast 1011 BP'!C24-'Proj 022410'!C24</f>
        <v>0</v>
      </c>
      <c r="D24" s="58">
        <f>'Fcast 1011 BP'!D24-'Proj 022410'!D24</f>
        <v>0</v>
      </c>
      <c r="E24" s="58">
        <f>'Fcast 1011 BP'!E24-'Proj 022410'!E24</f>
        <v>0</v>
      </c>
      <c r="F24" s="58">
        <f>'Fcast 1011 BP'!F24-'Proj 022410'!F24</f>
        <v>0</v>
      </c>
      <c r="G24" s="58">
        <f>'Fcast 1011 BP'!G24-'Proj 022410'!G24</f>
        <v>0</v>
      </c>
      <c r="H24" s="58">
        <f>'Fcast 1011 BP'!H24-'Proj 022410'!H24</f>
        <v>0</v>
      </c>
      <c r="I24" s="58">
        <f>'Fcast 1011 BP'!I24-'Proj 022410'!I24</f>
        <v>0</v>
      </c>
      <c r="J24" s="58">
        <f>'Fcast 1011 BP'!J24-'Proj 022410'!J24</f>
        <v>0</v>
      </c>
      <c r="K24" s="58">
        <f>'Fcast 1011 BP'!K24-'Proj 022410'!K24</f>
        <v>0</v>
      </c>
      <c r="L24" s="58">
        <f>'Fcast 1011 BP'!L24-'Proj 022410'!L24</f>
        <v>0</v>
      </c>
      <c r="M24" s="71">
        <f t="shared" si="0"/>
        <v>0</v>
      </c>
    </row>
    <row r="25" spans="1:13" ht="15">
      <c r="A25" s="74" t="s">
        <v>269</v>
      </c>
      <c r="B25" s="57" t="s">
        <v>21</v>
      </c>
      <c r="C25" s="58">
        <f>'Fcast 1011 BP'!C25-'Proj 022410'!C25</f>
        <v>0</v>
      </c>
      <c r="D25" s="58">
        <f>'Fcast 1011 BP'!D25-'Proj 022410'!D25</f>
        <v>0</v>
      </c>
      <c r="E25" s="58">
        <f>'Fcast 1011 BP'!E25-'Proj 022410'!E25</f>
        <v>0</v>
      </c>
      <c r="F25" s="58">
        <f>'Fcast 1011 BP'!F25-'Proj 022410'!F25</f>
        <v>0</v>
      </c>
      <c r="G25" s="58">
        <f>'Fcast 1011 BP'!G25-'Proj 022410'!G25</f>
        <v>0</v>
      </c>
      <c r="H25" s="58">
        <f>'Fcast 1011 BP'!H25-'Proj 022410'!H25</f>
        <v>0</v>
      </c>
      <c r="I25" s="58">
        <f>'Fcast 1011 BP'!I25-'Proj 022410'!I25</f>
        <v>0</v>
      </c>
      <c r="J25" s="58">
        <f>'Fcast 1011 BP'!J25-'Proj 022410'!J25</f>
        <v>0</v>
      </c>
      <c r="K25" s="58">
        <f>'Fcast 1011 BP'!K25-'Proj 022410'!K25</f>
        <v>0</v>
      </c>
      <c r="L25" s="58">
        <f>'Fcast 1011 BP'!L25-'Proj 022410'!L25</f>
        <v>0</v>
      </c>
      <c r="M25" s="71">
        <f t="shared" si="0"/>
        <v>0</v>
      </c>
    </row>
    <row r="26" spans="1:13" ht="15">
      <c r="A26" s="74" t="s">
        <v>270</v>
      </c>
      <c r="B26" s="57" t="s">
        <v>22</v>
      </c>
      <c r="C26" s="58">
        <f>'Fcast 1011 BP'!C26-'Proj 022410'!C26</f>
        <v>0</v>
      </c>
      <c r="D26" s="58">
        <f>'Fcast 1011 BP'!D26-'Proj 022410'!D26</f>
        <v>14</v>
      </c>
      <c r="E26" s="58">
        <f>'Fcast 1011 BP'!E26-'Proj 022410'!E26</f>
        <v>0</v>
      </c>
      <c r="F26" s="58">
        <f>'Fcast 1011 BP'!F26-'Proj 022410'!F26</f>
        <v>0</v>
      </c>
      <c r="G26" s="58">
        <f>'Fcast 1011 BP'!G26-'Proj 022410'!G26</f>
        <v>8</v>
      </c>
      <c r="H26" s="58">
        <f>'Fcast 1011 BP'!H26-'Proj 022410'!H26</f>
        <v>0</v>
      </c>
      <c r="I26" s="58">
        <f>'Fcast 1011 BP'!I26-'Proj 022410'!I26</f>
        <v>0</v>
      </c>
      <c r="J26" s="58">
        <f>'Fcast 1011 BP'!J26-'Proj 022410'!J26</f>
        <v>2</v>
      </c>
      <c r="K26" s="58">
        <f>'Fcast 1011 BP'!K26-'Proj 022410'!K26</f>
        <v>1</v>
      </c>
      <c r="L26" s="58">
        <f>'Fcast 1011 BP'!L26-'Proj 022410'!L26</f>
        <v>0</v>
      </c>
      <c r="M26" s="71">
        <f t="shared" si="0"/>
        <v>25</v>
      </c>
    </row>
    <row r="27" spans="1:13" ht="15">
      <c r="A27" s="74" t="s">
        <v>271</v>
      </c>
      <c r="B27" s="57" t="s">
        <v>23</v>
      </c>
      <c r="C27" s="58">
        <f>'Fcast 1011 BP'!C27-'Proj 022410'!C27</f>
        <v>0</v>
      </c>
      <c r="D27" s="58">
        <f>'Fcast 1011 BP'!D27-'Proj 022410'!D27</f>
        <v>0</v>
      </c>
      <c r="E27" s="58">
        <f>'Fcast 1011 BP'!E27-'Proj 022410'!E27</f>
        <v>0</v>
      </c>
      <c r="F27" s="58">
        <f>'Fcast 1011 BP'!F27-'Proj 022410'!F27</f>
        <v>0</v>
      </c>
      <c r="G27" s="58">
        <f>'Fcast 1011 BP'!G27-'Proj 022410'!G27</f>
        <v>0</v>
      </c>
      <c r="H27" s="58">
        <f>'Fcast 1011 BP'!H27-'Proj 022410'!H27</f>
        <v>0</v>
      </c>
      <c r="I27" s="58">
        <f>'Fcast 1011 BP'!I27-'Proj 022410'!I27</f>
        <v>0</v>
      </c>
      <c r="J27" s="58">
        <f>'Fcast 1011 BP'!J27-'Proj 022410'!J27</f>
        <v>0</v>
      </c>
      <c r="K27" s="58">
        <f>'Fcast 1011 BP'!K27-'Proj 022410'!K27</f>
        <v>0</v>
      </c>
      <c r="L27" s="58">
        <f>'Fcast 1011 BP'!L27-'Proj 022410'!L27</f>
        <v>0</v>
      </c>
      <c r="M27" s="71">
        <f t="shared" si="0"/>
        <v>0</v>
      </c>
    </row>
    <row r="28" spans="1:13" ht="15">
      <c r="A28" s="74" t="s">
        <v>272</v>
      </c>
      <c r="B28" s="57" t="s">
        <v>24</v>
      </c>
      <c r="C28" s="58">
        <f>'Fcast 1011 BP'!C28-'Proj 022410'!C28</f>
        <v>0</v>
      </c>
      <c r="D28" s="58">
        <f>'Fcast 1011 BP'!D28-'Proj 022410'!D28</f>
        <v>0</v>
      </c>
      <c r="E28" s="58">
        <f>'Fcast 1011 BP'!E28-'Proj 022410'!E28</f>
        <v>0</v>
      </c>
      <c r="F28" s="58">
        <f>'Fcast 1011 BP'!F28-'Proj 022410'!F28</f>
        <v>0</v>
      </c>
      <c r="G28" s="58">
        <f>'Fcast 1011 BP'!G28-'Proj 022410'!G28</f>
        <v>0</v>
      </c>
      <c r="H28" s="58">
        <f>'Fcast 1011 BP'!H28-'Proj 022410'!H28</f>
        <v>0</v>
      </c>
      <c r="I28" s="58">
        <f>'Fcast 1011 BP'!I28-'Proj 022410'!I28</f>
        <v>0</v>
      </c>
      <c r="J28" s="58">
        <f>'Fcast 1011 BP'!J28-'Proj 022410'!J28</f>
        <v>0</v>
      </c>
      <c r="K28" s="58">
        <f>'Fcast 1011 BP'!K28-'Proj 022410'!K28</f>
        <v>0</v>
      </c>
      <c r="L28" s="58">
        <f>'Fcast 1011 BP'!L28-'Proj 022410'!L28</f>
        <v>0</v>
      </c>
      <c r="M28" s="71">
        <f t="shared" si="0"/>
        <v>0</v>
      </c>
    </row>
    <row r="29" spans="1:13" ht="15">
      <c r="A29" s="74" t="s">
        <v>273</v>
      </c>
      <c r="B29" s="57" t="s">
        <v>25</v>
      </c>
      <c r="C29" s="58">
        <f>'Fcast 1011 BP'!C29-'Proj 022410'!C29</f>
        <v>-15.279999999999973</v>
      </c>
      <c r="D29" s="58">
        <f>'Fcast 1011 BP'!D29-'Proj 022410'!D29</f>
        <v>-18.819999999999936</v>
      </c>
      <c r="E29" s="58">
        <f>'Fcast 1011 BP'!E29-'Proj 022410'!E29</f>
        <v>-10.25</v>
      </c>
      <c r="F29" s="58">
        <f>'Fcast 1011 BP'!F29-'Proj 022410'!F29</f>
        <v>-1.2099999999999795</v>
      </c>
      <c r="G29" s="58">
        <f>'Fcast 1011 BP'!G29-'Proj 022410'!G29</f>
        <v>-1.3500000000000227</v>
      </c>
      <c r="H29" s="58">
        <f>'Fcast 1011 BP'!H29-'Proj 022410'!H29</f>
        <v>-1.9099999999999682</v>
      </c>
      <c r="I29" s="58">
        <f>'Fcast 1011 BP'!I29-'Proj 022410'!I29</f>
        <v>-1.0900000000000887</v>
      </c>
      <c r="J29" s="58">
        <f>'Fcast 1011 BP'!J29-'Proj 022410'!J29</f>
        <v>-0.019999999999999574</v>
      </c>
      <c r="K29" s="58">
        <f>'Fcast 1011 BP'!K29-'Proj 022410'!K29</f>
        <v>0.030000000000000027</v>
      </c>
      <c r="L29" s="58">
        <f>'Fcast 1011 BP'!L29-'Proj 022410'!L29</f>
        <v>-0.10000000000000853</v>
      </c>
      <c r="M29" s="71">
        <f t="shared" si="0"/>
        <v>-49.99999999999997</v>
      </c>
    </row>
    <row r="30" spans="1:13" ht="15">
      <c r="A30" s="74" t="s">
        <v>274</v>
      </c>
      <c r="B30" s="57" t="s">
        <v>26</v>
      </c>
      <c r="C30" s="58">
        <f>'Fcast 1011 BP'!C30-'Proj 022410'!C30</f>
        <v>0</v>
      </c>
      <c r="D30" s="58">
        <f>'Fcast 1011 BP'!D30-'Proj 022410'!D30</f>
        <v>0</v>
      </c>
      <c r="E30" s="58">
        <f>'Fcast 1011 BP'!E30-'Proj 022410'!E30</f>
        <v>0</v>
      </c>
      <c r="F30" s="58">
        <f>'Fcast 1011 BP'!F30-'Proj 022410'!F30</f>
        <v>0</v>
      </c>
      <c r="G30" s="58">
        <f>'Fcast 1011 BP'!G30-'Proj 022410'!G30</f>
        <v>0</v>
      </c>
      <c r="H30" s="58">
        <f>'Fcast 1011 BP'!H30-'Proj 022410'!H30</f>
        <v>0</v>
      </c>
      <c r="I30" s="58">
        <f>'Fcast 1011 BP'!I30-'Proj 022410'!I30</f>
        <v>0</v>
      </c>
      <c r="J30" s="58">
        <f>'Fcast 1011 BP'!J30-'Proj 022410'!J30</f>
        <v>0</v>
      </c>
      <c r="K30" s="58">
        <f>'Fcast 1011 BP'!K30-'Proj 022410'!K30</f>
        <v>0</v>
      </c>
      <c r="L30" s="58">
        <f>'Fcast 1011 BP'!L30-'Proj 022410'!L30</f>
        <v>0</v>
      </c>
      <c r="M30" s="71">
        <f t="shared" si="0"/>
        <v>0</v>
      </c>
    </row>
    <row r="31" spans="1:13" ht="15">
      <c r="A31" s="74" t="s">
        <v>275</v>
      </c>
      <c r="B31" s="57" t="s">
        <v>27</v>
      </c>
      <c r="C31" s="58">
        <f>'Fcast 1011 BP'!C31-'Proj 022410'!C31</f>
        <v>0</v>
      </c>
      <c r="D31" s="58">
        <f>'Fcast 1011 BP'!D31-'Proj 022410'!D31</f>
        <v>0</v>
      </c>
      <c r="E31" s="58">
        <f>'Fcast 1011 BP'!E31-'Proj 022410'!E31</f>
        <v>0</v>
      </c>
      <c r="F31" s="58">
        <f>'Fcast 1011 BP'!F31-'Proj 022410'!F31</f>
        <v>0</v>
      </c>
      <c r="G31" s="58">
        <f>'Fcast 1011 BP'!G31-'Proj 022410'!G31</f>
        <v>0</v>
      </c>
      <c r="H31" s="58">
        <f>'Fcast 1011 BP'!H31-'Proj 022410'!H31</f>
        <v>0</v>
      </c>
      <c r="I31" s="58">
        <f>'Fcast 1011 BP'!I31-'Proj 022410'!I31</f>
        <v>0</v>
      </c>
      <c r="J31" s="58">
        <f>'Fcast 1011 BP'!J31-'Proj 022410'!J31</f>
        <v>0</v>
      </c>
      <c r="K31" s="58">
        <f>'Fcast 1011 BP'!K31-'Proj 022410'!K31</f>
        <v>0</v>
      </c>
      <c r="L31" s="58">
        <f>'Fcast 1011 BP'!L31-'Proj 022410'!L31</f>
        <v>0</v>
      </c>
      <c r="M31" s="71">
        <f t="shared" si="0"/>
        <v>0</v>
      </c>
    </row>
    <row r="32" spans="1:13" ht="15">
      <c r="A32" s="74" t="s">
        <v>276</v>
      </c>
      <c r="B32" s="57" t="s">
        <v>28</v>
      </c>
      <c r="C32" s="58">
        <f>'Fcast 1011 BP'!C32-'Proj 022410'!C32</f>
        <v>-0.2800000000002001</v>
      </c>
      <c r="D32" s="58">
        <f>'Fcast 1011 BP'!D32-'Proj 022410'!D32</f>
        <v>-0.3599999999996726</v>
      </c>
      <c r="E32" s="58">
        <f>'Fcast 1011 BP'!E32-'Proj 022410'!E32</f>
        <v>-0.3400000000001455</v>
      </c>
      <c r="F32" s="58">
        <f>'Fcast 1011 BP'!F32-'Proj 022410'!F32</f>
        <v>-0.049999999999954525</v>
      </c>
      <c r="G32" s="58">
        <f>'Fcast 1011 BP'!G32-'Proj 022410'!G32</f>
        <v>-0.08999999999991815</v>
      </c>
      <c r="H32" s="58">
        <f>'Fcast 1011 BP'!H32-'Proj 022410'!H32</f>
        <v>-0.04000000000007731</v>
      </c>
      <c r="I32" s="58">
        <f>'Fcast 1011 BP'!I32-'Proj 022410'!I32</f>
        <v>-2.820000000000107</v>
      </c>
      <c r="J32" s="58">
        <f>'Fcast 1011 BP'!J32-'Proj 022410'!J32</f>
        <v>0.010000000000005116</v>
      </c>
      <c r="K32" s="58">
        <f>'Fcast 1011 BP'!K32-'Proj 022410'!K32</f>
        <v>0</v>
      </c>
      <c r="L32" s="58">
        <f>'Fcast 1011 BP'!L32-'Proj 022410'!L32</f>
        <v>-0.03000000000002956</v>
      </c>
      <c r="M32" s="71">
        <f t="shared" si="0"/>
        <v>-4.0000000000000995</v>
      </c>
    </row>
    <row r="33" spans="1:13" ht="15">
      <c r="A33" s="74" t="s">
        <v>277</v>
      </c>
      <c r="B33" s="57" t="s">
        <v>29</v>
      </c>
      <c r="C33" s="58">
        <f>'Fcast 1011 BP'!C33-'Proj 022410'!C33</f>
        <v>114.22999999999593</v>
      </c>
      <c r="D33" s="58">
        <f>'Fcast 1011 BP'!D33-'Proj 022410'!D33</f>
        <v>152.25000000000728</v>
      </c>
      <c r="E33" s="58">
        <f>'Fcast 1011 BP'!E33-'Proj 022410'!E33</f>
        <v>108.73999999999796</v>
      </c>
      <c r="F33" s="58">
        <f>'Fcast 1011 BP'!F33-'Proj 022410'!F33</f>
        <v>32.6299999999992</v>
      </c>
      <c r="G33" s="58">
        <f>'Fcast 1011 BP'!G33-'Proj 022410'!G33</f>
        <v>48.93000000000029</v>
      </c>
      <c r="H33" s="58">
        <f>'Fcast 1011 BP'!H33-'Proj 022410'!H33</f>
        <v>21.76000000000022</v>
      </c>
      <c r="I33" s="58">
        <f>'Fcast 1011 BP'!I33-'Proj 022410'!I33</f>
        <v>0</v>
      </c>
      <c r="J33" s="58">
        <f>'Fcast 1011 BP'!J33-'Proj 022410'!J33</f>
        <v>0</v>
      </c>
      <c r="K33" s="58">
        <f>'Fcast 1011 BP'!K33-'Proj 022410'!K33</f>
        <v>0</v>
      </c>
      <c r="L33" s="58">
        <f>'Fcast 1011 BP'!L33-'Proj 022410'!L33</f>
        <v>0</v>
      </c>
      <c r="M33" s="71">
        <f t="shared" si="0"/>
        <v>478.5400000000009</v>
      </c>
    </row>
    <row r="34" spans="1:13" ht="15">
      <c r="A34" s="74" t="s">
        <v>278</v>
      </c>
      <c r="B34" s="57" t="s">
        <v>30</v>
      </c>
      <c r="C34" s="58">
        <f>'Fcast 1011 BP'!C34-'Proj 022410'!C34</f>
        <v>0</v>
      </c>
      <c r="D34" s="58">
        <f>'Fcast 1011 BP'!D34-'Proj 022410'!D34</f>
        <v>0</v>
      </c>
      <c r="E34" s="58">
        <f>'Fcast 1011 BP'!E34-'Proj 022410'!E34</f>
        <v>0</v>
      </c>
      <c r="F34" s="58">
        <f>'Fcast 1011 BP'!F34-'Proj 022410'!F34</f>
        <v>0</v>
      </c>
      <c r="G34" s="58">
        <f>'Fcast 1011 BP'!G34-'Proj 022410'!G34</f>
        <v>0</v>
      </c>
      <c r="H34" s="58">
        <f>'Fcast 1011 BP'!H34-'Proj 022410'!H34</f>
        <v>0</v>
      </c>
      <c r="I34" s="58">
        <f>'Fcast 1011 BP'!I34-'Proj 022410'!I34</f>
        <v>0</v>
      </c>
      <c r="J34" s="58">
        <f>'Fcast 1011 BP'!J34-'Proj 022410'!J34</f>
        <v>0</v>
      </c>
      <c r="K34" s="58">
        <f>'Fcast 1011 BP'!K34-'Proj 022410'!K34</f>
        <v>0</v>
      </c>
      <c r="L34" s="58">
        <f>'Fcast 1011 BP'!L34-'Proj 022410'!L34</f>
        <v>0</v>
      </c>
      <c r="M34" s="71">
        <f t="shared" si="0"/>
        <v>0</v>
      </c>
    </row>
    <row r="35" spans="1:13" ht="15">
      <c r="A35" s="74" t="s">
        <v>279</v>
      </c>
      <c r="B35" s="57" t="s">
        <v>31</v>
      </c>
      <c r="C35" s="58">
        <f>'Fcast 1011 BP'!C35-'Proj 022410'!C35</f>
        <v>-0.3700000000003456</v>
      </c>
      <c r="D35" s="58">
        <f>'Fcast 1011 BP'!D35-'Proj 022410'!D35</f>
        <v>-0.5599999999994907</v>
      </c>
      <c r="E35" s="58">
        <f>'Fcast 1011 BP'!E35-'Proj 022410'!E35</f>
        <v>-0.5</v>
      </c>
      <c r="F35" s="58">
        <f>'Fcast 1011 BP'!F35-'Proj 022410'!F35</f>
        <v>-0.06999999999993634</v>
      </c>
      <c r="G35" s="58">
        <f>'Fcast 1011 BP'!G35-'Proj 022410'!G35</f>
        <v>-0.15000000000009095</v>
      </c>
      <c r="H35" s="58">
        <f>'Fcast 1011 BP'!H35-'Proj 022410'!H35</f>
        <v>-0.049999999999954525</v>
      </c>
      <c r="I35" s="58">
        <f>'Fcast 1011 BP'!I35-'Proj 022410'!I35</f>
        <v>-4.259999999999991</v>
      </c>
      <c r="J35" s="58">
        <f>'Fcast 1011 BP'!J35-'Proj 022410'!J35</f>
        <v>0</v>
      </c>
      <c r="K35" s="58">
        <f>'Fcast 1011 BP'!K35-'Proj 022410'!K35</f>
        <v>0</v>
      </c>
      <c r="L35" s="58">
        <f>'Fcast 1011 BP'!L35-'Proj 022410'!L35</f>
        <v>-0.03999999999996362</v>
      </c>
      <c r="M35" s="71">
        <f t="shared" si="0"/>
        <v>-5.999999999999773</v>
      </c>
    </row>
    <row r="36" spans="1:13" ht="15">
      <c r="A36" s="74" t="s">
        <v>280</v>
      </c>
      <c r="B36" s="57" t="s">
        <v>32</v>
      </c>
      <c r="C36" s="58">
        <f>'Fcast 1011 BP'!C36-'Proj 022410'!C36</f>
        <v>0</v>
      </c>
      <c r="D36" s="58">
        <f>'Fcast 1011 BP'!D36-'Proj 022410'!D36</f>
        <v>0</v>
      </c>
      <c r="E36" s="58">
        <f>'Fcast 1011 BP'!E36-'Proj 022410'!E36</f>
        <v>0</v>
      </c>
      <c r="F36" s="58">
        <f>'Fcast 1011 BP'!F36-'Proj 022410'!F36</f>
        <v>0</v>
      </c>
      <c r="G36" s="58">
        <f>'Fcast 1011 BP'!G36-'Proj 022410'!G36</f>
        <v>0</v>
      </c>
      <c r="H36" s="58">
        <f>'Fcast 1011 BP'!H36-'Proj 022410'!H36</f>
        <v>0</v>
      </c>
      <c r="I36" s="58">
        <f>'Fcast 1011 BP'!I36-'Proj 022410'!I36</f>
        <v>0</v>
      </c>
      <c r="J36" s="58">
        <f>'Fcast 1011 BP'!J36-'Proj 022410'!J36</f>
        <v>0</v>
      </c>
      <c r="K36" s="58">
        <f>'Fcast 1011 BP'!K36-'Proj 022410'!K36</f>
        <v>0</v>
      </c>
      <c r="L36" s="58">
        <f>'Fcast 1011 BP'!L36-'Proj 022410'!L36</f>
        <v>0</v>
      </c>
      <c r="M36" s="71">
        <f t="shared" si="0"/>
        <v>0</v>
      </c>
    </row>
    <row r="37" spans="1:13" ht="15">
      <c r="A37" s="74" t="s">
        <v>281</v>
      </c>
      <c r="B37" s="57" t="s">
        <v>33</v>
      </c>
      <c r="C37" s="58">
        <f>'Fcast 1011 BP'!C37-'Proj 022410'!C37</f>
        <v>0</v>
      </c>
      <c r="D37" s="58">
        <f>'Fcast 1011 BP'!D37-'Proj 022410'!D37</f>
        <v>0</v>
      </c>
      <c r="E37" s="58">
        <f>'Fcast 1011 BP'!E37-'Proj 022410'!E37</f>
        <v>0</v>
      </c>
      <c r="F37" s="58">
        <f>'Fcast 1011 BP'!F37-'Proj 022410'!F37</f>
        <v>0</v>
      </c>
      <c r="G37" s="58">
        <f>'Fcast 1011 BP'!G37-'Proj 022410'!G37</f>
        <v>0</v>
      </c>
      <c r="H37" s="58">
        <f>'Fcast 1011 BP'!H37-'Proj 022410'!H37</f>
        <v>0</v>
      </c>
      <c r="I37" s="58">
        <f>'Fcast 1011 BP'!I37-'Proj 022410'!I37</f>
        <v>0</v>
      </c>
      <c r="J37" s="58">
        <f>'Fcast 1011 BP'!J37-'Proj 022410'!J37</f>
        <v>0</v>
      </c>
      <c r="K37" s="58">
        <f>'Fcast 1011 BP'!K37-'Proj 022410'!K37</f>
        <v>0</v>
      </c>
      <c r="L37" s="58">
        <f>'Fcast 1011 BP'!L37-'Proj 022410'!L37</f>
        <v>0</v>
      </c>
      <c r="M37" s="71">
        <f t="shared" si="0"/>
        <v>0</v>
      </c>
    </row>
    <row r="38" spans="1:13" ht="15">
      <c r="A38" s="74" t="s">
        <v>282</v>
      </c>
      <c r="B38" s="57" t="s">
        <v>34</v>
      </c>
      <c r="C38" s="58">
        <f>'Fcast 1011 BP'!C38-'Proj 022410'!C38</f>
        <v>0</v>
      </c>
      <c r="D38" s="58">
        <f>'Fcast 1011 BP'!D38-'Proj 022410'!D38</f>
        <v>0</v>
      </c>
      <c r="E38" s="58">
        <f>'Fcast 1011 BP'!E38-'Proj 022410'!E38</f>
        <v>0</v>
      </c>
      <c r="F38" s="58">
        <f>'Fcast 1011 BP'!F38-'Proj 022410'!F38</f>
        <v>0</v>
      </c>
      <c r="G38" s="58">
        <f>'Fcast 1011 BP'!G38-'Proj 022410'!G38</f>
        <v>0</v>
      </c>
      <c r="H38" s="58">
        <f>'Fcast 1011 BP'!H38-'Proj 022410'!H38</f>
        <v>0</v>
      </c>
      <c r="I38" s="58">
        <f>'Fcast 1011 BP'!I38-'Proj 022410'!I38</f>
        <v>0</v>
      </c>
      <c r="J38" s="58">
        <f>'Fcast 1011 BP'!J38-'Proj 022410'!J38</f>
        <v>0</v>
      </c>
      <c r="K38" s="58">
        <f>'Fcast 1011 BP'!K38-'Proj 022410'!K38</f>
        <v>0</v>
      </c>
      <c r="L38" s="58">
        <f>'Fcast 1011 BP'!L38-'Proj 022410'!L38</f>
        <v>0</v>
      </c>
      <c r="M38" s="71">
        <f t="shared" si="0"/>
        <v>0</v>
      </c>
    </row>
    <row r="39" spans="1:13" ht="15">
      <c r="A39" s="74" t="s">
        <v>283</v>
      </c>
      <c r="B39" s="57" t="s">
        <v>35</v>
      </c>
      <c r="C39" s="58">
        <f>'Fcast 1011 BP'!C39-'Proj 022410'!C39</f>
        <v>-0.8500000000003638</v>
      </c>
      <c r="D39" s="58">
        <f>'Fcast 1011 BP'!D39-'Proj 022410'!D39</f>
        <v>-1.2100000000027649</v>
      </c>
      <c r="E39" s="58">
        <f>'Fcast 1011 BP'!E39-'Proj 022410'!E39</f>
        <v>-1.0799999999999272</v>
      </c>
      <c r="F39" s="58">
        <f>'Fcast 1011 BP'!F39-'Proj 022410'!F39</f>
        <v>-0.13999999999987267</v>
      </c>
      <c r="G39" s="58">
        <f>'Fcast 1011 BP'!G39-'Proj 022410'!G39</f>
        <v>-0.2899999999999636</v>
      </c>
      <c r="H39" s="58">
        <f>'Fcast 1011 BP'!H39-'Proj 022410'!H39</f>
        <v>-0.14000000000010004</v>
      </c>
      <c r="I39" s="58">
        <f>'Fcast 1011 BP'!I39-'Proj 022410'!I39</f>
        <v>-9.240000000000236</v>
      </c>
      <c r="J39" s="58">
        <f>'Fcast 1011 BP'!J39-'Proj 022410'!J39</f>
        <v>0</v>
      </c>
      <c r="K39" s="58">
        <f>'Fcast 1011 BP'!K39-'Proj 022410'!K39</f>
        <v>0</v>
      </c>
      <c r="L39" s="58">
        <f>'Fcast 1011 BP'!L39-'Proj 022410'!L39</f>
        <v>-0.0500000000001819</v>
      </c>
      <c r="M39" s="71">
        <f t="shared" si="0"/>
        <v>-13.00000000000341</v>
      </c>
    </row>
    <row r="40" spans="1:13" ht="15">
      <c r="A40" s="74" t="s">
        <v>284</v>
      </c>
      <c r="B40" s="57" t="s">
        <v>36</v>
      </c>
      <c r="C40" s="58">
        <f>'Fcast 1011 BP'!C40-'Proj 022410'!C40</f>
        <v>0</v>
      </c>
      <c r="D40" s="58">
        <f>'Fcast 1011 BP'!D40-'Proj 022410'!D40</f>
        <v>0</v>
      </c>
      <c r="E40" s="58">
        <f>'Fcast 1011 BP'!E40-'Proj 022410'!E40</f>
        <v>-12</v>
      </c>
      <c r="F40" s="58">
        <f>'Fcast 1011 BP'!F40-'Proj 022410'!F40</f>
        <v>0</v>
      </c>
      <c r="G40" s="58">
        <f>'Fcast 1011 BP'!G40-'Proj 022410'!G40</f>
        <v>0</v>
      </c>
      <c r="H40" s="58">
        <f>'Fcast 1011 BP'!H40-'Proj 022410'!H40</f>
        <v>0</v>
      </c>
      <c r="I40" s="58">
        <f>'Fcast 1011 BP'!I40-'Proj 022410'!I40</f>
        <v>0</v>
      </c>
      <c r="J40" s="58">
        <f>'Fcast 1011 BP'!J40-'Proj 022410'!J40</f>
        <v>0</v>
      </c>
      <c r="K40" s="58">
        <f>'Fcast 1011 BP'!K40-'Proj 022410'!K40</f>
        <v>0</v>
      </c>
      <c r="L40" s="58">
        <f>'Fcast 1011 BP'!L40-'Proj 022410'!L40</f>
        <v>0</v>
      </c>
      <c r="M40" s="71">
        <f t="shared" si="0"/>
        <v>-12</v>
      </c>
    </row>
    <row r="41" spans="1:13" ht="15">
      <c r="A41" s="74" t="s">
        <v>285</v>
      </c>
      <c r="B41" s="57" t="s">
        <v>37</v>
      </c>
      <c r="C41" s="58">
        <f>'Fcast 1011 BP'!C41-'Proj 022410'!C41</f>
        <v>36.22999999999956</v>
      </c>
      <c r="D41" s="58">
        <f>'Fcast 1011 BP'!D41-'Proj 022410'!D41</f>
        <v>43.44000000000051</v>
      </c>
      <c r="E41" s="58">
        <f>'Fcast 1011 BP'!E41-'Proj 022410'!E41</f>
        <v>29.859999999999673</v>
      </c>
      <c r="F41" s="58">
        <f>'Fcast 1011 BP'!F41-'Proj 022410'!F41</f>
        <v>10.86999999999989</v>
      </c>
      <c r="G41" s="58">
        <f>'Fcast 1011 BP'!G41-'Proj 022410'!G41</f>
        <v>10.69000000000051</v>
      </c>
      <c r="H41" s="58">
        <f>'Fcast 1011 BP'!H41-'Proj 022410'!H41</f>
        <v>6.560000000000173</v>
      </c>
      <c r="I41" s="58">
        <f>'Fcast 1011 BP'!I41-'Proj 022410'!I41</f>
        <v>0.08000000000004093</v>
      </c>
      <c r="J41" s="58">
        <f>'Fcast 1011 BP'!J41-'Proj 022410'!J41</f>
        <v>1.4699999999999704</v>
      </c>
      <c r="K41" s="58">
        <f>'Fcast 1011 BP'!K41-'Proj 022410'!K41</f>
        <v>0.30999999999997385</v>
      </c>
      <c r="L41" s="58">
        <f>'Fcast 1011 BP'!L41-'Proj 022410'!L41</f>
        <v>2.5299999999999727</v>
      </c>
      <c r="M41" s="71">
        <f t="shared" si="0"/>
        <v>142.04000000000028</v>
      </c>
    </row>
    <row r="42" spans="1:13" ht="15">
      <c r="A42" s="74" t="s">
        <v>286</v>
      </c>
      <c r="B42" s="57" t="s">
        <v>38</v>
      </c>
      <c r="C42" s="58">
        <f>'Fcast 1011 BP'!C42-'Proj 022410'!C42</f>
        <v>0</v>
      </c>
      <c r="D42" s="58">
        <f>'Fcast 1011 BP'!D42-'Proj 022410'!D42</f>
        <v>0</v>
      </c>
      <c r="E42" s="58">
        <f>'Fcast 1011 BP'!E42-'Proj 022410'!E42</f>
        <v>0</v>
      </c>
      <c r="F42" s="58">
        <f>'Fcast 1011 BP'!F42-'Proj 022410'!F42</f>
        <v>0</v>
      </c>
      <c r="G42" s="58">
        <f>'Fcast 1011 BP'!G42-'Proj 022410'!G42</f>
        <v>0</v>
      </c>
      <c r="H42" s="58">
        <f>'Fcast 1011 BP'!H42-'Proj 022410'!H42</f>
        <v>0</v>
      </c>
      <c r="I42" s="58">
        <f>'Fcast 1011 BP'!I42-'Proj 022410'!I42</f>
        <v>0</v>
      </c>
      <c r="J42" s="58">
        <f>'Fcast 1011 BP'!J42-'Proj 022410'!J42</f>
        <v>0</v>
      </c>
      <c r="K42" s="58">
        <f>'Fcast 1011 BP'!K42-'Proj 022410'!K42</f>
        <v>0</v>
      </c>
      <c r="L42" s="58">
        <f>'Fcast 1011 BP'!L42-'Proj 022410'!L42</f>
        <v>0</v>
      </c>
      <c r="M42" s="71">
        <f t="shared" si="0"/>
        <v>0</v>
      </c>
    </row>
    <row r="43" spans="1:13" ht="15">
      <c r="A43" s="74" t="s">
        <v>287</v>
      </c>
      <c r="B43" s="57" t="s">
        <v>39</v>
      </c>
      <c r="C43" s="58">
        <f>'Fcast 1011 BP'!C43-'Proj 022410'!C43</f>
        <v>0</v>
      </c>
      <c r="D43" s="58">
        <f>'Fcast 1011 BP'!D43-'Proj 022410'!D43</f>
        <v>0</v>
      </c>
      <c r="E43" s="58">
        <f>'Fcast 1011 BP'!E43-'Proj 022410'!E43</f>
        <v>0</v>
      </c>
      <c r="F43" s="58">
        <f>'Fcast 1011 BP'!F43-'Proj 022410'!F43</f>
        <v>0</v>
      </c>
      <c r="G43" s="58">
        <f>'Fcast 1011 BP'!G43-'Proj 022410'!G43</f>
        <v>0</v>
      </c>
      <c r="H43" s="58">
        <f>'Fcast 1011 BP'!H43-'Proj 022410'!H43</f>
        <v>0</v>
      </c>
      <c r="I43" s="58">
        <f>'Fcast 1011 BP'!I43-'Proj 022410'!I43</f>
        <v>0</v>
      </c>
      <c r="J43" s="58">
        <f>'Fcast 1011 BP'!J43-'Proj 022410'!J43</f>
        <v>0</v>
      </c>
      <c r="K43" s="58">
        <f>'Fcast 1011 BP'!K43-'Proj 022410'!K43</f>
        <v>0</v>
      </c>
      <c r="L43" s="58">
        <f>'Fcast 1011 BP'!L43-'Proj 022410'!L43</f>
        <v>0</v>
      </c>
      <c r="M43" s="71">
        <f t="shared" si="0"/>
        <v>0</v>
      </c>
    </row>
    <row r="44" spans="1:13" ht="15">
      <c r="A44" s="74" t="s">
        <v>288</v>
      </c>
      <c r="B44" s="57" t="s">
        <v>40</v>
      </c>
      <c r="C44" s="58">
        <f>'Fcast 1011 BP'!C44-'Proj 022410'!C44</f>
        <v>0</v>
      </c>
      <c r="D44" s="58">
        <f>'Fcast 1011 BP'!D44-'Proj 022410'!D44</f>
        <v>0</v>
      </c>
      <c r="E44" s="58">
        <f>'Fcast 1011 BP'!E44-'Proj 022410'!E44</f>
        <v>0</v>
      </c>
      <c r="F44" s="58">
        <f>'Fcast 1011 BP'!F44-'Proj 022410'!F44</f>
        <v>0</v>
      </c>
      <c r="G44" s="58">
        <f>'Fcast 1011 BP'!G44-'Proj 022410'!G44</f>
        <v>0</v>
      </c>
      <c r="H44" s="58">
        <f>'Fcast 1011 BP'!H44-'Proj 022410'!H44</f>
        <v>0</v>
      </c>
      <c r="I44" s="58">
        <f>'Fcast 1011 BP'!I44-'Proj 022410'!I44</f>
        <v>0</v>
      </c>
      <c r="J44" s="58">
        <f>'Fcast 1011 BP'!J44-'Proj 022410'!J44</f>
        <v>0</v>
      </c>
      <c r="K44" s="58">
        <f>'Fcast 1011 BP'!K44-'Proj 022410'!K44</f>
        <v>0</v>
      </c>
      <c r="L44" s="58">
        <f>'Fcast 1011 BP'!L44-'Proj 022410'!L44</f>
        <v>0</v>
      </c>
      <c r="M44" s="71">
        <f t="shared" si="0"/>
        <v>0</v>
      </c>
    </row>
    <row r="45" spans="1:13" ht="15">
      <c r="A45" s="74" t="s">
        <v>289</v>
      </c>
      <c r="B45" s="57" t="s">
        <v>41</v>
      </c>
      <c r="C45" s="58">
        <f>'Fcast 1011 BP'!C45-'Proj 022410'!C45</f>
        <v>-0.2600000000002183</v>
      </c>
      <c r="D45" s="58">
        <f>'Fcast 1011 BP'!D45-'Proj 022410'!D45</f>
        <v>-0.3600000000005821</v>
      </c>
      <c r="E45" s="58">
        <f>'Fcast 1011 BP'!E45-'Proj 022410'!E45</f>
        <v>-0.339999999999236</v>
      </c>
      <c r="F45" s="58">
        <f>'Fcast 1011 BP'!F45-'Proj 022410'!F45</f>
        <v>-0.04999999999972715</v>
      </c>
      <c r="G45" s="58">
        <f>'Fcast 1011 BP'!G45-'Proj 022410'!G45</f>
        <v>-0.1000000000003638</v>
      </c>
      <c r="H45" s="58">
        <f>'Fcast 1011 BP'!H45-'Proj 022410'!H45</f>
        <v>-0.03999999999996362</v>
      </c>
      <c r="I45" s="58">
        <f>'Fcast 1011 BP'!I45-'Proj 022410'!I45</f>
        <v>-2.8400000000006003</v>
      </c>
      <c r="J45" s="58">
        <f>'Fcast 1011 BP'!J45-'Proj 022410'!J45</f>
        <v>0</v>
      </c>
      <c r="K45" s="58">
        <f>'Fcast 1011 BP'!K45-'Proj 022410'!K45</f>
        <v>0</v>
      </c>
      <c r="L45" s="58">
        <f>'Fcast 1011 BP'!L45-'Proj 022410'!L45</f>
        <v>-0.009999999999990905</v>
      </c>
      <c r="M45" s="71">
        <f t="shared" si="0"/>
        <v>-4.000000000000682</v>
      </c>
    </row>
    <row r="46" spans="1:13" ht="15">
      <c r="A46" s="74" t="s">
        <v>290</v>
      </c>
      <c r="B46" s="57" t="s">
        <v>42</v>
      </c>
      <c r="C46" s="58">
        <f>'Fcast 1011 BP'!C46-'Proj 022410'!C46</f>
        <v>111.68000000000211</v>
      </c>
      <c r="D46" s="58">
        <f>'Fcast 1011 BP'!D46-'Proj 022410'!D46</f>
        <v>-78.99999999999818</v>
      </c>
      <c r="E46" s="58">
        <f>'Fcast 1011 BP'!E46-'Proj 022410'!E46</f>
        <v>382.0000000000018</v>
      </c>
      <c r="F46" s="58">
        <f>'Fcast 1011 BP'!F46-'Proj 022410'!F46</f>
        <v>30.079999999999472</v>
      </c>
      <c r="G46" s="58">
        <f>'Fcast 1011 BP'!G46-'Proj 022410'!G46</f>
        <v>-10.000000000000455</v>
      </c>
      <c r="H46" s="58">
        <f>'Fcast 1011 BP'!H46-'Proj 022410'!H46</f>
        <v>109.59999999999991</v>
      </c>
      <c r="I46" s="58">
        <f>'Fcast 1011 BP'!I46-'Proj 022410'!I46</f>
        <v>0</v>
      </c>
      <c r="J46" s="58">
        <f>'Fcast 1011 BP'!J46-'Proj 022410'!J46</f>
        <v>-10</v>
      </c>
      <c r="K46" s="58">
        <f>'Fcast 1011 BP'!K46-'Proj 022410'!K46</f>
        <v>-3</v>
      </c>
      <c r="L46" s="58">
        <f>'Fcast 1011 BP'!L46-'Proj 022410'!L46</f>
        <v>0</v>
      </c>
      <c r="M46" s="71">
        <f t="shared" si="0"/>
        <v>531.3600000000047</v>
      </c>
    </row>
    <row r="47" spans="1:13" ht="15">
      <c r="A47" s="74" t="s">
        <v>291</v>
      </c>
      <c r="B47" s="57" t="s">
        <v>43</v>
      </c>
      <c r="C47" s="58">
        <f>'Fcast 1011 BP'!C47-'Proj 022410'!C47</f>
        <v>-0.24999999999954525</v>
      </c>
      <c r="D47" s="58">
        <f>'Fcast 1011 BP'!D47-'Proj 022410'!D47</f>
        <v>21.61999999999989</v>
      </c>
      <c r="E47" s="58">
        <f>'Fcast 1011 BP'!E47-'Proj 022410'!E47</f>
        <v>-0.340000000001055</v>
      </c>
      <c r="F47" s="58">
        <f>'Fcast 1011 BP'!F47-'Proj 022410'!F47</f>
        <v>-0.0500000000001819</v>
      </c>
      <c r="G47" s="58">
        <f>'Fcast 1011 BP'!G47-'Proj 022410'!G47</f>
        <v>9.900000000000318</v>
      </c>
      <c r="H47" s="58">
        <f>'Fcast 1011 BP'!H47-'Proj 022410'!H47</f>
        <v>-0.04000000000007731</v>
      </c>
      <c r="I47" s="58">
        <f>'Fcast 1011 BP'!I47-'Proj 022410'!I47</f>
        <v>-9.8299999999997</v>
      </c>
      <c r="J47" s="58">
        <f>'Fcast 1011 BP'!J47-'Proj 022410'!J47</f>
        <v>0</v>
      </c>
      <c r="K47" s="58">
        <f>'Fcast 1011 BP'!K47-'Proj 022410'!K47</f>
        <v>0</v>
      </c>
      <c r="L47" s="58">
        <f>'Fcast 1011 BP'!L47-'Proj 022410'!L47</f>
        <v>19.989999999999895</v>
      </c>
      <c r="M47" s="71">
        <f t="shared" si="0"/>
        <v>40.999999999999545</v>
      </c>
    </row>
    <row r="48" spans="1:13" ht="15">
      <c r="A48" s="74" t="s">
        <v>292</v>
      </c>
      <c r="B48" s="57" t="s">
        <v>44</v>
      </c>
      <c r="C48" s="58">
        <f>'Fcast 1011 BP'!C48-'Proj 022410'!C48</f>
        <v>-0.5299999999999727</v>
      </c>
      <c r="D48" s="58">
        <f>'Fcast 1011 BP'!D48-'Proj 022410'!D48</f>
        <v>-0.75</v>
      </c>
      <c r="E48" s="58">
        <f>'Fcast 1011 BP'!E48-'Proj 022410'!E48</f>
        <v>-0.6599999999998545</v>
      </c>
      <c r="F48" s="58">
        <f>'Fcast 1011 BP'!F48-'Proj 022410'!F48</f>
        <v>-0.07999999999998408</v>
      </c>
      <c r="G48" s="58">
        <f>'Fcast 1011 BP'!G48-'Proj 022410'!G48</f>
        <v>-0.14999999999997726</v>
      </c>
      <c r="H48" s="58">
        <f>'Fcast 1011 BP'!H48-'Proj 022410'!H48</f>
        <v>-0.07999999999992724</v>
      </c>
      <c r="I48" s="58">
        <f>'Fcast 1011 BP'!I48-'Proj 022410'!I48</f>
        <v>-5.710000000000036</v>
      </c>
      <c r="J48" s="58">
        <f>'Fcast 1011 BP'!J48-'Proj 022410'!J48</f>
        <v>0</v>
      </c>
      <c r="K48" s="58">
        <f>'Fcast 1011 BP'!K48-'Proj 022410'!K48</f>
        <v>0</v>
      </c>
      <c r="L48" s="58">
        <f>'Fcast 1011 BP'!L48-'Proj 022410'!L48</f>
        <v>-0.040000000000048885</v>
      </c>
      <c r="M48" s="71">
        <f t="shared" si="0"/>
        <v>-7.999999999999801</v>
      </c>
    </row>
    <row r="49" spans="1:13" ht="15">
      <c r="A49" s="74" t="s">
        <v>293</v>
      </c>
      <c r="B49" s="57" t="s">
        <v>45</v>
      </c>
      <c r="C49" s="58">
        <f>'Fcast 1011 BP'!C49-'Proj 022410'!C49</f>
        <v>0</v>
      </c>
      <c r="D49" s="58">
        <f>'Fcast 1011 BP'!D49-'Proj 022410'!D49</f>
        <v>0</v>
      </c>
      <c r="E49" s="58">
        <f>'Fcast 1011 BP'!E49-'Proj 022410'!E49</f>
        <v>0</v>
      </c>
      <c r="F49" s="58">
        <f>'Fcast 1011 BP'!F49-'Proj 022410'!F49</f>
        <v>0</v>
      </c>
      <c r="G49" s="58">
        <f>'Fcast 1011 BP'!G49-'Proj 022410'!G49</f>
        <v>0</v>
      </c>
      <c r="H49" s="58">
        <f>'Fcast 1011 BP'!H49-'Proj 022410'!H49</f>
        <v>0</v>
      </c>
      <c r="I49" s="58">
        <f>'Fcast 1011 BP'!I49-'Proj 022410'!I49</f>
        <v>0</v>
      </c>
      <c r="J49" s="58">
        <f>'Fcast 1011 BP'!J49-'Proj 022410'!J49</f>
        <v>0</v>
      </c>
      <c r="K49" s="58">
        <f>'Fcast 1011 BP'!K49-'Proj 022410'!K49</f>
        <v>0</v>
      </c>
      <c r="L49" s="58">
        <f>'Fcast 1011 BP'!L49-'Proj 022410'!L49</f>
        <v>0</v>
      </c>
      <c r="M49" s="71">
        <f t="shared" si="0"/>
        <v>0</v>
      </c>
    </row>
    <row r="50" spans="1:13" ht="15">
      <c r="A50" s="74" t="s">
        <v>294</v>
      </c>
      <c r="B50" s="57" t="s">
        <v>46</v>
      </c>
      <c r="C50" s="58">
        <f>'Fcast 1011 BP'!C50-'Proj 022410'!C50</f>
        <v>0</v>
      </c>
      <c r="D50" s="58">
        <f>'Fcast 1011 BP'!D50-'Proj 022410'!D50</f>
        <v>0</v>
      </c>
      <c r="E50" s="58">
        <f>'Fcast 1011 BP'!E50-'Proj 022410'!E50</f>
        <v>0</v>
      </c>
      <c r="F50" s="58">
        <f>'Fcast 1011 BP'!F50-'Proj 022410'!F50</f>
        <v>0</v>
      </c>
      <c r="G50" s="58">
        <f>'Fcast 1011 BP'!G50-'Proj 022410'!G50</f>
        <v>0</v>
      </c>
      <c r="H50" s="58">
        <f>'Fcast 1011 BP'!H50-'Proj 022410'!H50</f>
        <v>0</v>
      </c>
      <c r="I50" s="58">
        <f>'Fcast 1011 BP'!I50-'Proj 022410'!I50</f>
        <v>0</v>
      </c>
      <c r="J50" s="58">
        <f>'Fcast 1011 BP'!J50-'Proj 022410'!J50</f>
        <v>0</v>
      </c>
      <c r="K50" s="58">
        <f>'Fcast 1011 BP'!K50-'Proj 022410'!K50</f>
        <v>0</v>
      </c>
      <c r="L50" s="58">
        <f>'Fcast 1011 BP'!L50-'Proj 022410'!L50</f>
        <v>0</v>
      </c>
      <c r="M50" s="71">
        <f t="shared" si="0"/>
        <v>0</v>
      </c>
    </row>
    <row r="51" spans="1:13" ht="15">
      <c r="A51" s="74" t="s">
        <v>295</v>
      </c>
      <c r="B51" s="57" t="s">
        <v>47</v>
      </c>
      <c r="C51" s="58">
        <f>'Fcast 1011 BP'!C51-'Proj 022410'!C51</f>
        <v>0</v>
      </c>
      <c r="D51" s="58">
        <f>'Fcast 1011 BP'!D51-'Proj 022410'!D51</f>
        <v>0</v>
      </c>
      <c r="E51" s="58">
        <f>'Fcast 1011 BP'!E51-'Proj 022410'!E51</f>
        <v>0</v>
      </c>
      <c r="F51" s="58">
        <f>'Fcast 1011 BP'!F51-'Proj 022410'!F51</f>
        <v>0</v>
      </c>
      <c r="G51" s="58">
        <f>'Fcast 1011 BP'!G51-'Proj 022410'!G51</f>
        <v>0</v>
      </c>
      <c r="H51" s="58">
        <f>'Fcast 1011 BP'!H51-'Proj 022410'!H51</f>
        <v>0</v>
      </c>
      <c r="I51" s="58">
        <f>'Fcast 1011 BP'!I51-'Proj 022410'!I51</f>
        <v>0</v>
      </c>
      <c r="J51" s="58">
        <f>'Fcast 1011 BP'!J51-'Proj 022410'!J51</f>
        <v>0</v>
      </c>
      <c r="K51" s="58">
        <f>'Fcast 1011 BP'!K51-'Proj 022410'!K51</f>
        <v>0</v>
      </c>
      <c r="L51" s="58">
        <f>'Fcast 1011 BP'!L51-'Proj 022410'!L51</f>
        <v>0</v>
      </c>
      <c r="M51" s="71">
        <f t="shared" si="0"/>
        <v>0</v>
      </c>
    </row>
    <row r="52" spans="1:13" ht="15">
      <c r="A52" s="74" t="s">
        <v>296</v>
      </c>
      <c r="B52" s="57" t="s">
        <v>48</v>
      </c>
      <c r="C52" s="58">
        <f>'Fcast 1011 BP'!C52-'Proj 022410'!C52</f>
        <v>248.41999999999825</v>
      </c>
      <c r="D52" s="58">
        <f>'Fcast 1011 BP'!D52-'Proj 022410'!D52</f>
        <v>305.9499999999971</v>
      </c>
      <c r="E52" s="58">
        <f>'Fcast 1011 BP'!E52-'Proj 022410'!E52</f>
        <v>231.8700000000099</v>
      </c>
      <c r="F52" s="58">
        <f>'Fcast 1011 BP'!F52-'Proj 022410'!F52</f>
        <v>44.30999999999858</v>
      </c>
      <c r="G52" s="58">
        <f>'Fcast 1011 BP'!G52-'Proj 022410'!G52</f>
        <v>94.98000000000138</v>
      </c>
      <c r="H52" s="58">
        <f>'Fcast 1011 BP'!H52-'Proj 022410'!H52</f>
        <v>64.78999999999905</v>
      </c>
      <c r="I52" s="58">
        <f>'Fcast 1011 BP'!I52-'Proj 022410'!I52</f>
        <v>261.20000000000437</v>
      </c>
      <c r="J52" s="58">
        <f>'Fcast 1011 BP'!J52-'Proj 022410'!J52</f>
        <v>13.509999999999536</v>
      </c>
      <c r="K52" s="58">
        <f>'Fcast 1011 BP'!K52-'Proj 022410'!K52</f>
        <v>3.699999999999932</v>
      </c>
      <c r="L52" s="58">
        <f>'Fcast 1011 BP'!L52-'Proj 022410'!L52</f>
        <v>26.269999999999527</v>
      </c>
      <c r="M52" s="71">
        <f t="shared" si="0"/>
        <v>1295.0000000000077</v>
      </c>
    </row>
    <row r="53" spans="1:13" ht="15">
      <c r="A53" s="74" t="s">
        <v>297</v>
      </c>
      <c r="B53" s="57" t="s">
        <v>49</v>
      </c>
      <c r="C53" s="58">
        <f>'Fcast 1011 BP'!C53-'Proj 022410'!C53</f>
        <v>-44.51000000000022</v>
      </c>
      <c r="D53" s="58">
        <f>'Fcast 1011 BP'!D53-'Proj 022410'!D53</f>
        <v>61.05999999999949</v>
      </c>
      <c r="E53" s="58">
        <f>'Fcast 1011 BP'!E53-'Proj 022410'!E53</f>
        <v>172.57999999999993</v>
      </c>
      <c r="F53" s="58">
        <f>'Fcast 1011 BP'!F53-'Proj 022410'!F53</f>
        <v>-29.410000000000082</v>
      </c>
      <c r="G53" s="58">
        <f>'Fcast 1011 BP'!G53-'Proj 022410'!G53</f>
        <v>6.910000000000309</v>
      </c>
      <c r="H53" s="58">
        <f>'Fcast 1011 BP'!H53-'Proj 022410'!H53</f>
        <v>47.809999999999945</v>
      </c>
      <c r="I53" s="58">
        <f>'Fcast 1011 BP'!I53-'Proj 022410'!I53</f>
        <v>125.41999999999916</v>
      </c>
      <c r="J53" s="58">
        <f>'Fcast 1011 BP'!J53-'Proj 022410'!J53</f>
        <v>30</v>
      </c>
      <c r="K53" s="58">
        <f>'Fcast 1011 BP'!K53-'Proj 022410'!K53</f>
        <v>0</v>
      </c>
      <c r="L53" s="58">
        <f>'Fcast 1011 BP'!L53-'Proj 022410'!L53</f>
        <v>65.97000000000003</v>
      </c>
      <c r="M53" s="71">
        <f t="shared" si="0"/>
        <v>435.82999999999856</v>
      </c>
    </row>
    <row r="54" spans="1:13" ht="15">
      <c r="A54" s="74" t="s">
        <v>298</v>
      </c>
      <c r="B54" s="57" t="s">
        <v>50</v>
      </c>
      <c r="C54" s="58">
        <f>'Fcast 1011 BP'!C54-'Proj 022410'!C54</f>
        <v>128.88999999999942</v>
      </c>
      <c r="D54" s="58">
        <f>'Fcast 1011 BP'!D54-'Proj 022410'!D54</f>
        <v>173.16999999999825</v>
      </c>
      <c r="E54" s="58">
        <f>'Fcast 1011 BP'!E54-'Proj 022410'!E54</f>
        <v>113.11000000000058</v>
      </c>
      <c r="F54" s="58">
        <f>'Fcast 1011 BP'!F54-'Proj 022410'!F54</f>
        <v>38.13999999999942</v>
      </c>
      <c r="G54" s="58">
        <f>'Fcast 1011 BP'!G54-'Proj 022410'!G54</f>
        <v>57.7400000000016</v>
      </c>
      <c r="H54" s="58">
        <f>'Fcast 1011 BP'!H54-'Proj 022410'!H54</f>
        <v>19.350000000000364</v>
      </c>
      <c r="I54" s="58">
        <f>'Fcast 1011 BP'!I54-'Proj 022410'!I54</f>
        <v>52.12000000000262</v>
      </c>
      <c r="J54" s="58">
        <f>'Fcast 1011 BP'!J54-'Proj 022410'!J54</f>
        <v>2.8600000000001273</v>
      </c>
      <c r="K54" s="58">
        <f>'Fcast 1011 BP'!K54-'Proj 022410'!K54</f>
        <v>0.939999999999884</v>
      </c>
      <c r="L54" s="58">
        <f>'Fcast 1011 BP'!L54-'Proj 022410'!L54</f>
        <v>13.680000000000291</v>
      </c>
      <c r="M54" s="71">
        <f t="shared" si="0"/>
        <v>600.0000000000025</v>
      </c>
    </row>
    <row r="55" spans="1:13" ht="15">
      <c r="A55" s="74" t="s">
        <v>299</v>
      </c>
      <c r="B55" s="57" t="s">
        <v>51</v>
      </c>
      <c r="C55" s="58">
        <f>'Fcast 1011 BP'!C55-'Proj 022410'!C55</f>
        <v>-0.5200000000040745</v>
      </c>
      <c r="D55" s="58">
        <f>'Fcast 1011 BP'!D55-'Proj 022410'!D55</f>
        <v>-0.7199999999975262</v>
      </c>
      <c r="E55" s="58">
        <f>'Fcast 1011 BP'!E55-'Proj 022410'!E55</f>
        <v>-0.679999999998472</v>
      </c>
      <c r="F55" s="58">
        <f>'Fcast 1011 BP'!F55-'Proj 022410'!F55</f>
        <v>-0.08999999999969077</v>
      </c>
      <c r="G55" s="58">
        <f>'Fcast 1011 BP'!G55-'Proj 022410'!G55</f>
        <v>-0.17000000000007276</v>
      </c>
      <c r="H55" s="58">
        <f>'Fcast 1011 BP'!H55-'Proj 022410'!H55</f>
        <v>-0.07999999999992724</v>
      </c>
      <c r="I55" s="58">
        <f>'Fcast 1011 BP'!I55-'Proj 022410'!I55</f>
        <v>-5.699999999999818</v>
      </c>
      <c r="J55" s="58">
        <f>'Fcast 1011 BP'!J55-'Proj 022410'!J55</f>
        <v>0</v>
      </c>
      <c r="K55" s="58">
        <f>'Fcast 1011 BP'!K55-'Proj 022410'!K55</f>
        <v>0</v>
      </c>
      <c r="L55" s="58">
        <f>'Fcast 1011 BP'!L55-'Proj 022410'!L55</f>
        <v>-0.040000000000190994</v>
      </c>
      <c r="M55" s="71">
        <f t="shared" si="0"/>
        <v>-7.999999999999773</v>
      </c>
    </row>
    <row r="56" spans="1:13" ht="15">
      <c r="A56" s="74" t="s">
        <v>300</v>
      </c>
      <c r="B56" s="57" t="s">
        <v>52</v>
      </c>
      <c r="C56" s="58">
        <f>'Fcast 1011 BP'!C56-'Proj 022410'!C56</f>
        <v>49.539999999997235</v>
      </c>
      <c r="D56" s="58">
        <f>'Fcast 1011 BP'!D56-'Proj 022410'!D56</f>
        <v>99.34000000000015</v>
      </c>
      <c r="E56" s="58">
        <f>'Fcast 1011 BP'!E56-'Proj 022410'!E56</f>
        <v>49.419999999998254</v>
      </c>
      <c r="F56" s="58">
        <f>'Fcast 1011 BP'!F56-'Proj 022410'!F56</f>
        <v>-0.07000000000061846</v>
      </c>
      <c r="G56" s="58">
        <f>'Fcast 1011 BP'!G56-'Proj 022410'!G56</f>
        <v>-0.1499999999996362</v>
      </c>
      <c r="H56" s="58">
        <f>'Fcast 1011 BP'!H56-'Proj 022410'!H56</f>
        <v>-0.08000000000038199</v>
      </c>
      <c r="I56" s="58">
        <f>'Fcast 1011 BP'!I56-'Proj 022410'!I56</f>
        <v>-4.9699999999998</v>
      </c>
      <c r="J56" s="58">
        <f>'Fcast 1011 BP'!J56-'Proj 022410'!J56</f>
        <v>0</v>
      </c>
      <c r="K56" s="58">
        <f>'Fcast 1011 BP'!K56-'Proj 022410'!K56</f>
        <v>0</v>
      </c>
      <c r="L56" s="58">
        <f>'Fcast 1011 BP'!L56-'Proj 022410'!L56</f>
        <v>-0.030000000000654836</v>
      </c>
      <c r="M56" s="71">
        <f t="shared" si="0"/>
        <v>192.99999999999454</v>
      </c>
    </row>
    <row r="57" spans="1:13" ht="15">
      <c r="A57" s="74" t="s">
        <v>301</v>
      </c>
      <c r="B57" s="57" t="s">
        <v>53</v>
      </c>
      <c r="C57" s="58">
        <f>'Fcast 1011 BP'!C57-'Proj 022410'!C57</f>
        <v>125.55000000000291</v>
      </c>
      <c r="D57" s="58">
        <f>'Fcast 1011 BP'!D57-'Proj 022410'!D57</f>
        <v>149.72999999999593</v>
      </c>
      <c r="E57" s="58">
        <f>'Fcast 1011 BP'!E57-'Proj 022410'!E57</f>
        <v>90.88999999999942</v>
      </c>
      <c r="F57" s="58">
        <f>'Fcast 1011 BP'!F57-'Proj 022410'!F57</f>
        <v>18.350000000000364</v>
      </c>
      <c r="G57" s="58">
        <f>'Fcast 1011 BP'!G57-'Proj 022410'!G57</f>
        <v>33.6899999999996</v>
      </c>
      <c r="H57" s="58">
        <f>'Fcast 1011 BP'!H57-'Proj 022410'!H57</f>
        <v>25.9399999999996</v>
      </c>
      <c r="I57" s="58">
        <f>'Fcast 1011 BP'!I57-'Proj 022410'!I57</f>
        <v>37.75000000000182</v>
      </c>
      <c r="J57" s="58">
        <f>'Fcast 1011 BP'!J57-'Proj 022410'!J57</f>
        <v>1.580000000000041</v>
      </c>
      <c r="K57" s="58">
        <f>'Fcast 1011 BP'!K57-'Proj 022410'!K57</f>
        <v>1.3100000000000023</v>
      </c>
      <c r="L57" s="58">
        <f>'Fcast 1011 BP'!L57-'Proj 022410'!L57</f>
        <v>15.210000000000036</v>
      </c>
      <c r="M57" s="71">
        <f t="shared" si="0"/>
        <v>499.9999999999997</v>
      </c>
    </row>
    <row r="58" spans="1:13" ht="15">
      <c r="A58" s="74" t="s">
        <v>302</v>
      </c>
      <c r="B58" s="57" t="s">
        <v>54</v>
      </c>
      <c r="C58" s="58">
        <f>'Fcast 1011 BP'!C58-'Proj 022410'!C58</f>
        <v>-0.13000000000010914</v>
      </c>
      <c r="D58" s="58">
        <f>'Fcast 1011 BP'!D58-'Proj 022410'!D58</f>
        <v>-0.17000000000007276</v>
      </c>
      <c r="E58" s="58">
        <f>'Fcast 1011 BP'!E58-'Proj 022410'!E58</f>
        <v>-0.18000000000006366</v>
      </c>
      <c r="F58" s="58">
        <f>'Fcast 1011 BP'!F58-'Proj 022410'!F58</f>
        <v>-0.03999999999996362</v>
      </c>
      <c r="G58" s="58">
        <f>'Fcast 1011 BP'!G58-'Proj 022410'!G58</f>
        <v>-0.049999999999954525</v>
      </c>
      <c r="H58" s="58">
        <f>'Fcast 1011 BP'!H58-'Proj 022410'!H58</f>
        <v>-0.03999999999996362</v>
      </c>
      <c r="I58" s="58">
        <f>'Fcast 1011 BP'!I58-'Proj 022410'!I58</f>
        <v>-1.3899999999999864</v>
      </c>
      <c r="J58" s="58">
        <f>'Fcast 1011 BP'!J58-'Proj 022410'!J58</f>
        <v>0</v>
      </c>
      <c r="K58" s="58">
        <f>'Fcast 1011 BP'!K58-'Proj 022410'!K58</f>
        <v>0</v>
      </c>
      <c r="L58" s="58">
        <f>'Fcast 1011 BP'!L58-'Proj 022410'!L58</f>
        <v>0</v>
      </c>
      <c r="M58" s="71">
        <f t="shared" si="0"/>
        <v>-2.0000000000001137</v>
      </c>
    </row>
    <row r="59" spans="1:13" ht="15">
      <c r="A59" s="74" t="s">
        <v>303</v>
      </c>
      <c r="B59" s="57" t="s">
        <v>55</v>
      </c>
      <c r="C59" s="58">
        <f>'Fcast 1011 BP'!C59-'Proj 022410'!C59</f>
        <v>-0.6499999999996362</v>
      </c>
      <c r="D59" s="58">
        <f>'Fcast 1011 BP'!D59-'Proj 022410'!D59</f>
        <v>-0.9200000000018917</v>
      </c>
      <c r="E59" s="58">
        <f>'Fcast 1011 BP'!E59-'Proj 022410'!E59</f>
        <v>-0.839999999999236</v>
      </c>
      <c r="F59" s="58">
        <f>'Fcast 1011 BP'!F59-'Proj 022410'!F59</f>
        <v>-0.11000000000012733</v>
      </c>
      <c r="G59" s="58">
        <f>'Fcast 1011 BP'!G59-'Proj 022410'!G59</f>
        <v>-0.22000000000025466</v>
      </c>
      <c r="H59" s="58">
        <f>'Fcast 1011 BP'!H59-'Proj 022410'!H59</f>
        <v>-0.12000000000011823</v>
      </c>
      <c r="I59" s="58">
        <f>'Fcast 1011 BP'!I59-'Proj 022410'!I59</f>
        <v>-7.100000000000023</v>
      </c>
      <c r="J59" s="58">
        <f>'Fcast 1011 BP'!J59-'Proj 022410'!J59</f>
        <v>0</v>
      </c>
      <c r="K59" s="58">
        <f>'Fcast 1011 BP'!K59-'Proj 022410'!K59</f>
        <v>0</v>
      </c>
      <c r="L59" s="58">
        <f>'Fcast 1011 BP'!L59-'Proj 022410'!L59</f>
        <v>-0.04000000000007731</v>
      </c>
      <c r="M59" s="71">
        <f t="shared" si="0"/>
        <v>-10.000000000001364</v>
      </c>
    </row>
    <row r="60" spans="1:13" ht="15">
      <c r="A60" s="74" t="s">
        <v>304</v>
      </c>
      <c r="B60" s="57" t="s">
        <v>56</v>
      </c>
      <c r="C60" s="58">
        <f>'Fcast 1011 BP'!C60-'Proj 022410'!C60</f>
        <v>61.88000000000102</v>
      </c>
      <c r="D60" s="58">
        <f>'Fcast 1011 BP'!D60-'Proj 022410'!D60</f>
        <v>77.41000000000167</v>
      </c>
      <c r="E60" s="58">
        <f>'Fcast 1011 BP'!E60-'Proj 022410'!E60</f>
        <v>52.780000000000655</v>
      </c>
      <c r="F60" s="58">
        <f>'Fcast 1011 BP'!F60-'Proj 022410'!F60</f>
        <v>9.549999999999955</v>
      </c>
      <c r="G60" s="58">
        <f>'Fcast 1011 BP'!G60-'Proj 022410'!G60</f>
        <v>15.510000000000218</v>
      </c>
      <c r="H60" s="58">
        <f>'Fcast 1011 BP'!H60-'Proj 022410'!H60</f>
        <v>9.44999999999959</v>
      </c>
      <c r="I60" s="58">
        <f>'Fcast 1011 BP'!I60-'Proj 022410'!I60</f>
        <v>15.140000000000782</v>
      </c>
      <c r="J60" s="58">
        <f>'Fcast 1011 BP'!J60-'Proj 022410'!J60</f>
        <v>0.6300000000000097</v>
      </c>
      <c r="K60" s="58">
        <f>'Fcast 1011 BP'!K60-'Proj 022410'!K60</f>
        <v>0.13999999999999702</v>
      </c>
      <c r="L60" s="58">
        <f>'Fcast 1011 BP'!L60-'Proj 022410'!L60</f>
        <v>7.509999999999991</v>
      </c>
      <c r="M60" s="71">
        <f t="shared" si="0"/>
        <v>250.00000000000387</v>
      </c>
    </row>
    <row r="61" spans="1:13" ht="15">
      <c r="A61" s="74" t="s">
        <v>305</v>
      </c>
      <c r="B61" s="57" t="s">
        <v>57</v>
      </c>
      <c r="C61" s="58">
        <f>'Fcast 1011 BP'!C61-'Proj 022410'!C61</f>
        <v>0</v>
      </c>
      <c r="D61" s="58">
        <f>'Fcast 1011 BP'!D61-'Proj 022410'!D61</f>
        <v>0</v>
      </c>
      <c r="E61" s="58">
        <f>'Fcast 1011 BP'!E61-'Proj 022410'!E61</f>
        <v>0</v>
      </c>
      <c r="F61" s="58">
        <f>'Fcast 1011 BP'!F61-'Proj 022410'!F61</f>
        <v>0</v>
      </c>
      <c r="G61" s="58">
        <f>'Fcast 1011 BP'!G61-'Proj 022410'!G61</f>
        <v>0</v>
      </c>
      <c r="H61" s="58">
        <f>'Fcast 1011 BP'!H61-'Proj 022410'!H61</f>
        <v>0</v>
      </c>
      <c r="I61" s="58">
        <f>'Fcast 1011 BP'!I61-'Proj 022410'!I61</f>
        <v>0</v>
      </c>
      <c r="J61" s="58">
        <f>'Fcast 1011 BP'!J61-'Proj 022410'!J61</f>
        <v>0</v>
      </c>
      <c r="K61" s="58">
        <f>'Fcast 1011 BP'!K61-'Proj 022410'!K61</f>
        <v>0</v>
      </c>
      <c r="L61" s="58">
        <f>'Fcast 1011 BP'!L61-'Proj 022410'!L61</f>
        <v>0</v>
      </c>
      <c r="M61" s="71">
        <f t="shared" si="0"/>
        <v>0</v>
      </c>
    </row>
    <row r="62" spans="1:13" ht="15">
      <c r="A62" s="74" t="s">
        <v>306</v>
      </c>
      <c r="B62" s="57" t="s">
        <v>58</v>
      </c>
      <c r="C62" s="58">
        <f>'Fcast 1011 BP'!C62-'Proj 022410'!C62</f>
        <v>-0.17000000000007276</v>
      </c>
      <c r="D62" s="58">
        <f>'Fcast 1011 BP'!D62-'Proj 022410'!D62</f>
        <v>-0.2600000000002183</v>
      </c>
      <c r="E62" s="58">
        <f>'Fcast 1011 BP'!E62-'Proj 022410'!E62</f>
        <v>-0.23999999999978172</v>
      </c>
      <c r="F62" s="58">
        <f>'Fcast 1011 BP'!F62-'Proj 022410'!F62</f>
        <v>-0.020000000000436557</v>
      </c>
      <c r="G62" s="58">
        <f>'Fcast 1011 BP'!G62-'Proj 022410'!G62</f>
        <v>-0.0500000000001819</v>
      </c>
      <c r="H62" s="58">
        <f>'Fcast 1011 BP'!H62-'Proj 022410'!H62</f>
        <v>-0.02999999999974534</v>
      </c>
      <c r="I62" s="58">
        <f>'Fcast 1011 BP'!I62-'Proj 022410'!I62</f>
        <v>-2.230000000000018</v>
      </c>
      <c r="J62" s="58">
        <f>'Fcast 1011 BP'!J62-'Proj 022410'!J62</f>
        <v>0</v>
      </c>
      <c r="K62" s="58">
        <f>'Fcast 1011 BP'!K62-'Proj 022410'!K62</f>
        <v>0</v>
      </c>
      <c r="L62" s="58">
        <f>'Fcast 1011 BP'!L62-'Proj 022410'!L62</f>
        <v>0</v>
      </c>
      <c r="M62" s="71">
        <f t="shared" si="0"/>
        <v>-3.0000000000004547</v>
      </c>
    </row>
    <row r="63" spans="1:13" ht="15">
      <c r="A63" s="74" t="s">
        <v>307</v>
      </c>
      <c r="B63" s="57" t="s">
        <v>59</v>
      </c>
      <c r="C63" s="58">
        <f>'Fcast 1011 BP'!C63-'Proj 022410'!C63</f>
        <v>0</v>
      </c>
      <c r="D63" s="58">
        <f>'Fcast 1011 BP'!D63-'Proj 022410'!D63</f>
        <v>0</v>
      </c>
      <c r="E63" s="58">
        <f>'Fcast 1011 BP'!E63-'Proj 022410'!E63</f>
        <v>0</v>
      </c>
      <c r="F63" s="58">
        <f>'Fcast 1011 BP'!F63-'Proj 022410'!F63</f>
        <v>0</v>
      </c>
      <c r="G63" s="58">
        <f>'Fcast 1011 BP'!G63-'Proj 022410'!G63</f>
        <v>0</v>
      </c>
      <c r="H63" s="58">
        <f>'Fcast 1011 BP'!H63-'Proj 022410'!H63</f>
        <v>0</v>
      </c>
      <c r="I63" s="58">
        <f>'Fcast 1011 BP'!I63-'Proj 022410'!I63</f>
        <v>0</v>
      </c>
      <c r="J63" s="58">
        <f>'Fcast 1011 BP'!J63-'Proj 022410'!J63</f>
        <v>0</v>
      </c>
      <c r="K63" s="58">
        <f>'Fcast 1011 BP'!K63-'Proj 022410'!K63</f>
        <v>0</v>
      </c>
      <c r="L63" s="58">
        <f>'Fcast 1011 BP'!L63-'Proj 022410'!L63</f>
        <v>0</v>
      </c>
      <c r="M63" s="71">
        <f t="shared" si="0"/>
        <v>0</v>
      </c>
    </row>
    <row r="64" spans="1:13" ht="15">
      <c r="A64" s="74" t="s">
        <v>308</v>
      </c>
      <c r="B64" s="57" t="s">
        <v>60</v>
      </c>
      <c r="C64" s="58">
        <f>'Fcast 1011 BP'!C64-'Proj 022410'!C64</f>
        <v>0</v>
      </c>
      <c r="D64" s="58">
        <f>'Fcast 1011 BP'!D64-'Proj 022410'!D64</f>
        <v>0</v>
      </c>
      <c r="E64" s="58">
        <f>'Fcast 1011 BP'!E64-'Proj 022410'!E64</f>
        <v>0</v>
      </c>
      <c r="F64" s="58">
        <f>'Fcast 1011 BP'!F64-'Proj 022410'!F64</f>
        <v>0</v>
      </c>
      <c r="G64" s="58">
        <f>'Fcast 1011 BP'!G64-'Proj 022410'!G64</f>
        <v>0</v>
      </c>
      <c r="H64" s="58">
        <f>'Fcast 1011 BP'!H64-'Proj 022410'!H64</f>
        <v>0</v>
      </c>
      <c r="I64" s="58">
        <f>'Fcast 1011 BP'!I64-'Proj 022410'!I64</f>
        <v>0</v>
      </c>
      <c r="J64" s="58">
        <f>'Fcast 1011 BP'!J64-'Proj 022410'!J64</f>
        <v>0</v>
      </c>
      <c r="K64" s="58">
        <f>'Fcast 1011 BP'!K64-'Proj 022410'!K64</f>
        <v>0</v>
      </c>
      <c r="L64" s="58">
        <f>'Fcast 1011 BP'!L64-'Proj 022410'!L64</f>
        <v>0</v>
      </c>
      <c r="M64" s="71">
        <f t="shared" si="0"/>
        <v>0</v>
      </c>
    </row>
    <row r="65" spans="1:13" ht="15">
      <c r="A65" s="74" t="s">
        <v>309</v>
      </c>
      <c r="B65" s="57" t="s">
        <v>61</v>
      </c>
      <c r="C65" s="58">
        <f>'Fcast 1011 BP'!C65-'Proj 022410'!C65</f>
        <v>0</v>
      </c>
      <c r="D65" s="58">
        <f>'Fcast 1011 BP'!D65-'Proj 022410'!D65</f>
        <v>0</v>
      </c>
      <c r="E65" s="58">
        <f>'Fcast 1011 BP'!E65-'Proj 022410'!E65</f>
        <v>0</v>
      </c>
      <c r="F65" s="58">
        <f>'Fcast 1011 BP'!F65-'Proj 022410'!F65</f>
        <v>0</v>
      </c>
      <c r="G65" s="58">
        <f>'Fcast 1011 BP'!G65-'Proj 022410'!G65</f>
        <v>0</v>
      </c>
      <c r="H65" s="58">
        <f>'Fcast 1011 BP'!H65-'Proj 022410'!H65</f>
        <v>0</v>
      </c>
      <c r="I65" s="58">
        <f>'Fcast 1011 BP'!I65-'Proj 022410'!I65</f>
        <v>0</v>
      </c>
      <c r="J65" s="58">
        <f>'Fcast 1011 BP'!J65-'Proj 022410'!J65</f>
        <v>0</v>
      </c>
      <c r="K65" s="58">
        <f>'Fcast 1011 BP'!K65-'Proj 022410'!K65</f>
        <v>0</v>
      </c>
      <c r="L65" s="58">
        <f>'Fcast 1011 BP'!L65-'Proj 022410'!L65</f>
        <v>0</v>
      </c>
      <c r="M65" s="71">
        <f t="shared" si="0"/>
        <v>0</v>
      </c>
    </row>
    <row r="66" spans="1:13" ht="15">
      <c r="A66" s="74" t="s">
        <v>310</v>
      </c>
      <c r="B66" s="57" t="s">
        <v>62</v>
      </c>
      <c r="C66" s="58">
        <f>'Fcast 1011 BP'!C66-'Proj 022410'!C66</f>
        <v>0</v>
      </c>
      <c r="D66" s="58">
        <f>'Fcast 1011 BP'!D66-'Proj 022410'!D66</f>
        <v>0</v>
      </c>
      <c r="E66" s="58">
        <f>'Fcast 1011 BP'!E66-'Proj 022410'!E66</f>
        <v>0</v>
      </c>
      <c r="F66" s="58">
        <f>'Fcast 1011 BP'!F66-'Proj 022410'!F66</f>
        <v>0</v>
      </c>
      <c r="G66" s="58">
        <f>'Fcast 1011 BP'!G66-'Proj 022410'!G66</f>
        <v>0</v>
      </c>
      <c r="H66" s="58">
        <f>'Fcast 1011 BP'!H66-'Proj 022410'!H66</f>
        <v>0</v>
      </c>
      <c r="I66" s="58">
        <f>'Fcast 1011 BP'!I66-'Proj 022410'!I66</f>
        <v>0</v>
      </c>
      <c r="J66" s="58">
        <f>'Fcast 1011 BP'!J66-'Proj 022410'!J66</f>
        <v>0</v>
      </c>
      <c r="K66" s="58">
        <f>'Fcast 1011 BP'!K66-'Proj 022410'!K66</f>
        <v>0</v>
      </c>
      <c r="L66" s="58">
        <f>'Fcast 1011 BP'!L66-'Proj 022410'!L66</f>
        <v>0</v>
      </c>
      <c r="M66" s="71">
        <f t="shared" si="0"/>
        <v>0</v>
      </c>
    </row>
    <row r="67" spans="1:13" ht="15">
      <c r="A67" s="74" t="s">
        <v>311</v>
      </c>
      <c r="B67" s="57" t="s">
        <v>63</v>
      </c>
      <c r="C67" s="58">
        <f>'Fcast 1011 BP'!C67-'Proj 022410'!C67</f>
        <v>8.309999999999945</v>
      </c>
      <c r="D67" s="58">
        <f>'Fcast 1011 BP'!D67-'Proj 022410'!D67</f>
        <v>9.089999999999918</v>
      </c>
      <c r="E67" s="58">
        <f>'Fcast 1011 BP'!E67-'Proj 022410'!E67</f>
        <v>5.319999999999993</v>
      </c>
      <c r="F67" s="58">
        <f>'Fcast 1011 BP'!F67-'Proj 022410'!F67</f>
        <v>1.9199999999999875</v>
      </c>
      <c r="G67" s="58">
        <f>'Fcast 1011 BP'!G67-'Proj 022410'!G67</f>
        <v>2.5</v>
      </c>
      <c r="H67" s="58">
        <f>'Fcast 1011 BP'!H67-'Proj 022410'!H67</f>
        <v>1.3699999999999903</v>
      </c>
      <c r="I67" s="58">
        <f>'Fcast 1011 BP'!I67-'Proj 022410'!I67</f>
        <v>0</v>
      </c>
      <c r="J67" s="58">
        <f>'Fcast 1011 BP'!J67-'Proj 022410'!J67</f>
        <v>0.1700000000000017</v>
      </c>
      <c r="K67" s="58">
        <f>'Fcast 1011 BP'!K67-'Proj 022410'!K67</f>
        <v>0</v>
      </c>
      <c r="L67" s="58">
        <f>'Fcast 1011 BP'!L67-'Proj 022410'!L67</f>
        <v>1.3200000000000074</v>
      </c>
      <c r="M67" s="71">
        <f t="shared" si="0"/>
        <v>29.999999999999844</v>
      </c>
    </row>
    <row r="68" spans="1:13" ht="15">
      <c r="A68" s="74" t="s">
        <v>312</v>
      </c>
      <c r="B68" s="57" t="s">
        <v>64</v>
      </c>
      <c r="C68" s="58">
        <f>'Fcast 1011 BP'!C68-'Proj 022410'!C68</f>
        <v>-1.1599999999998545</v>
      </c>
      <c r="D68" s="58">
        <f>'Fcast 1011 BP'!D68-'Proj 022410'!D68</f>
        <v>-1.6599999999998545</v>
      </c>
      <c r="E68" s="58">
        <f>'Fcast 1011 BP'!E68-'Proj 022410'!E68</f>
        <v>-1.5099999999983993</v>
      </c>
      <c r="F68" s="58">
        <f>'Fcast 1011 BP'!F68-'Proj 022410'!F68</f>
        <v>-0.19000000000005457</v>
      </c>
      <c r="G68" s="58">
        <f>'Fcast 1011 BP'!G68-'Proj 022410'!G68</f>
        <v>-0.36999999999989086</v>
      </c>
      <c r="H68" s="58">
        <f>'Fcast 1011 BP'!H68-'Proj 022410'!H68</f>
        <v>-0.1799999999998363</v>
      </c>
      <c r="I68" s="58">
        <f>'Fcast 1011 BP'!I68-'Proj 022410'!I68</f>
        <v>-12.860000000000127</v>
      </c>
      <c r="J68" s="58">
        <f>'Fcast 1011 BP'!J68-'Proj 022410'!J68</f>
        <v>0</v>
      </c>
      <c r="K68" s="58">
        <f>'Fcast 1011 BP'!K68-'Proj 022410'!K68</f>
        <v>0</v>
      </c>
      <c r="L68" s="58">
        <f>'Fcast 1011 BP'!L68-'Proj 022410'!L68</f>
        <v>-0.07000000000039108</v>
      </c>
      <c r="M68" s="71">
        <f t="shared" si="0"/>
        <v>-17.99999999999841</v>
      </c>
    </row>
    <row r="69" spans="1:13" ht="15">
      <c r="A69" s="74" t="s">
        <v>313</v>
      </c>
      <c r="B69" s="57" t="s">
        <v>65</v>
      </c>
      <c r="C69" s="58">
        <f>'Fcast 1011 BP'!C69-'Proj 022410'!C69</f>
        <v>0</v>
      </c>
      <c r="D69" s="58">
        <f>'Fcast 1011 BP'!D69-'Proj 022410'!D69</f>
        <v>0</v>
      </c>
      <c r="E69" s="58">
        <f>'Fcast 1011 BP'!E69-'Proj 022410'!E69</f>
        <v>0</v>
      </c>
      <c r="F69" s="58">
        <f>'Fcast 1011 BP'!F69-'Proj 022410'!F69</f>
        <v>0</v>
      </c>
      <c r="G69" s="58">
        <f>'Fcast 1011 BP'!G69-'Proj 022410'!G69</f>
        <v>0</v>
      </c>
      <c r="H69" s="58">
        <f>'Fcast 1011 BP'!H69-'Proj 022410'!H69</f>
        <v>0</v>
      </c>
      <c r="I69" s="58">
        <f>'Fcast 1011 BP'!I69-'Proj 022410'!I69</f>
        <v>0</v>
      </c>
      <c r="J69" s="58">
        <f>'Fcast 1011 BP'!J69-'Proj 022410'!J69</f>
        <v>0</v>
      </c>
      <c r="K69" s="58">
        <f>'Fcast 1011 BP'!K69-'Proj 022410'!K69</f>
        <v>0</v>
      </c>
      <c r="L69" s="58">
        <f>'Fcast 1011 BP'!L69-'Proj 022410'!L69</f>
        <v>0</v>
      </c>
      <c r="M69" s="71">
        <f t="shared" si="0"/>
        <v>0</v>
      </c>
    </row>
    <row r="70" spans="1:13" ht="15">
      <c r="A70" s="74" t="s">
        <v>314</v>
      </c>
      <c r="B70" s="57" t="s">
        <v>66</v>
      </c>
      <c r="C70" s="58">
        <f>'Fcast 1011 BP'!C70-'Proj 022410'!C70</f>
        <v>0</v>
      </c>
      <c r="D70" s="58">
        <f>'Fcast 1011 BP'!D70-'Proj 022410'!D70</f>
        <v>0</v>
      </c>
      <c r="E70" s="58">
        <f>'Fcast 1011 BP'!E70-'Proj 022410'!E70</f>
        <v>0</v>
      </c>
      <c r="F70" s="58">
        <f>'Fcast 1011 BP'!F70-'Proj 022410'!F70</f>
        <v>0</v>
      </c>
      <c r="G70" s="58">
        <f>'Fcast 1011 BP'!G70-'Proj 022410'!G70</f>
        <v>0</v>
      </c>
      <c r="H70" s="58">
        <f>'Fcast 1011 BP'!H70-'Proj 022410'!H70</f>
        <v>0</v>
      </c>
      <c r="I70" s="58">
        <f>'Fcast 1011 BP'!I70-'Proj 022410'!I70</f>
        <v>0</v>
      </c>
      <c r="J70" s="58">
        <f>'Fcast 1011 BP'!J70-'Proj 022410'!J70</f>
        <v>0</v>
      </c>
      <c r="K70" s="58">
        <f>'Fcast 1011 BP'!K70-'Proj 022410'!K70</f>
        <v>0</v>
      </c>
      <c r="L70" s="58">
        <f>'Fcast 1011 BP'!L70-'Proj 022410'!L70</f>
        <v>0</v>
      </c>
      <c r="M70" s="71">
        <f aca="true" t="shared" si="1" ref="M70:M80">SUM(C70:L70)</f>
        <v>0</v>
      </c>
    </row>
    <row r="71" spans="1:13" ht="15">
      <c r="A71" s="74" t="s">
        <v>315</v>
      </c>
      <c r="B71" s="57" t="s">
        <v>67</v>
      </c>
      <c r="C71" s="58">
        <f>'Fcast 1011 BP'!C71-'Proj 022410'!C71</f>
        <v>0</v>
      </c>
      <c r="D71" s="58">
        <f>'Fcast 1011 BP'!D71-'Proj 022410'!D71</f>
        <v>0</v>
      </c>
      <c r="E71" s="58">
        <f>'Fcast 1011 BP'!E71-'Proj 022410'!E71</f>
        <v>0</v>
      </c>
      <c r="F71" s="58">
        <f>'Fcast 1011 BP'!F71-'Proj 022410'!F71</f>
        <v>0</v>
      </c>
      <c r="G71" s="58">
        <f>'Fcast 1011 BP'!G71-'Proj 022410'!G71</f>
        <v>0</v>
      </c>
      <c r="H71" s="58">
        <f>'Fcast 1011 BP'!H71-'Proj 022410'!H71</f>
        <v>0</v>
      </c>
      <c r="I71" s="58">
        <f>'Fcast 1011 BP'!I71-'Proj 022410'!I71</f>
        <v>0</v>
      </c>
      <c r="J71" s="58">
        <f>'Fcast 1011 BP'!J71-'Proj 022410'!J71</f>
        <v>0</v>
      </c>
      <c r="K71" s="58">
        <f>'Fcast 1011 BP'!K71-'Proj 022410'!K71</f>
        <v>0</v>
      </c>
      <c r="L71" s="58">
        <f>'Fcast 1011 BP'!L71-'Proj 022410'!L71</f>
        <v>0</v>
      </c>
      <c r="M71" s="71">
        <f t="shared" si="1"/>
        <v>0</v>
      </c>
    </row>
    <row r="72" spans="1:13" ht="15">
      <c r="A72" s="74" t="s">
        <v>316</v>
      </c>
      <c r="B72" s="57" t="s">
        <v>223</v>
      </c>
      <c r="C72" s="58">
        <f>'Fcast 1011 BP'!C72-'Proj 022410'!C72</f>
        <v>0</v>
      </c>
      <c r="D72" s="58">
        <f>'Fcast 1011 BP'!D72-'Proj 022410'!D72</f>
        <v>0</v>
      </c>
      <c r="E72" s="58">
        <f>'Fcast 1011 BP'!E72-'Proj 022410'!E72</f>
        <v>0</v>
      </c>
      <c r="F72" s="58">
        <f>'Fcast 1011 BP'!F72-'Proj 022410'!F72</f>
        <v>0</v>
      </c>
      <c r="G72" s="58">
        <f>'Fcast 1011 BP'!G72-'Proj 022410'!G72</f>
        <v>0</v>
      </c>
      <c r="H72" s="58">
        <f>'Fcast 1011 BP'!H72-'Proj 022410'!H72</f>
        <v>0</v>
      </c>
      <c r="I72" s="58">
        <f>'Fcast 1011 BP'!I72-'Proj 022410'!I72</f>
        <v>0</v>
      </c>
      <c r="J72" s="58">
        <f>'Fcast 1011 BP'!J72-'Proj 022410'!J72</f>
        <v>0</v>
      </c>
      <c r="K72" s="58">
        <f>'Fcast 1011 BP'!K72-'Proj 022410'!K72</f>
        <v>0</v>
      </c>
      <c r="L72" s="58">
        <f>'Fcast 1011 BP'!L72-'Proj 022410'!L72</f>
        <v>0</v>
      </c>
      <c r="M72" s="71">
        <f t="shared" si="1"/>
        <v>0</v>
      </c>
    </row>
    <row r="73" spans="1:13" ht="15">
      <c r="A73" s="74" t="s">
        <v>317</v>
      </c>
      <c r="B73" s="57" t="s">
        <v>104</v>
      </c>
      <c r="C73" s="58">
        <f>'Fcast 1011 BP'!C73-'Proj 022410'!C73</f>
        <v>0</v>
      </c>
      <c r="D73" s="58">
        <f>'Fcast 1011 BP'!D73-'Proj 022410'!D73</f>
        <v>0</v>
      </c>
      <c r="E73" s="58">
        <f>'Fcast 1011 BP'!E73-'Proj 022410'!E73</f>
        <v>0</v>
      </c>
      <c r="F73" s="58">
        <f>'Fcast 1011 BP'!F73-'Proj 022410'!F73</f>
        <v>0</v>
      </c>
      <c r="G73" s="58">
        <f>'Fcast 1011 BP'!G73-'Proj 022410'!G73</f>
        <v>0</v>
      </c>
      <c r="H73" s="58">
        <f>'Fcast 1011 BP'!H73-'Proj 022410'!H73</f>
        <v>0</v>
      </c>
      <c r="I73" s="58">
        <f>'Fcast 1011 BP'!I73-'Proj 022410'!I73</f>
        <v>0</v>
      </c>
      <c r="J73" s="58">
        <f>'Fcast 1011 BP'!J73-'Proj 022410'!J73</f>
        <v>0</v>
      </c>
      <c r="K73" s="58">
        <f>'Fcast 1011 BP'!K73-'Proj 022410'!K73</f>
        <v>0</v>
      </c>
      <c r="L73" s="58">
        <f>'Fcast 1011 BP'!L73-'Proj 022410'!L73</f>
        <v>0</v>
      </c>
      <c r="M73" s="71">
        <f t="shared" si="1"/>
        <v>0</v>
      </c>
    </row>
    <row r="74" spans="1:13" ht="15">
      <c r="A74" s="74" t="s">
        <v>318</v>
      </c>
      <c r="B74" s="57" t="s">
        <v>227</v>
      </c>
      <c r="C74" s="58">
        <f>'Fcast 1011 BP'!C74-'Proj 022410'!C74</f>
        <v>0</v>
      </c>
      <c r="D74" s="58">
        <f>'Fcast 1011 BP'!D74-'Proj 022410'!D74</f>
        <v>0</v>
      </c>
      <c r="E74" s="58">
        <f>'Fcast 1011 BP'!E74-'Proj 022410'!E74</f>
        <v>0</v>
      </c>
      <c r="F74" s="58">
        <f>'Fcast 1011 BP'!F74-'Proj 022410'!F74</f>
        <v>0</v>
      </c>
      <c r="G74" s="58">
        <f>'Fcast 1011 BP'!G74-'Proj 022410'!G74</f>
        <v>0</v>
      </c>
      <c r="H74" s="58">
        <f>'Fcast 1011 BP'!H74-'Proj 022410'!H74</f>
        <v>0</v>
      </c>
      <c r="I74" s="58">
        <f>'Fcast 1011 BP'!I74-'Proj 022410'!I74</f>
        <v>0</v>
      </c>
      <c r="J74" s="58">
        <f>'Fcast 1011 BP'!J74-'Proj 022410'!J74</f>
        <v>0</v>
      </c>
      <c r="K74" s="58">
        <f>'Fcast 1011 BP'!K74-'Proj 022410'!K74</f>
        <v>0</v>
      </c>
      <c r="L74" s="58">
        <f>'Fcast 1011 BP'!L74-'Proj 022410'!L74</f>
        <v>0</v>
      </c>
      <c r="M74" s="71">
        <f t="shared" si="1"/>
        <v>0</v>
      </c>
    </row>
    <row r="75" spans="1:13" ht="15">
      <c r="A75" s="74" t="s">
        <v>319</v>
      </c>
      <c r="B75" s="57" t="s">
        <v>228</v>
      </c>
      <c r="C75" s="58">
        <f>'Fcast 1011 BP'!C75-'Proj 022410'!C75</f>
        <v>0</v>
      </c>
      <c r="D75" s="58">
        <f>'Fcast 1011 BP'!D75-'Proj 022410'!D75</f>
        <v>0</v>
      </c>
      <c r="E75" s="58">
        <f>'Fcast 1011 BP'!E75-'Proj 022410'!E75</f>
        <v>0</v>
      </c>
      <c r="F75" s="58">
        <f>'Fcast 1011 BP'!F75-'Proj 022410'!F75</f>
        <v>0</v>
      </c>
      <c r="G75" s="58">
        <f>'Fcast 1011 BP'!G75-'Proj 022410'!G75</f>
        <v>0</v>
      </c>
      <c r="H75" s="58">
        <f>'Fcast 1011 BP'!H75-'Proj 022410'!H75</f>
        <v>0</v>
      </c>
      <c r="I75" s="58">
        <f>'Fcast 1011 BP'!I75-'Proj 022410'!I75</f>
        <v>0</v>
      </c>
      <c r="J75" s="58">
        <f>'Fcast 1011 BP'!J75-'Proj 022410'!J75</f>
        <v>0</v>
      </c>
      <c r="K75" s="58">
        <f>'Fcast 1011 BP'!K75-'Proj 022410'!K75</f>
        <v>0</v>
      </c>
      <c r="L75" s="58">
        <f>'Fcast 1011 BP'!L75-'Proj 022410'!L75</f>
        <v>0</v>
      </c>
      <c r="M75" s="71">
        <f t="shared" si="1"/>
        <v>0</v>
      </c>
    </row>
    <row r="76" spans="1:13" ht="15">
      <c r="A76" s="74" t="s">
        <v>320</v>
      </c>
      <c r="B76" s="57" t="s">
        <v>224</v>
      </c>
      <c r="C76" s="58">
        <f>'Fcast 1011 BP'!C76-'Proj 022410'!C76</f>
        <v>0</v>
      </c>
      <c r="D76" s="58">
        <f>'Fcast 1011 BP'!D76-'Proj 022410'!D76</f>
        <v>0</v>
      </c>
      <c r="E76" s="58">
        <f>'Fcast 1011 BP'!E76-'Proj 022410'!E76</f>
        <v>0</v>
      </c>
      <c r="F76" s="58">
        <f>'Fcast 1011 BP'!F76-'Proj 022410'!F76</f>
        <v>0</v>
      </c>
      <c r="G76" s="58">
        <f>'Fcast 1011 BP'!G76-'Proj 022410'!G76</f>
        <v>0</v>
      </c>
      <c r="H76" s="58">
        <f>'Fcast 1011 BP'!H76-'Proj 022410'!H76</f>
        <v>0</v>
      </c>
      <c r="I76" s="58">
        <f>'Fcast 1011 BP'!I76-'Proj 022410'!I76</f>
        <v>0</v>
      </c>
      <c r="J76" s="58">
        <f>'Fcast 1011 BP'!J76-'Proj 022410'!J76</f>
        <v>0</v>
      </c>
      <c r="K76" s="58">
        <f>'Fcast 1011 BP'!K76-'Proj 022410'!K76</f>
        <v>0</v>
      </c>
      <c r="L76" s="58">
        <f>'Fcast 1011 BP'!L76-'Proj 022410'!L76</f>
        <v>0</v>
      </c>
      <c r="M76" s="71">
        <f t="shared" si="1"/>
        <v>0</v>
      </c>
    </row>
    <row r="77" spans="1:13" ht="15">
      <c r="A77" s="74" t="s">
        <v>321</v>
      </c>
      <c r="B77" s="57" t="s">
        <v>225</v>
      </c>
      <c r="C77" s="58">
        <f>'Fcast 1011 BP'!C77-'Proj 022410'!C77</f>
        <v>0</v>
      </c>
      <c r="D77" s="58">
        <f>'Fcast 1011 BP'!D77-'Proj 022410'!D77</f>
        <v>0</v>
      </c>
      <c r="E77" s="58">
        <f>'Fcast 1011 BP'!E77-'Proj 022410'!E77</f>
        <v>0</v>
      </c>
      <c r="F77" s="58">
        <f>'Fcast 1011 BP'!F77-'Proj 022410'!F77</f>
        <v>0</v>
      </c>
      <c r="G77" s="58">
        <f>'Fcast 1011 BP'!G77-'Proj 022410'!G77</f>
        <v>0</v>
      </c>
      <c r="H77" s="58">
        <f>'Fcast 1011 BP'!H77-'Proj 022410'!H77</f>
        <v>0</v>
      </c>
      <c r="I77" s="58">
        <f>'Fcast 1011 BP'!I77-'Proj 022410'!I77</f>
        <v>0</v>
      </c>
      <c r="J77" s="58">
        <f>'Fcast 1011 BP'!J77-'Proj 022410'!J77</f>
        <v>0</v>
      </c>
      <c r="K77" s="58">
        <f>'Fcast 1011 BP'!K77-'Proj 022410'!K77</f>
        <v>0</v>
      </c>
      <c r="L77" s="58">
        <f>'Fcast 1011 BP'!L77-'Proj 022410'!L77</f>
        <v>0</v>
      </c>
      <c r="M77" s="71">
        <f t="shared" si="1"/>
        <v>0</v>
      </c>
    </row>
    <row r="78" spans="1:13" ht="15">
      <c r="A78" s="74" t="s">
        <v>322</v>
      </c>
      <c r="B78" s="57" t="s">
        <v>105</v>
      </c>
      <c r="C78" s="58">
        <f>'Fcast 1011 BP'!C78-'Proj 022410'!C78</f>
        <v>0</v>
      </c>
      <c r="D78" s="58">
        <f>'Fcast 1011 BP'!D78-'Proj 022410'!D78</f>
        <v>0</v>
      </c>
      <c r="E78" s="58">
        <f>'Fcast 1011 BP'!E78-'Proj 022410'!E78</f>
        <v>0</v>
      </c>
      <c r="F78" s="58">
        <f>'Fcast 1011 BP'!F78-'Proj 022410'!F78</f>
        <v>0</v>
      </c>
      <c r="G78" s="58">
        <f>'Fcast 1011 BP'!G78-'Proj 022410'!G78</f>
        <v>0</v>
      </c>
      <c r="H78" s="58">
        <f>'Fcast 1011 BP'!H78-'Proj 022410'!H78</f>
        <v>0</v>
      </c>
      <c r="I78" s="58">
        <f>'Fcast 1011 BP'!I78-'Proj 022410'!I78</f>
        <v>0</v>
      </c>
      <c r="J78" s="58">
        <f>'Fcast 1011 BP'!J78-'Proj 022410'!J78</f>
        <v>0</v>
      </c>
      <c r="K78" s="58">
        <f>'Fcast 1011 BP'!K78-'Proj 022410'!K78</f>
        <v>0</v>
      </c>
      <c r="L78" s="58">
        <f>'Fcast 1011 BP'!L78-'Proj 022410'!L78</f>
        <v>0</v>
      </c>
      <c r="M78" s="71">
        <f t="shared" si="1"/>
        <v>0</v>
      </c>
    </row>
    <row r="79" spans="1:13" ht="15">
      <c r="A79" s="74" t="s">
        <v>323</v>
      </c>
      <c r="B79" s="57" t="s">
        <v>192</v>
      </c>
      <c r="C79" s="58">
        <f>'Fcast 1011 BP'!C79-'Proj 022410'!C79</f>
        <v>0</v>
      </c>
      <c r="D79" s="58">
        <f>'Fcast 1011 BP'!D79-'Proj 022410'!D79</f>
        <v>0</v>
      </c>
      <c r="E79" s="58">
        <f>'Fcast 1011 BP'!E79-'Proj 022410'!E79</f>
        <v>0</v>
      </c>
      <c r="F79" s="58">
        <f>'Fcast 1011 BP'!F79-'Proj 022410'!F79</f>
        <v>0</v>
      </c>
      <c r="G79" s="58">
        <f>'Fcast 1011 BP'!G79-'Proj 022410'!G79</f>
        <v>0</v>
      </c>
      <c r="H79" s="58">
        <f>'Fcast 1011 BP'!H79-'Proj 022410'!H79</f>
        <v>0</v>
      </c>
      <c r="I79" s="58">
        <f>'Fcast 1011 BP'!I79-'Proj 022410'!I79</f>
        <v>0</v>
      </c>
      <c r="J79" s="58">
        <f>'Fcast 1011 BP'!J79-'Proj 022410'!J79</f>
        <v>0</v>
      </c>
      <c r="K79" s="58">
        <f>'Fcast 1011 BP'!K79-'Proj 022410'!K79</f>
        <v>0</v>
      </c>
      <c r="L79" s="58">
        <f>'Fcast 1011 BP'!L79-'Proj 022410'!L79</f>
        <v>0</v>
      </c>
      <c r="M79" s="71">
        <f t="shared" si="1"/>
        <v>0</v>
      </c>
    </row>
    <row r="80" spans="1:13" ht="15">
      <c r="A80" s="75" t="s">
        <v>324</v>
      </c>
      <c r="B80" s="73" t="s">
        <v>231</v>
      </c>
      <c r="C80" s="71">
        <f>SUM(C5:C79)</f>
        <v>994.28</v>
      </c>
      <c r="D80" s="71">
        <f aca="true" t="shared" si="2" ref="D80:L80">SUM(D5:D79)</f>
        <v>646.23</v>
      </c>
      <c r="E80" s="71">
        <f t="shared" si="2"/>
        <v>1563.4000000000124</v>
      </c>
      <c r="F80" s="71">
        <f t="shared" si="2"/>
        <v>405.7299999999966</v>
      </c>
      <c r="G80" s="71">
        <f t="shared" si="2"/>
        <v>731.8800000000018</v>
      </c>
      <c r="H80" s="71">
        <f t="shared" si="2"/>
        <v>774.0799999999986</v>
      </c>
      <c r="I80" s="71">
        <f t="shared" si="2"/>
        <v>-350.45999999999196</v>
      </c>
      <c r="J80" s="71">
        <f t="shared" si="2"/>
        <v>40.05999999999978</v>
      </c>
      <c r="K80" s="71">
        <f t="shared" si="2"/>
        <v>4.059999999999744</v>
      </c>
      <c r="L80" s="71">
        <f t="shared" si="2"/>
        <v>190.0099999999984</v>
      </c>
      <c r="M80" s="72">
        <f t="shared" si="1"/>
        <v>4999.270000000015</v>
      </c>
    </row>
  </sheetData>
  <sheetProtection/>
  <printOptions/>
  <pageMargins left="0.5" right="0.5" top="0.25" bottom="0.5" header="0.5" footer="0.5"/>
  <pageSetup horizontalDpi="300" verticalDpi="300" orientation="portrait" scale="60" r:id="rId1"/>
  <headerFooter alignWithMargins="0">
    <oddFooter>&amp;C&amp;10-3-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C5" sqref="C5:L79"/>
    </sheetView>
  </sheetViews>
  <sheetFormatPr defaultColWidth="8.88671875" defaultRowHeight="15"/>
  <cols>
    <col min="1" max="1" width="3.3359375" style="0" bestFit="1" customWidth="1"/>
    <col min="2" max="2" width="8.886718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240</v>
      </c>
    </row>
    <row r="3" ht="15">
      <c r="A3" s="46" t="s">
        <v>242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222</v>
      </c>
    </row>
    <row r="5" spans="1:13" ht="15">
      <c r="A5" s="6">
        <v>1</v>
      </c>
      <c r="B5" s="6" t="s">
        <v>3</v>
      </c>
      <c r="C5" s="47">
        <v>6270.76</v>
      </c>
      <c r="D5" s="47">
        <v>5897.28</v>
      </c>
      <c r="E5" s="47">
        <v>6415.48</v>
      </c>
      <c r="F5" s="47">
        <v>2343.31</v>
      </c>
      <c r="G5" s="47">
        <v>4225.75</v>
      </c>
      <c r="H5" s="47">
        <v>2005.69</v>
      </c>
      <c r="I5" s="47">
        <v>334.46</v>
      </c>
      <c r="J5" s="47">
        <v>137.1</v>
      </c>
      <c r="K5" s="47">
        <v>25.35</v>
      </c>
      <c r="L5" s="47">
        <v>589.31</v>
      </c>
      <c r="M5" s="64">
        <f aca="true" t="shared" si="0" ref="M5:M36">SUM(C5:L5)</f>
        <v>28244.489999999998</v>
      </c>
    </row>
    <row r="6" spans="1:13" ht="15">
      <c r="A6" s="6">
        <v>2</v>
      </c>
      <c r="B6" s="6" t="s">
        <v>4</v>
      </c>
      <c r="C6" s="47">
        <v>1488.9</v>
      </c>
      <c r="D6" s="47">
        <v>1605.49</v>
      </c>
      <c r="E6" s="47">
        <v>971.23</v>
      </c>
      <c r="F6" s="47">
        <v>178.06</v>
      </c>
      <c r="G6" s="47">
        <v>212.2</v>
      </c>
      <c r="H6" s="47">
        <v>75.64</v>
      </c>
      <c r="I6" s="47">
        <v>1.5</v>
      </c>
      <c r="J6" s="47">
        <v>10</v>
      </c>
      <c r="K6" s="47">
        <v>2.35</v>
      </c>
      <c r="L6" s="47">
        <v>247.72</v>
      </c>
      <c r="M6" s="64">
        <f t="shared" si="0"/>
        <v>4793.090000000001</v>
      </c>
    </row>
    <row r="7" spans="1:13" ht="15">
      <c r="A7" s="6">
        <v>3</v>
      </c>
      <c r="B7" s="6" t="s">
        <v>5</v>
      </c>
      <c r="C7" s="47">
        <v>6393</v>
      </c>
      <c r="D7" s="47">
        <v>7772.9</v>
      </c>
      <c r="E7" s="47">
        <v>5781.85</v>
      </c>
      <c r="F7" s="47">
        <v>1696.74</v>
      </c>
      <c r="G7" s="47">
        <v>2040.65</v>
      </c>
      <c r="H7" s="47">
        <v>1069.72</v>
      </c>
      <c r="I7" s="47">
        <v>332.02</v>
      </c>
      <c r="J7" s="47">
        <v>342.62</v>
      </c>
      <c r="K7" s="47">
        <v>116.64</v>
      </c>
      <c r="L7" s="47">
        <v>759.52</v>
      </c>
      <c r="M7" s="64">
        <f t="shared" si="0"/>
        <v>26305.660000000003</v>
      </c>
    </row>
    <row r="8" spans="1:13" ht="15">
      <c r="A8" s="6">
        <v>4</v>
      </c>
      <c r="B8" s="6" t="s">
        <v>6</v>
      </c>
      <c r="C8" s="47">
        <v>885</v>
      </c>
      <c r="D8" s="47">
        <v>978.3</v>
      </c>
      <c r="E8" s="47">
        <v>608.37</v>
      </c>
      <c r="F8" s="47">
        <v>289.57</v>
      </c>
      <c r="G8" s="47">
        <v>342.51</v>
      </c>
      <c r="H8" s="47">
        <v>256.79</v>
      </c>
      <c r="I8" s="47">
        <v>4.13</v>
      </c>
      <c r="J8" s="47">
        <v>29</v>
      </c>
      <c r="K8" s="47">
        <v>1.49</v>
      </c>
      <c r="L8" s="47">
        <v>122.88</v>
      </c>
      <c r="M8" s="64">
        <f t="shared" si="0"/>
        <v>3518.04</v>
      </c>
    </row>
    <row r="9" spans="1:13" ht="15">
      <c r="A9" s="6">
        <v>5</v>
      </c>
      <c r="B9" s="6" t="s">
        <v>7</v>
      </c>
      <c r="C9" s="47">
        <v>16923.36</v>
      </c>
      <c r="D9" s="47">
        <v>20414.8</v>
      </c>
      <c r="E9" s="47">
        <v>15977.35</v>
      </c>
      <c r="F9" s="47">
        <v>4711.51</v>
      </c>
      <c r="G9" s="47">
        <v>7147.36</v>
      </c>
      <c r="H9" s="47">
        <v>4612.91</v>
      </c>
      <c r="I9" s="47">
        <v>1103.34</v>
      </c>
      <c r="J9" s="47">
        <v>786.37</v>
      </c>
      <c r="K9" s="47">
        <v>180.78</v>
      </c>
      <c r="L9" s="47">
        <v>1984.12</v>
      </c>
      <c r="M9" s="64">
        <f t="shared" si="0"/>
        <v>73841.9</v>
      </c>
    </row>
    <row r="10" spans="1:13" ht="15">
      <c r="A10" s="6">
        <v>6</v>
      </c>
      <c r="B10" s="6" t="s">
        <v>8</v>
      </c>
      <c r="C10" s="47">
        <v>58406.68</v>
      </c>
      <c r="D10" s="47">
        <v>75687.88</v>
      </c>
      <c r="E10" s="47">
        <v>56522.52</v>
      </c>
      <c r="F10" s="47">
        <v>11650.14</v>
      </c>
      <c r="G10" s="47">
        <v>17796.34</v>
      </c>
      <c r="H10" s="47">
        <v>10144.82</v>
      </c>
      <c r="I10" s="47">
        <v>19899.13</v>
      </c>
      <c r="J10" s="47">
        <v>1769.72</v>
      </c>
      <c r="K10" s="47">
        <v>1076.52</v>
      </c>
      <c r="L10" s="47">
        <v>7008.21</v>
      </c>
      <c r="M10" s="64">
        <f t="shared" si="0"/>
        <v>259961.95999999996</v>
      </c>
    </row>
    <row r="11" spans="1:13" ht="15">
      <c r="A11" s="6">
        <v>7</v>
      </c>
      <c r="B11" s="6" t="s">
        <v>9</v>
      </c>
      <c r="C11" s="47">
        <v>540.5</v>
      </c>
      <c r="D11" s="47">
        <v>620.42</v>
      </c>
      <c r="E11" s="47">
        <v>385.31</v>
      </c>
      <c r="F11" s="47">
        <v>199.52</v>
      </c>
      <c r="G11" s="47">
        <v>218.54</v>
      </c>
      <c r="H11" s="47">
        <v>109.73</v>
      </c>
      <c r="I11" s="47">
        <v>3</v>
      </c>
      <c r="J11" s="47">
        <v>35.5</v>
      </c>
      <c r="K11" s="47">
        <v>2.24</v>
      </c>
      <c r="L11" s="47">
        <v>78.73</v>
      </c>
      <c r="M11" s="64">
        <f t="shared" si="0"/>
        <v>2193.49</v>
      </c>
    </row>
    <row r="12" spans="1:13" ht="15">
      <c r="A12" s="6">
        <v>8</v>
      </c>
      <c r="B12" s="6" t="s">
        <v>10</v>
      </c>
      <c r="C12" s="47">
        <v>3833.64</v>
      </c>
      <c r="D12" s="47">
        <v>5011.54</v>
      </c>
      <c r="E12" s="47">
        <v>4404.69</v>
      </c>
      <c r="F12" s="47">
        <v>893.46</v>
      </c>
      <c r="G12" s="47">
        <v>1415.87</v>
      </c>
      <c r="H12" s="47">
        <v>1140.42</v>
      </c>
      <c r="I12" s="47">
        <v>177.2</v>
      </c>
      <c r="J12" s="47">
        <v>137.08</v>
      </c>
      <c r="K12" s="47">
        <v>23.55</v>
      </c>
      <c r="L12" s="47">
        <v>534.44</v>
      </c>
      <c r="M12" s="64">
        <f t="shared" si="0"/>
        <v>17571.889999999996</v>
      </c>
    </row>
    <row r="13" spans="1:13" ht="15">
      <c r="A13" s="6">
        <v>9</v>
      </c>
      <c r="B13" s="6" t="s">
        <v>11</v>
      </c>
      <c r="C13" s="47">
        <v>3709.43</v>
      </c>
      <c r="D13" s="47">
        <v>4650.56</v>
      </c>
      <c r="E13" s="47">
        <v>3176.39</v>
      </c>
      <c r="F13" s="47">
        <v>944.8</v>
      </c>
      <c r="G13" s="47">
        <v>1382.82</v>
      </c>
      <c r="H13" s="47">
        <v>921.39</v>
      </c>
      <c r="I13" s="47">
        <v>99.07</v>
      </c>
      <c r="J13" s="47">
        <v>136.56</v>
      </c>
      <c r="K13" s="47">
        <v>25.23</v>
      </c>
      <c r="L13" s="47">
        <v>846.26</v>
      </c>
      <c r="M13" s="64">
        <f t="shared" si="0"/>
        <v>15892.509999999997</v>
      </c>
    </row>
    <row r="14" spans="1:13" ht="15">
      <c r="A14" s="6">
        <v>10</v>
      </c>
      <c r="B14" s="6" t="s">
        <v>12</v>
      </c>
      <c r="C14" s="47">
        <v>8192.12</v>
      </c>
      <c r="D14" s="47">
        <v>10475.26</v>
      </c>
      <c r="E14" s="47">
        <v>8193</v>
      </c>
      <c r="F14" s="47">
        <v>2498.58</v>
      </c>
      <c r="G14" s="47">
        <v>3112.19</v>
      </c>
      <c r="H14" s="47">
        <v>1724.11</v>
      </c>
      <c r="I14" s="47">
        <v>257.42</v>
      </c>
      <c r="J14" s="47">
        <v>202.47</v>
      </c>
      <c r="K14" s="47">
        <v>92.05</v>
      </c>
      <c r="L14" s="47">
        <v>872.94</v>
      </c>
      <c r="M14" s="64">
        <f t="shared" si="0"/>
        <v>35620.14</v>
      </c>
    </row>
    <row r="15" spans="1:13" ht="15">
      <c r="A15" s="6">
        <v>11</v>
      </c>
      <c r="B15" s="6" t="s">
        <v>13</v>
      </c>
      <c r="C15" s="47">
        <v>8787.44</v>
      </c>
      <c r="D15" s="47">
        <v>10801.59</v>
      </c>
      <c r="E15" s="47">
        <v>8251.19</v>
      </c>
      <c r="F15" s="47">
        <v>2109.81</v>
      </c>
      <c r="G15" s="47">
        <v>3450.27</v>
      </c>
      <c r="H15" s="47">
        <v>2369.13</v>
      </c>
      <c r="I15" s="47">
        <v>5317.85</v>
      </c>
      <c r="J15" s="47">
        <v>276.22</v>
      </c>
      <c r="K15" s="47">
        <v>120.47</v>
      </c>
      <c r="L15" s="47">
        <v>1016.09</v>
      </c>
      <c r="M15" s="64">
        <f t="shared" si="0"/>
        <v>42500.06</v>
      </c>
    </row>
    <row r="16" spans="1:13" ht="15">
      <c r="A16" s="6">
        <v>12</v>
      </c>
      <c r="B16" s="6" t="s">
        <v>14</v>
      </c>
      <c r="C16" s="47">
        <v>2689.5</v>
      </c>
      <c r="D16" s="47">
        <v>3076.54</v>
      </c>
      <c r="E16" s="47">
        <v>1904.02</v>
      </c>
      <c r="F16" s="47">
        <v>751.86</v>
      </c>
      <c r="G16" s="47">
        <v>779.7</v>
      </c>
      <c r="H16" s="47">
        <v>467.96</v>
      </c>
      <c r="I16" s="47">
        <v>49.71</v>
      </c>
      <c r="J16" s="47">
        <v>34</v>
      </c>
      <c r="K16" s="47">
        <v>20.84</v>
      </c>
      <c r="L16" s="47">
        <v>314.92</v>
      </c>
      <c r="M16" s="64">
        <f t="shared" si="0"/>
        <v>10089.05</v>
      </c>
    </row>
    <row r="17" spans="1:13" ht="15">
      <c r="A17" s="6">
        <v>13</v>
      </c>
      <c r="B17" s="6" t="s">
        <v>70</v>
      </c>
      <c r="C17" s="47">
        <v>78025.13</v>
      </c>
      <c r="D17" s="47">
        <v>92765.34</v>
      </c>
      <c r="E17" s="47">
        <v>66755.2</v>
      </c>
      <c r="F17" s="47">
        <v>17224.48</v>
      </c>
      <c r="G17" s="47">
        <v>31829.96</v>
      </c>
      <c r="H17" s="47">
        <v>24022.75</v>
      </c>
      <c r="I17" s="47">
        <v>27906.93</v>
      </c>
      <c r="J17" s="47">
        <v>1452.86</v>
      </c>
      <c r="K17" s="47">
        <v>267.38</v>
      </c>
      <c r="L17" s="47">
        <v>9368.06</v>
      </c>
      <c r="M17" s="64">
        <f t="shared" si="0"/>
        <v>349618.08999999997</v>
      </c>
    </row>
    <row r="18" spans="1:13" ht="15">
      <c r="A18" s="6">
        <v>14</v>
      </c>
      <c r="B18" s="6" t="s">
        <v>71</v>
      </c>
      <c r="C18" s="47">
        <v>1118.94</v>
      </c>
      <c r="D18" s="47">
        <v>1395.91</v>
      </c>
      <c r="E18" s="47">
        <v>933.65</v>
      </c>
      <c r="F18" s="47">
        <v>282.41</v>
      </c>
      <c r="G18" s="47">
        <v>296.87</v>
      </c>
      <c r="H18" s="47">
        <v>385.66</v>
      </c>
      <c r="I18" s="47">
        <v>404.5</v>
      </c>
      <c r="J18" s="47">
        <v>11</v>
      </c>
      <c r="K18" s="47">
        <v>3.06</v>
      </c>
      <c r="L18" s="47">
        <v>179.93</v>
      </c>
      <c r="M18" s="64">
        <f t="shared" si="0"/>
        <v>5011.930000000001</v>
      </c>
    </row>
    <row r="19" spans="1:13" ht="15">
      <c r="A19" s="6">
        <v>15</v>
      </c>
      <c r="B19" s="6" t="s">
        <v>15</v>
      </c>
      <c r="C19" s="47">
        <v>552.05</v>
      </c>
      <c r="D19" s="47">
        <v>579.86</v>
      </c>
      <c r="E19" s="47">
        <v>412.48</v>
      </c>
      <c r="F19" s="47">
        <v>204.99</v>
      </c>
      <c r="G19" s="47">
        <v>170.18</v>
      </c>
      <c r="H19" s="47">
        <v>107.57</v>
      </c>
      <c r="I19" s="47">
        <v>0</v>
      </c>
      <c r="J19" s="47">
        <v>14.72</v>
      </c>
      <c r="K19" s="47">
        <v>3.54</v>
      </c>
      <c r="L19" s="47">
        <v>93.69</v>
      </c>
      <c r="M19" s="64">
        <f t="shared" si="0"/>
        <v>2139.08</v>
      </c>
    </row>
    <row r="20" spans="1:13" ht="15">
      <c r="A20" s="6">
        <v>16</v>
      </c>
      <c r="B20" s="6" t="s">
        <v>16</v>
      </c>
      <c r="C20" s="47">
        <v>34292.72</v>
      </c>
      <c r="D20" s="47">
        <v>36555.12</v>
      </c>
      <c r="E20" s="47">
        <v>25530.82</v>
      </c>
      <c r="F20" s="47">
        <v>7291.1</v>
      </c>
      <c r="G20" s="47">
        <v>10434.15</v>
      </c>
      <c r="H20" s="47">
        <v>5273.64</v>
      </c>
      <c r="I20" s="47">
        <v>2940.99</v>
      </c>
      <c r="J20" s="47">
        <v>883.62</v>
      </c>
      <c r="K20" s="47">
        <v>382.43</v>
      </c>
      <c r="L20" s="47">
        <v>2445.24</v>
      </c>
      <c r="M20" s="64">
        <f t="shared" si="0"/>
        <v>126029.83</v>
      </c>
    </row>
    <row r="21" spans="1:13" ht="15">
      <c r="A21" s="6">
        <v>17</v>
      </c>
      <c r="B21" s="6" t="s">
        <v>17</v>
      </c>
      <c r="C21" s="47">
        <v>10417.5</v>
      </c>
      <c r="D21" s="47">
        <v>12278.12</v>
      </c>
      <c r="E21" s="47">
        <v>8112.37</v>
      </c>
      <c r="F21" s="47">
        <v>2572.1</v>
      </c>
      <c r="G21" s="47">
        <v>3678.12</v>
      </c>
      <c r="H21" s="47">
        <v>2761.2</v>
      </c>
      <c r="I21" s="47">
        <v>292.27</v>
      </c>
      <c r="J21" s="47">
        <v>251.74</v>
      </c>
      <c r="K21" s="47">
        <v>154.84</v>
      </c>
      <c r="L21" s="47">
        <v>1507.07</v>
      </c>
      <c r="M21" s="64">
        <f t="shared" si="0"/>
        <v>42025.329999999994</v>
      </c>
    </row>
    <row r="22" spans="1:13" ht="15">
      <c r="A22" s="6">
        <v>18</v>
      </c>
      <c r="B22" s="6" t="s">
        <v>18</v>
      </c>
      <c r="C22" s="47">
        <v>2984.27</v>
      </c>
      <c r="D22" s="47">
        <v>3807.31</v>
      </c>
      <c r="E22" s="47">
        <v>2470.13</v>
      </c>
      <c r="F22" s="47">
        <v>502.58</v>
      </c>
      <c r="G22" s="47">
        <v>811.85</v>
      </c>
      <c r="H22" s="47">
        <v>589.74</v>
      </c>
      <c r="I22" s="47">
        <v>314.95</v>
      </c>
      <c r="J22" s="47">
        <v>93.26</v>
      </c>
      <c r="K22" s="47">
        <v>31.04</v>
      </c>
      <c r="L22" s="47">
        <v>409.76</v>
      </c>
      <c r="M22" s="64">
        <f t="shared" si="0"/>
        <v>12014.890000000001</v>
      </c>
    </row>
    <row r="23" spans="1:13" ht="15">
      <c r="A23" s="6">
        <v>19</v>
      </c>
      <c r="B23" s="6" t="s">
        <v>19</v>
      </c>
      <c r="C23" s="47">
        <v>369.41</v>
      </c>
      <c r="D23" s="47">
        <v>379.82</v>
      </c>
      <c r="E23" s="47">
        <v>199.35</v>
      </c>
      <c r="F23" s="47">
        <v>67.52</v>
      </c>
      <c r="G23" s="47">
        <v>87.6</v>
      </c>
      <c r="H23" s="47">
        <v>58.82</v>
      </c>
      <c r="I23" s="47">
        <v>0</v>
      </c>
      <c r="J23" s="47">
        <v>11.26</v>
      </c>
      <c r="K23" s="47">
        <v>3.95</v>
      </c>
      <c r="L23" s="47">
        <v>48.76</v>
      </c>
      <c r="M23" s="64">
        <f t="shared" si="0"/>
        <v>1226.49</v>
      </c>
    </row>
    <row r="24" spans="1:13" ht="15">
      <c r="A24" s="6">
        <v>20</v>
      </c>
      <c r="B24" s="6" t="s">
        <v>20</v>
      </c>
      <c r="C24" s="47">
        <v>1708.36</v>
      </c>
      <c r="D24" s="47">
        <v>1846.71</v>
      </c>
      <c r="E24" s="47">
        <v>1112.16</v>
      </c>
      <c r="F24" s="47">
        <v>386.59</v>
      </c>
      <c r="G24" s="47">
        <v>387.51</v>
      </c>
      <c r="H24" s="47">
        <v>290.68</v>
      </c>
      <c r="I24" s="47">
        <v>193.25</v>
      </c>
      <c r="J24" s="47">
        <v>59.09</v>
      </c>
      <c r="K24" s="47">
        <v>17.22</v>
      </c>
      <c r="L24" s="47">
        <v>120.62</v>
      </c>
      <c r="M24" s="64">
        <f t="shared" si="0"/>
        <v>6122.1900000000005</v>
      </c>
    </row>
    <row r="25" spans="1:13" ht="15">
      <c r="A25" s="6">
        <v>21</v>
      </c>
      <c r="B25" s="6" t="s">
        <v>21</v>
      </c>
      <c r="C25" s="47">
        <v>611.63</v>
      </c>
      <c r="D25" s="47">
        <v>686.98</v>
      </c>
      <c r="E25" s="47">
        <v>449.59</v>
      </c>
      <c r="F25" s="47">
        <v>255.61</v>
      </c>
      <c r="G25" s="47">
        <v>372.52</v>
      </c>
      <c r="H25" s="47">
        <v>233.73</v>
      </c>
      <c r="I25" s="47">
        <v>20.47</v>
      </c>
      <c r="J25" s="47">
        <v>44.5</v>
      </c>
      <c r="K25" s="47">
        <v>6.57</v>
      </c>
      <c r="L25" s="47">
        <v>105.5</v>
      </c>
      <c r="M25" s="64">
        <f t="shared" si="0"/>
        <v>2787.1</v>
      </c>
    </row>
    <row r="26" spans="1:13" ht="15">
      <c r="A26" s="6">
        <v>22</v>
      </c>
      <c r="B26" s="6" t="s">
        <v>22</v>
      </c>
      <c r="C26" s="47">
        <v>345.3</v>
      </c>
      <c r="D26" s="47">
        <v>409.7</v>
      </c>
      <c r="E26" s="47">
        <v>166.9</v>
      </c>
      <c r="F26" s="47">
        <v>68.6</v>
      </c>
      <c r="G26" s="47">
        <v>99.71</v>
      </c>
      <c r="H26" s="47">
        <v>55.76</v>
      </c>
      <c r="I26" s="47">
        <v>45.83</v>
      </c>
      <c r="J26" s="47">
        <v>1</v>
      </c>
      <c r="K26" s="47">
        <v>1.06</v>
      </c>
      <c r="L26" s="47">
        <v>51.31</v>
      </c>
      <c r="M26" s="64">
        <f t="shared" si="0"/>
        <v>1245.1699999999998</v>
      </c>
    </row>
    <row r="27" spans="1:13" ht="15">
      <c r="A27" s="6">
        <v>23</v>
      </c>
      <c r="B27" s="6" t="s">
        <v>23</v>
      </c>
      <c r="C27" s="47">
        <v>469.99</v>
      </c>
      <c r="D27" s="47">
        <v>599.93</v>
      </c>
      <c r="E27" s="47">
        <v>456.8</v>
      </c>
      <c r="F27" s="47">
        <v>132.01</v>
      </c>
      <c r="G27" s="47">
        <v>201.01</v>
      </c>
      <c r="H27" s="47">
        <v>194.39</v>
      </c>
      <c r="I27" s="47">
        <v>3.56</v>
      </c>
      <c r="J27" s="47">
        <v>19.55</v>
      </c>
      <c r="K27" s="47">
        <v>12.38</v>
      </c>
      <c r="L27" s="47">
        <v>61.39</v>
      </c>
      <c r="M27" s="64">
        <f t="shared" si="0"/>
        <v>2151.01</v>
      </c>
    </row>
    <row r="28" spans="1:13" ht="15">
      <c r="A28" s="6">
        <v>24</v>
      </c>
      <c r="B28" s="6" t="s">
        <v>24</v>
      </c>
      <c r="C28" s="47">
        <v>537.61</v>
      </c>
      <c r="D28" s="47">
        <v>614.86</v>
      </c>
      <c r="E28" s="47">
        <v>382.31</v>
      </c>
      <c r="F28" s="47">
        <v>106.49</v>
      </c>
      <c r="G28" s="47">
        <v>76.45</v>
      </c>
      <c r="H28" s="47">
        <v>74.4</v>
      </c>
      <c r="I28" s="47">
        <v>34.36</v>
      </c>
      <c r="J28" s="47">
        <v>25</v>
      </c>
      <c r="K28" s="47">
        <v>9.7</v>
      </c>
      <c r="L28" s="47">
        <v>61.2</v>
      </c>
      <c r="M28" s="64">
        <f t="shared" si="0"/>
        <v>1922.38</v>
      </c>
    </row>
    <row r="29" spans="1:13" ht="15">
      <c r="A29" s="6">
        <v>25</v>
      </c>
      <c r="B29" s="6" t="s">
        <v>25</v>
      </c>
      <c r="C29" s="47">
        <v>1350.83</v>
      </c>
      <c r="D29" s="47">
        <v>1398.03</v>
      </c>
      <c r="E29" s="47">
        <v>887.98</v>
      </c>
      <c r="F29" s="47">
        <v>252.29</v>
      </c>
      <c r="G29" s="47">
        <v>440.1</v>
      </c>
      <c r="H29" s="47">
        <v>336.2</v>
      </c>
      <c r="I29" s="47">
        <v>261.91</v>
      </c>
      <c r="J29" s="47">
        <v>12.5</v>
      </c>
      <c r="K29" s="47">
        <v>4.82</v>
      </c>
      <c r="L29" s="47">
        <v>150.01</v>
      </c>
      <c r="M29" s="64">
        <f t="shared" si="0"/>
        <v>5094.669999999999</v>
      </c>
    </row>
    <row r="30" spans="1:13" ht="15">
      <c r="A30" s="6">
        <v>26</v>
      </c>
      <c r="B30" s="6" t="s">
        <v>26</v>
      </c>
      <c r="C30" s="47">
        <v>1909.31</v>
      </c>
      <c r="D30" s="47">
        <v>2076.68</v>
      </c>
      <c r="E30" s="47">
        <v>1466.68</v>
      </c>
      <c r="F30" s="47">
        <v>368.31</v>
      </c>
      <c r="G30" s="47">
        <v>557.08</v>
      </c>
      <c r="H30" s="47">
        <v>422.78</v>
      </c>
      <c r="I30" s="47">
        <v>344.59</v>
      </c>
      <c r="J30" s="47">
        <v>20</v>
      </c>
      <c r="K30" s="47">
        <v>5.56</v>
      </c>
      <c r="L30" s="47">
        <v>260.84</v>
      </c>
      <c r="M30" s="64">
        <f t="shared" si="0"/>
        <v>7431.830000000001</v>
      </c>
    </row>
    <row r="31" spans="1:13" ht="15">
      <c r="A31" s="6">
        <v>27</v>
      </c>
      <c r="B31" s="6" t="s">
        <v>27</v>
      </c>
      <c r="C31" s="47">
        <v>5673.87</v>
      </c>
      <c r="D31" s="47">
        <v>6706.26</v>
      </c>
      <c r="E31" s="47">
        <v>4680.19</v>
      </c>
      <c r="F31" s="47">
        <v>1151.36</v>
      </c>
      <c r="G31" s="47">
        <v>1647.45</v>
      </c>
      <c r="H31" s="47">
        <v>1132.5</v>
      </c>
      <c r="I31" s="47">
        <v>391.58</v>
      </c>
      <c r="J31" s="47">
        <v>87.04</v>
      </c>
      <c r="K31" s="47">
        <v>34.01</v>
      </c>
      <c r="L31" s="47">
        <v>808.29</v>
      </c>
      <c r="M31" s="64">
        <f t="shared" si="0"/>
        <v>22312.550000000003</v>
      </c>
    </row>
    <row r="32" spans="1:13" ht="15">
      <c r="A32" s="6">
        <v>28</v>
      </c>
      <c r="B32" s="6" t="s">
        <v>28</v>
      </c>
      <c r="C32" s="47">
        <v>3194.16</v>
      </c>
      <c r="D32" s="47">
        <v>3672.16</v>
      </c>
      <c r="E32" s="47">
        <v>2430.43</v>
      </c>
      <c r="F32" s="47">
        <v>533.57</v>
      </c>
      <c r="G32" s="47">
        <v>881.93</v>
      </c>
      <c r="H32" s="47">
        <v>595.86</v>
      </c>
      <c r="I32" s="47">
        <v>516.07</v>
      </c>
      <c r="J32" s="47">
        <v>128.4</v>
      </c>
      <c r="K32" s="47">
        <v>34.77</v>
      </c>
      <c r="L32" s="47">
        <v>376.35</v>
      </c>
      <c r="M32" s="64">
        <f t="shared" si="0"/>
        <v>12363.7</v>
      </c>
    </row>
    <row r="33" spans="1:13" ht="15">
      <c r="A33" s="6">
        <v>29</v>
      </c>
      <c r="B33" s="6" t="s">
        <v>29</v>
      </c>
      <c r="C33" s="47">
        <v>41436.81</v>
      </c>
      <c r="D33" s="47">
        <v>53151.74</v>
      </c>
      <c r="E33" s="47">
        <v>36623.28</v>
      </c>
      <c r="F33" s="47">
        <v>11697.61</v>
      </c>
      <c r="G33" s="47">
        <v>16572.14</v>
      </c>
      <c r="H33" s="47">
        <v>6546.16</v>
      </c>
      <c r="I33" s="47">
        <v>16034.21</v>
      </c>
      <c r="J33" s="47">
        <v>1256.84</v>
      </c>
      <c r="K33" s="47">
        <v>333.75</v>
      </c>
      <c r="L33" s="47">
        <v>7257.35</v>
      </c>
      <c r="M33" s="64">
        <f t="shared" si="0"/>
        <v>190909.89</v>
      </c>
    </row>
    <row r="34" spans="1:13" ht="15">
      <c r="A34" s="6">
        <v>30</v>
      </c>
      <c r="B34" s="6" t="s">
        <v>30</v>
      </c>
      <c r="C34" s="47">
        <v>882</v>
      </c>
      <c r="D34" s="47">
        <v>1104.79</v>
      </c>
      <c r="E34" s="47">
        <v>711.96</v>
      </c>
      <c r="F34" s="47">
        <v>138</v>
      </c>
      <c r="G34" s="47">
        <v>202.77</v>
      </c>
      <c r="H34" s="47">
        <v>122.96</v>
      </c>
      <c r="I34" s="47">
        <v>3.34</v>
      </c>
      <c r="J34" s="47">
        <v>3.5</v>
      </c>
      <c r="K34" s="47">
        <v>0.32</v>
      </c>
      <c r="L34" s="47">
        <v>129.95</v>
      </c>
      <c r="M34" s="64">
        <f t="shared" si="0"/>
        <v>3299.59</v>
      </c>
    </row>
    <row r="35" spans="1:13" ht="15">
      <c r="A35" s="6">
        <v>31</v>
      </c>
      <c r="B35" s="6" t="s">
        <v>31</v>
      </c>
      <c r="C35" s="47">
        <v>4149.48</v>
      </c>
      <c r="D35" s="47">
        <v>4946.36</v>
      </c>
      <c r="E35" s="47">
        <v>3634.26</v>
      </c>
      <c r="F35" s="47">
        <v>746.49</v>
      </c>
      <c r="G35" s="47">
        <v>1413.55</v>
      </c>
      <c r="H35" s="47">
        <v>1008.6</v>
      </c>
      <c r="I35" s="47">
        <v>779.65</v>
      </c>
      <c r="J35" s="47">
        <v>81.6</v>
      </c>
      <c r="K35" s="47">
        <v>29.91</v>
      </c>
      <c r="L35" s="47">
        <v>576.83</v>
      </c>
      <c r="M35" s="64">
        <f t="shared" si="0"/>
        <v>17366.73</v>
      </c>
    </row>
    <row r="36" spans="1:13" ht="15">
      <c r="A36" s="6">
        <v>32</v>
      </c>
      <c r="B36" s="6" t="s">
        <v>32</v>
      </c>
      <c r="C36" s="47">
        <v>1840</v>
      </c>
      <c r="D36" s="47">
        <v>2111.14</v>
      </c>
      <c r="E36" s="47">
        <v>1425.21</v>
      </c>
      <c r="F36" s="47">
        <v>515.68</v>
      </c>
      <c r="G36" s="47">
        <v>481.63</v>
      </c>
      <c r="H36" s="47">
        <v>322.43</v>
      </c>
      <c r="I36" s="47">
        <v>36.31</v>
      </c>
      <c r="J36" s="47">
        <v>150.2</v>
      </c>
      <c r="K36" s="47">
        <v>5.05</v>
      </c>
      <c r="L36" s="47">
        <v>277.3</v>
      </c>
      <c r="M36" s="64">
        <f t="shared" si="0"/>
        <v>7164.950000000002</v>
      </c>
    </row>
    <row r="37" spans="1:13" ht="15">
      <c r="A37" s="6">
        <v>33</v>
      </c>
      <c r="B37" s="6" t="s">
        <v>33</v>
      </c>
      <c r="C37" s="47">
        <v>350.95</v>
      </c>
      <c r="D37" s="47">
        <v>318.31</v>
      </c>
      <c r="E37" s="47">
        <v>196.69</v>
      </c>
      <c r="F37" s="47">
        <v>119.5</v>
      </c>
      <c r="G37" s="47">
        <v>86.61</v>
      </c>
      <c r="H37" s="47">
        <v>67.69</v>
      </c>
      <c r="I37" s="47">
        <v>19.09</v>
      </c>
      <c r="J37" s="47">
        <v>3</v>
      </c>
      <c r="K37" s="47">
        <v>1.34</v>
      </c>
      <c r="L37" s="47">
        <v>33.27</v>
      </c>
      <c r="M37" s="64">
        <f aca="true" t="shared" si="1" ref="M37:M68">SUM(C37:L37)</f>
        <v>1196.4499999999998</v>
      </c>
    </row>
    <row r="38" spans="1:13" ht="15">
      <c r="A38" s="6">
        <v>34</v>
      </c>
      <c r="B38" s="6" t="s">
        <v>34</v>
      </c>
      <c r="C38" s="47">
        <v>301.46</v>
      </c>
      <c r="D38" s="47">
        <v>330.56</v>
      </c>
      <c r="E38" s="47">
        <v>182.41</v>
      </c>
      <c r="F38" s="47">
        <v>62.1</v>
      </c>
      <c r="G38" s="47">
        <v>53.95</v>
      </c>
      <c r="H38" s="47">
        <v>43.18</v>
      </c>
      <c r="I38" s="47">
        <v>26.26</v>
      </c>
      <c r="J38" s="47">
        <v>3</v>
      </c>
      <c r="K38" s="47">
        <v>0</v>
      </c>
      <c r="L38" s="47">
        <v>50.04</v>
      </c>
      <c r="M38" s="64">
        <f t="shared" si="1"/>
        <v>1052.96</v>
      </c>
    </row>
    <row r="39" spans="1:13" ht="15">
      <c r="A39" s="6">
        <v>35</v>
      </c>
      <c r="B39" s="6" t="s">
        <v>35</v>
      </c>
      <c r="C39" s="47">
        <v>9638.48</v>
      </c>
      <c r="D39" s="47">
        <v>11674.66</v>
      </c>
      <c r="E39" s="47">
        <v>7682.53</v>
      </c>
      <c r="F39" s="47">
        <v>2044.2</v>
      </c>
      <c r="G39" s="47">
        <v>2634.41</v>
      </c>
      <c r="H39" s="47">
        <v>1841.1</v>
      </c>
      <c r="I39" s="47">
        <v>1664.45</v>
      </c>
      <c r="J39" s="47">
        <v>210.31</v>
      </c>
      <c r="K39" s="47">
        <v>27.14</v>
      </c>
      <c r="L39" s="47">
        <v>1484</v>
      </c>
      <c r="M39" s="64">
        <f t="shared" si="1"/>
        <v>38901.27999999999</v>
      </c>
    </row>
    <row r="40" spans="1:13" ht="15">
      <c r="A40" s="6">
        <v>36</v>
      </c>
      <c r="B40" s="6" t="s">
        <v>36</v>
      </c>
      <c r="C40" s="47">
        <v>19225.6</v>
      </c>
      <c r="D40" s="47">
        <v>20963.4</v>
      </c>
      <c r="E40" s="47">
        <v>13522.23</v>
      </c>
      <c r="F40" s="47">
        <v>4020.12</v>
      </c>
      <c r="G40" s="47">
        <v>6513.7</v>
      </c>
      <c r="H40" s="47">
        <v>5083.61</v>
      </c>
      <c r="I40" s="47">
        <v>5922.72</v>
      </c>
      <c r="J40" s="47">
        <v>717.32</v>
      </c>
      <c r="K40" s="47">
        <v>166.46</v>
      </c>
      <c r="L40" s="47">
        <v>1930.38</v>
      </c>
      <c r="M40" s="64">
        <f t="shared" si="1"/>
        <v>78065.54000000001</v>
      </c>
    </row>
    <row r="41" spans="1:13" ht="15">
      <c r="A41" s="6">
        <v>37</v>
      </c>
      <c r="B41" s="6" t="s">
        <v>37</v>
      </c>
      <c r="C41" s="47">
        <v>8301.47</v>
      </c>
      <c r="D41" s="47">
        <v>9154.36</v>
      </c>
      <c r="E41" s="47">
        <v>6860.06</v>
      </c>
      <c r="F41" s="47">
        <v>2529.41</v>
      </c>
      <c r="G41" s="47">
        <v>2714.24</v>
      </c>
      <c r="H41" s="47">
        <v>1510.13</v>
      </c>
      <c r="I41" s="47">
        <v>195.51</v>
      </c>
      <c r="J41" s="47">
        <v>297.12</v>
      </c>
      <c r="K41" s="47">
        <v>91.63</v>
      </c>
      <c r="L41" s="47">
        <v>704.71</v>
      </c>
      <c r="M41" s="64">
        <f t="shared" si="1"/>
        <v>32358.64</v>
      </c>
    </row>
    <row r="42" spans="1:13" ht="15">
      <c r="A42" s="6">
        <v>38</v>
      </c>
      <c r="B42" s="6" t="s">
        <v>38</v>
      </c>
      <c r="C42" s="47">
        <v>1474.08</v>
      </c>
      <c r="D42" s="47">
        <v>1609.67</v>
      </c>
      <c r="E42" s="47">
        <v>1051.95</v>
      </c>
      <c r="F42" s="47">
        <v>473.2</v>
      </c>
      <c r="G42" s="47">
        <v>822.78</v>
      </c>
      <c r="H42" s="47">
        <v>447.37</v>
      </c>
      <c r="I42" s="47">
        <v>73.54</v>
      </c>
      <c r="J42" s="47">
        <v>22.38</v>
      </c>
      <c r="K42" s="47">
        <v>6.16</v>
      </c>
      <c r="L42" s="47">
        <v>183.07</v>
      </c>
      <c r="M42" s="64">
        <f t="shared" si="1"/>
        <v>6164.199999999999</v>
      </c>
    </row>
    <row r="43" spans="1:13" ht="15">
      <c r="A43" s="6">
        <v>39</v>
      </c>
      <c r="B43" s="6" t="s">
        <v>39</v>
      </c>
      <c r="C43" s="47">
        <v>350.5</v>
      </c>
      <c r="D43" s="47">
        <v>405.69</v>
      </c>
      <c r="E43" s="47">
        <v>241.14</v>
      </c>
      <c r="F43" s="47">
        <v>89.93</v>
      </c>
      <c r="G43" s="47">
        <v>104.66</v>
      </c>
      <c r="H43" s="47">
        <v>112.69</v>
      </c>
      <c r="I43" s="47">
        <v>0</v>
      </c>
      <c r="J43" s="47">
        <v>57.8</v>
      </c>
      <c r="K43" s="47">
        <v>4.02</v>
      </c>
      <c r="L43" s="47">
        <v>62.32</v>
      </c>
      <c r="M43" s="64">
        <f t="shared" si="1"/>
        <v>1428.75</v>
      </c>
    </row>
    <row r="44" spans="1:13" ht="15">
      <c r="A44" s="6">
        <v>40</v>
      </c>
      <c r="B44" s="6" t="s">
        <v>40</v>
      </c>
      <c r="C44" s="47">
        <v>688.71</v>
      </c>
      <c r="D44" s="47">
        <v>780.8</v>
      </c>
      <c r="E44" s="47">
        <v>571.96</v>
      </c>
      <c r="F44" s="47">
        <v>243.88</v>
      </c>
      <c r="G44" s="47">
        <v>232.56</v>
      </c>
      <c r="H44" s="47">
        <v>275.47</v>
      </c>
      <c r="I44" s="47">
        <v>8.12</v>
      </c>
      <c r="J44" s="47">
        <v>1</v>
      </c>
      <c r="K44" s="47">
        <v>0.12</v>
      </c>
      <c r="L44" s="47">
        <v>104.78</v>
      </c>
      <c r="M44" s="64">
        <f t="shared" si="1"/>
        <v>2907.4</v>
      </c>
    </row>
    <row r="45" spans="1:13" ht="15">
      <c r="A45" s="6">
        <v>41</v>
      </c>
      <c r="B45" s="6" t="s">
        <v>41</v>
      </c>
      <c r="C45" s="47">
        <v>9395.22</v>
      </c>
      <c r="D45" s="47">
        <v>11388.52</v>
      </c>
      <c r="E45" s="47">
        <v>7557.44</v>
      </c>
      <c r="F45" s="47">
        <v>2591.69</v>
      </c>
      <c r="G45" s="47">
        <v>3623.24</v>
      </c>
      <c r="H45" s="47">
        <v>2655.53</v>
      </c>
      <c r="I45" s="47">
        <v>2978.35</v>
      </c>
      <c r="J45" s="47">
        <v>309.55</v>
      </c>
      <c r="K45" s="47">
        <v>62.86</v>
      </c>
      <c r="L45" s="47">
        <v>1181.93</v>
      </c>
      <c r="M45" s="64">
        <f t="shared" si="1"/>
        <v>41744.329999999994</v>
      </c>
    </row>
    <row r="46" spans="1:13" ht="15">
      <c r="A46" s="6">
        <v>42</v>
      </c>
      <c r="B46" s="6" t="s">
        <v>42</v>
      </c>
      <c r="C46" s="47">
        <v>10015.54</v>
      </c>
      <c r="D46" s="47">
        <v>12312.97</v>
      </c>
      <c r="E46" s="47">
        <v>8329.98</v>
      </c>
      <c r="F46" s="47">
        <v>2377.89</v>
      </c>
      <c r="G46" s="47">
        <v>3240.91</v>
      </c>
      <c r="H46" s="47">
        <v>2483.91</v>
      </c>
      <c r="I46" s="47">
        <v>1317.81</v>
      </c>
      <c r="J46" s="47">
        <v>280.68</v>
      </c>
      <c r="K46" s="47">
        <v>38.42</v>
      </c>
      <c r="L46" s="47">
        <v>1572.6</v>
      </c>
      <c r="M46" s="64">
        <f t="shared" si="1"/>
        <v>41970.71000000001</v>
      </c>
    </row>
    <row r="47" spans="1:13" ht="15">
      <c r="A47" s="6">
        <v>43</v>
      </c>
      <c r="B47" s="6" t="s">
        <v>43</v>
      </c>
      <c r="C47" s="47">
        <v>3597.84</v>
      </c>
      <c r="D47" s="47">
        <v>4724.68</v>
      </c>
      <c r="E47" s="47">
        <v>4160.9</v>
      </c>
      <c r="F47" s="47">
        <v>981.81</v>
      </c>
      <c r="G47" s="47">
        <v>1618</v>
      </c>
      <c r="H47" s="47">
        <v>742.19</v>
      </c>
      <c r="I47" s="47">
        <v>1121.84</v>
      </c>
      <c r="J47" s="47">
        <v>132.19</v>
      </c>
      <c r="K47" s="47">
        <v>111.19</v>
      </c>
      <c r="L47" s="47">
        <v>636.16</v>
      </c>
      <c r="M47" s="64">
        <f t="shared" si="1"/>
        <v>17826.799999999996</v>
      </c>
    </row>
    <row r="48" spans="1:13" ht="15">
      <c r="A48" s="6">
        <v>44</v>
      </c>
      <c r="B48" s="6" t="s">
        <v>44</v>
      </c>
      <c r="C48" s="47">
        <v>1739.02</v>
      </c>
      <c r="D48" s="47">
        <v>2210.75</v>
      </c>
      <c r="E48" s="47">
        <v>1661.57</v>
      </c>
      <c r="F48" s="47">
        <v>463.8</v>
      </c>
      <c r="G48" s="47">
        <v>817.94</v>
      </c>
      <c r="H48" s="47">
        <v>479.76</v>
      </c>
      <c r="I48" s="47">
        <v>369.23</v>
      </c>
      <c r="J48" s="47">
        <v>51.5</v>
      </c>
      <c r="K48" s="47">
        <v>11.24</v>
      </c>
      <c r="L48" s="47">
        <v>276.29</v>
      </c>
      <c r="M48" s="64">
        <f t="shared" si="1"/>
        <v>8081.099999999999</v>
      </c>
    </row>
    <row r="49" spans="1:13" ht="15">
      <c r="A49" s="6">
        <v>45</v>
      </c>
      <c r="B49" s="6" t="s">
        <v>45</v>
      </c>
      <c r="C49" s="47">
        <v>2725.74</v>
      </c>
      <c r="D49" s="47">
        <v>3394.35</v>
      </c>
      <c r="E49" s="47">
        <v>2396.94</v>
      </c>
      <c r="F49" s="47">
        <v>607.42</v>
      </c>
      <c r="G49" s="47">
        <v>712.51</v>
      </c>
      <c r="H49" s="47">
        <v>552.01</v>
      </c>
      <c r="I49" s="47">
        <v>40.43</v>
      </c>
      <c r="J49" s="47">
        <v>57.41</v>
      </c>
      <c r="K49" s="47">
        <v>16.38</v>
      </c>
      <c r="L49" s="47">
        <v>422.93</v>
      </c>
      <c r="M49" s="64">
        <f t="shared" si="1"/>
        <v>10926.12</v>
      </c>
    </row>
    <row r="50" spans="1:13" ht="15">
      <c r="A50" s="6">
        <v>46</v>
      </c>
      <c r="B50" s="6" t="s">
        <v>46</v>
      </c>
      <c r="C50" s="47">
        <v>7170.46</v>
      </c>
      <c r="D50" s="47">
        <v>8785.59</v>
      </c>
      <c r="E50" s="47">
        <v>7044.31</v>
      </c>
      <c r="F50" s="47">
        <v>1575.45</v>
      </c>
      <c r="G50" s="47">
        <v>2469.33</v>
      </c>
      <c r="H50" s="47">
        <v>1609.14</v>
      </c>
      <c r="I50" s="47">
        <v>420.7</v>
      </c>
      <c r="J50" s="47">
        <v>166.24</v>
      </c>
      <c r="K50" s="47">
        <v>116.76</v>
      </c>
      <c r="L50" s="47">
        <v>803.25</v>
      </c>
      <c r="M50" s="64">
        <f t="shared" si="1"/>
        <v>30161.23</v>
      </c>
    </row>
    <row r="51" spans="1:13" ht="15">
      <c r="A51" s="6">
        <v>47</v>
      </c>
      <c r="B51" s="6" t="s">
        <v>47</v>
      </c>
      <c r="C51" s="47">
        <v>1686.5</v>
      </c>
      <c r="D51" s="47">
        <v>2034.82</v>
      </c>
      <c r="E51" s="47">
        <v>1303.26</v>
      </c>
      <c r="F51" s="47">
        <v>485.29</v>
      </c>
      <c r="G51" s="47">
        <v>633.21</v>
      </c>
      <c r="H51" s="47">
        <v>447.57</v>
      </c>
      <c r="I51" s="47">
        <v>309.83</v>
      </c>
      <c r="J51" s="47">
        <v>50.5</v>
      </c>
      <c r="K51" s="47">
        <v>4.79</v>
      </c>
      <c r="L51" s="47">
        <v>280.85</v>
      </c>
      <c r="M51" s="64">
        <f t="shared" si="1"/>
        <v>7236.62</v>
      </c>
    </row>
    <row r="52" spans="1:13" ht="15">
      <c r="A52" s="6">
        <v>48</v>
      </c>
      <c r="B52" s="6" t="s">
        <v>48</v>
      </c>
      <c r="C52" s="47">
        <v>33640.58</v>
      </c>
      <c r="D52" s="47">
        <v>43266.81</v>
      </c>
      <c r="E52" s="47">
        <v>33910.63</v>
      </c>
      <c r="F52" s="47">
        <v>7159.81</v>
      </c>
      <c r="G52" s="47">
        <v>14016.6</v>
      </c>
      <c r="H52" s="47">
        <v>9460.99</v>
      </c>
      <c r="I52" s="47">
        <v>25529.38</v>
      </c>
      <c r="J52" s="47">
        <v>2034.53</v>
      </c>
      <c r="K52" s="47">
        <v>526.47</v>
      </c>
      <c r="L52" s="47">
        <v>3165.6</v>
      </c>
      <c r="M52" s="64">
        <f t="shared" si="1"/>
        <v>172711.4</v>
      </c>
    </row>
    <row r="53" spans="1:13" ht="15">
      <c r="A53" s="6">
        <v>49</v>
      </c>
      <c r="B53" s="6" t="s">
        <v>49</v>
      </c>
      <c r="C53" s="47">
        <v>10827.62</v>
      </c>
      <c r="D53" s="47">
        <v>14348.09</v>
      </c>
      <c r="E53" s="47">
        <v>10557.88</v>
      </c>
      <c r="F53" s="47">
        <v>2068.55</v>
      </c>
      <c r="G53" s="47">
        <v>2963.77</v>
      </c>
      <c r="H53" s="47">
        <v>1899.63</v>
      </c>
      <c r="I53" s="47">
        <v>6232.66</v>
      </c>
      <c r="J53" s="47">
        <v>792.41</v>
      </c>
      <c r="K53" s="47">
        <v>114.38</v>
      </c>
      <c r="L53" s="47">
        <v>1256.35</v>
      </c>
      <c r="M53" s="64">
        <f t="shared" si="1"/>
        <v>51061.34</v>
      </c>
    </row>
    <row r="54" spans="1:13" ht="15">
      <c r="A54" s="6">
        <v>50</v>
      </c>
      <c r="B54" s="6" t="s">
        <v>50</v>
      </c>
      <c r="C54" s="47">
        <v>32679.76</v>
      </c>
      <c r="D54" s="47">
        <v>45724.74</v>
      </c>
      <c r="E54" s="47">
        <v>37106.18</v>
      </c>
      <c r="F54" s="47">
        <v>10005.09</v>
      </c>
      <c r="G54" s="47">
        <v>14744.65</v>
      </c>
      <c r="H54" s="47">
        <v>6597.55</v>
      </c>
      <c r="I54" s="47">
        <v>15503.12</v>
      </c>
      <c r="J54" s="47">
        <v>1088.78</v>
      </c>
      <c r="K54" s="47">
        <v>389.79</v>
      </c>
      <c r="L54" s="47">
        <v>5637.41</v>
      </c>
      <c r="M54" s="64">
        <f t="shared" si="1"/>
        <v>169477.06999999998</v>
      </c>
    </row>
    <row r="55" spans="1:13" ht="15">
      <c r="A55" s="6">
        <v>51</v>
      </c>
      <c r="B55" s="6" t="s">
        <v>51</v>
      </c>
      <c r="C55" s="47">
        <v>15779.64</v>
      </c>
      <c r="D55" s="47">
        <v>18714.62</v>
      </c>
      <c r="E55" s="47">
        <v>12882.05</v>
      </c>
      <c r="F55" s="47">
        <v>3327.65</v>
      </c>
      <c r="G55" s="47">
        <v>5502.37</v>
      </c>
      <c r="H55" s="47">
        <v>3774.97</v>
      </c>
      <c r="I55" s="47">
        <v>1664.74</v>
      </c>
      <c r="J55" s="47">
        <v>504.62</v>
      </c>
      <c r="K55" s="47">
        <v>194.48</v>
      </c>
      <c r="L55" s="47">
        <v>1612.27</v>
      </c>
      <c r="M55" s="64">
        <f t="shared" si="1"/>
        <v>63957.41</v>
      </c>
    </row>
    <row r="56" spans="1:13" ht="15">
      <c r="A56" s="6">
        <v>52</v>
      </c>
      <c r="B56" s="6" t="s">
        <v>52</v>
      </c>
      <c r="C56" s="47">
        <v>24234.87</v>
      </c>
      <c r="D56" s="47">
        <v>29334.83</v>
      </c>
      <c r="E56" s="47">
        <v>25652.92</v>
      </c>
      <c r="F56" s="47">
        <v>6894.67</v>
      </c>
      <c r="G56" s="47">
        <v>10297.96</v>
      </c>
      <c r="H56" s="47">
        <v>4966.41</v>
      </c>
      <c r="I56" s="47">
        <v>2830.65</v>
      </c>
      <c r="J56" s="47">
        <v>1097.67</v>
      </c>
      <c r="K56" s="47">
        <v>351.11</v>
      </c>
      <c r="L56" s="47">
        <v>3631.83</v>
      </c>
      <c r="M56" s="64">
        <f t="shared" si="1"/>
        <v>109292.92</v>
      </c>
    </row>
    <row r="57" spans="1:13" ht="15">
      <c r="A57" s="6">
        <v>53</v>
      </c>
      <c r="B57" s="6" t="s">
        <v>53</v>
      </c>
      <c r="C57" s="47">
        <v>24473.31</v>
      </c>
      <c r="D57" s="47">
        <v>26320.33</v>
      </c>
      <c r="E57" s="47">
        <v>16328.64</v>
      </c>
      <c r="F57" s="47">
        <v>3523.07</v>
      </c>
      <c r="G57" s="47">
        <v>6679.65</v>
      </c>
      <c r="H57" s="47">
        <v>5231.36</v>
      </c>
      <c r="I57" s="47">
        <v>5622.98</v>
      </c>
      <c r="J57" s="47">
        <v>373.18</v>
      </c>
      <c r="K57" s="47">
        <v>170.02</v>
      </c>
      <c r="L57" s="47">
        <v>3297.61</v>
      </c>
      <c r="M57" s="64">
        <f t="shared" si="1"/>
        <v>92020.15</v>
      </c>
    </row>
    <row r="58" spans="1:13" ht="15">
      <c r="A58" s="6">
        <v>54</v>
      </c>
      <c r="B58" s="6" t="s">
        <v>54</v>
      </c>
      <c r="C58" s="47">
        <v>2963.1</v>
      </c>
      <c r="D58" s="47">
        <v>3435.73</v>
      </c>
      <c r="E58" s="47">
        <v>1947.03</v>
      </c>
      <c r="F58" s="47">
        <v>790.9</v>
      </c>
      <c r="G58" s="47">
        <v>1083.48</v>
      </c>
      <c r="H58" s="47">
        <v>646.7</v>
      </c>
      <c r="I58" s="47">
        <v>362.19</v>
      </c>
      <c r="J58" s="47">
        <v>69.49</v>
      </c>
      <c r="K58" s="47">
        <v>25.2</v>
      </c>
      <c r="L58" s="47">
        <v>433.1</v>
      </c>
      <c r="M58" s="64">
        <f t="shared" si="1"/>
        <v>11756.920000000002</v>
      </c>
    </row>
    <row r="59" spans="1:13" ht="15">
      <c r="A59" s="6">
        <v>55</v>
      </c>
      <c r="B59" s="6" t="s">
        <v>55</v>
      </c>
      <c r="C59" s="47">
        <v>6477.99</v>
      </c>
      <c r="D59" s="47">
        <v>8211.23</v>
      </c>
      <c r="E59" s="47">
        <v>6739.01</v>
      </c>
      <c r="F59" s="47">
        <v>1323.97</v>
      </c>
      <c r="G59" s="47">
        <v>2218.98</v>
      </c>
      <c r="H59" s="47">
        <v>916.94</v>
      </c>
      <c r="I59" s="47">
        <v>69.74</v>
      </c>
      <c r="J59" s="47">
        <v>233.67</v>
      </c>
      <c r="K59" s="47">
        <v>84.11</v>
      </c>
      <c r="L59" s="47">
        <v>557.63</v>
      </c>
      <c r="M59" s="64">
        <f t="shared" si="1"/>
        <v>26833.27</v>
      </c>
    </row>
    <row r="60" spans="1:13" ht="15">
      <c r="A60" s="6">
        <v>56</v>
      </c>
      <c r="B60" s="6" t="s">
        <v>56</v>
      </c>
      <c r="C60" s="47">
        <v>9831.66</v>
      </c>
      <c r="D60" s="47">
        <v>11922.71</v>
      </c>
      <c r="E60" s="47">
        <v>7824.35</v>
      </c>
      <c r="F60" s="47">
        <v>1621.59</v>
      </c>
      <c r="G60" s="47">
        <v>2549.6</v>
      </c>
      <c r="H60" s="47">
        <v>1676.48</v>
      </c>
      <c r="I60" s="47">
        <v>2209.04</v>
      </c>
      <c r="J60" s="47">
        <v>209.49</v>
      </c>
      <c r="K60" s="47">
        <v>44.73</v>
      </c>
      <c r="L60" s="47">
        <v>783.44</v>
      </c>
      <c r="M60" s="64">
        <f t="shared" si="1"/>
        <v>38673.09000000001</v>
      </c>
    </row>
    <row r="61" spans="1:13" ht="15">
      <c r="A61" s="6">
        <v>57</v>
      </c>
      <c r="B61" s="6" t="s">
        <v>57</v>
      </c>
      <c r="C61" s="47">
        <v>5909.71</v>
      </c>
      <c r="D61" s="47">
        <v>7438.85</v>
      </c>
      <c r="E61" s="47">
        <v>5962.75</v>
      </c>
      <c r="F61" s="47">
        <v>1521.34</v>
      </c>
      <c r="G61" s="47">
        <v>1956.4</v>
      </c>
      <c r="H61" s="47">
        <v>1037.08</v>
      </c>
      <c r="I61" s="47">
        <v>109.85</v>
      </c>
      <c r="J61" s="47">
        <v>121.5</v>
      </c>
      <c r="K61" s="47">
        <v>52.69</v>
      </c>
      <c r="L61" s="47">
        <v>686.72</v>
      </c>
      <c r="M61" s="64">
        <f t="shared" si="1"/>
        <v>24796.890000000003</v>
      </c>
    </row>
    <row r="62" spans="1:13" ht="15">
      <c r="A62" s="6">
        <v>58</v>
      </c>
      <c r="B62" s="6" t="s">
        <v>58</v>
      </c>
      <c r="C62" s="47">
        <v>9319.23</v>
      </c>
      <c r="D62" s="47">
        <v>10627.7</v>
      </c>
      <c r="E62" s="47">
        <v>8593.89</v>
      </c>
      <c r="F62" s="47">
        <v>2521.44</v>
      </c>
      <c r="G62" s="47">
        <v>4986.17</v>
      </c>
      <c r="H62" s="47">
        <v>2866.66</v>
      </c>
      <c r="I62" s="47">
        <v>1703.04</v>
      </c>
      <c r="J62" s="47">
        <v>487.87</v>
      </c>
      <c r="K62" s="47">
        <v>94.13</v>
      </c>
      <c r="L62" s="47">
        <v>1096.87</v>
      </c>
      <c r="M62" s="64">
        <f t="shared" si="1"/>
        <v>42297</v>
      </c>
    </row>
    <row r="63" spans="1:13" ht="15">
      <c r="A63" s="6">
        <v>59</v>
      </c>
      <c r="B63" s="6" t="s">
        <v>59</v>
      </c>
      <c r="C63" s="47">
        <v>15271.93</v>
      </c>
      <c r="D63" s="47">
        <v>19275.24</v>
      </c>
      <c r="E63" s="47">
        <v>15245.07</v>
      </c>
      <c r="F63" s="47">
        <v>3194.03</v>
      </c>
      <c r="G63" s="47">
        <v>5691.42</v>
      </c>
      <c r="H63" s="47">
        <v>2939.42</v>
      </c>
      <c r="I63" s="47">
        <v>1957.54</v>
      </c>
      <c r="J63" s="47">
        <v>393.11</v>
      </c>
      <c r="K63" s="47">
        <v>104.08</v>
      </c>
      <c r="L63" s="47">
        <v>1870.8</v>
      </c>
      <c r="M63" s="64">
        <f t="shared" si="1"/>
        <v>65942.64</v>
      </c>
    </row>
    <row r="64" spans="1:13" ht="15">
      <c r="A64" s="6">
        <v>60</v>
      </c>
      <c r="B64" s="6" t="s">
        <v>60</v>
      </c>
      <c r="C64" s="47">
        <v>1812.5</v>
      </c>
      <c r="D64" s="47">
        <v>2263.35</v>
      </c>
      <c r="E64" s="47">
        <v>1368.33</v>
      </c>
      <c r="F64" s="47">
        <v>364.95</v>
      </c>
      <c r="G64" s="47">
        <v>518.08</v>
      </c>
      <c r="H64" s="47">
        <v>351.82</v>
      </c>
      <c r="I64" s="47">
        <v>221.18</v>
      </c>
      <c r="J64" s="47">
        <v>41</v>
      </c>
      <c r="K64" s="47">
        <v>4.67</v>
      </c>
      <c r="L64" s="47">
        <v>283.9</v>
      </c>
      <c r="M64" s="64">
        <f t="shared" si="1"/>
        <v>7229.78</v>
      </c>
    </row>
    <row r="65" spans="1:13" ht="15">
      <c r="A65" s="6">
        <v>61</v>
      </c>
      <c r="B65" s="6" t="s">
        <v>61</v>
      </c>
      <c r="C65" s="47">
        <v>1585.34</v>
      </c>
      <c r="D65" s="47">
        <v>1923.31</v>
      </c>
      <c r="E65" s="47">
        <v>1169.91</v>
      </c>
      <c r="F65" s="47">
        <v>312.56</v>
      </c>
      <c r="G65" s="47">
        <v>279.55</v>
      </c>
      <c r="H65" s="47">
        <v>231.54</v>
      </c>
      <c r="I65" s="47">
        <v>82.57</v>
      </c>
      <c r="J65" s="47">
        <v>12.04</v>
      </c>
      <c r="K65" s="47">
        <v>3.68</v>
      </c>
      <c r="L65" s="47">
        <v>240.55</v>
      </c>
      <c r="M65" s="64">
        <f t="shared" si="1"/>
        <v>5841.05</v>
      </c>
    </row>
    <row r="66" spans="1:13" ht="15">
      <c r="A66" s="6">
        <v>62</v>
      </c>
      <c r="B66" s="6" t="s">
        <v>62</v>
      </c>
      <c r="C66" s="47">
        <v>854</v>
      </c>
      <c r="D66" s="47">
        <v>924.64</v>
      </c>
      <c r="E66" s="47">
        <v>557.49</v>
      </c>
      <c r="F66" s="47">
        <v>227.21</v>
      </c>
      <c r="G66" s="47">
        <v>246.15</v>
      </c>
      <c r="H66" s="47">
        <v>187.02</v>
      </c>
      <c r="I66" s="47">
        <v>0.5</v>
      </c>
      <c r="J66" s="47">
        <v>22.15</v>
      </c>
      <c r="K66" s="47">
        <v>7.67</v>
      </c>
      <c r="L66" s="47">
        <v>65.63</v>
      </c>
      <c r="M66" s="64">
        <f t="shared" si="1"/>
        <v>3092.4600000000005</v>
      </c>
    </row>
    <row r="67" spans="1:13" ht="15">
      <c r="A67" s="6">
        <v>63</v>
      </c>
      <c r="B67" s="6" t="s">
        <v>63</v>
      </c>
      <c r="C67" s="47">
        <v>589.09</v>
      </c>
      <c r="D67" s="47">
        <v>700.66</v>
      </c>
      <c r="E67" s="47">
        <v>382.38</v>
      </c>
      <c r="F67" s="47">
        <v>151.11</v>
      </c>
      <c r="G67" s="47">
        <v>170.26</v>
      </c>
      <c r="H67" s="47">
        <v>112.62</v>
      </c>
      <c r="I67" s="47">
        <v>0</v>
      </c>
      <c r="J67" s="47">
        <v>12.99</v>
      </c>
      <c r="K67" s="47">
        <v>0.74</v>
      </c>
      <c r="L67" s="47">
        <v>97.48</v>
      </c>
      <c r="M67" s="64">
        <f t="shared" si="1"/>
        <v>2217.33</v>
      </c>
    </row>
    <row r="68" spans="1:13" ht="15">
      <c r="A68" s="6">
        <v>64</v>
      </c>
      <c r="B68" s="6" t="s">
        <v>64</v>
      </c>
      <c r="C68" s="47">
        <v>15288.24</v>
      </c>
      <c r="D68" s="47">
        <v>18189.29</v>
      </c>
      <c r="E68" s="47">
        <v>13423.33</v>
      </c>
      <c r="F68" s="47">
        <v>3338.65</v>
      </c>
      <c r="G68" s="47">
        <v>6049.42</v>
      </c>
      <c r="H68" s="47">
        <v>4064.67</v>
      </c>
      <c r="I68" s="47">
        <v>2209.56</v>
      </c>
      <c r="J68" s="47">
        <v>725.35</v>
      </c>
      <c r="K68" s="47">
        <v>181.69</v>
      </c>
      <c r="L68" s="47">
        <v>1887.28</v>
      </c>
      <c r="M68" s="64">
        <f t="shared" si="1"/>
        <v>65357.479999999996</v>
      </c>
    </row>
    <row r="69" spans="1:13" ht="15">
      <c r="A69" s="6">
        <v>65</v>
      </c>
      <c r="B69" s="6" t="s">
        <v>65</v>
      </c>
      <c r="C69" s="47">
        <v>1343.5</v>
      </c>
      <c r="D69" s="47">
        <v>1421.16</v>
      </c>
      <c r="E69" s="47">
        <v>880.16</v>
      </c>
      <c r="F69" s="47">
        <v>462.67</v>
      </c>
      <c r="G69" s="47">
        <v>400.8</v>
      </c>
      <c r="H69" s="47">
        <v>282.1</v>
      </c>
      <c r="I69" s="47">
        <v>4.84</v>
      </c>
      <c r="J69" s="47">
        <v>28.82</v>
      </c>
      <c r="K69" s="47">
        <v>13.44</v>
      </c>
      <c r="L69" s="47">
        <v>150.21</v>
      </c>
      <c r="M69" s="64">
        <f aca="true" t="shared" si="2" ref="M69:M80">SUM(C69:L69)</f>
        <v>4987.7</v>
      </c>
    </row>
    <row r="70" spans="1:13" ht="15">
      <c r="A70" s="6">
        <v>66</v>
      </c>
      <c r="B70" s="6" t="s">
        <v>66</v>
      </c>
      <c r="C70" s="47">
        <v>1803.43</v>
      </c>
      <c r="D70" s="47">
        <v>2050.12</v>
      </c>
      <c r="E70" s="47">
        <v>1400.32</v>
      </c>
      <c r="F70" s="47">
        <v>306.63</v>
      </c>
      <c r="G70" s="47">
        <v>484.25</v>
      </c>
      <c r="H70" s="47">
        <v>290.47</v>
      </c>
      <c r="I70" s="47">
        <v>107.29</v>
      </c>
      <c r="J70" s="47">
        <v>6.49</v>
      </c>
      <c r="K70" s="47">
        <v>6.92</v>
      </c>
      <c r="L70" s="47">
        <v>206.44</v>
      </c>
      <c r="M70" s="64">
        <f t="shared" si="2"/>
        <v>6662.36</v>
      </c>
    </row>
    <row r="71" spans="1:13" ht="15">
      <c r="A71" s="6">
        <v>67</v>
      </c>
      <c r="B71" s="6" t="s">
        <v>67</v>
      </c>
      <c r="C71" s="47">
        <v>917</v>
      </c>
      <c r="D71" s="47">
        <v>1117.36</v>
      </c>
      <c r="E71" s="47">
        <v>829.02</v>
      </c>
      <c r="F71" s="47">
        <v>216.77</v>
      </c>
      <c r="G71" s="47">
        <v>241.35</v>
      </c>
      <c r="H71" s="47">
        <v>116.6</v>
      </c>
      <c r="I71" s="47">
        <v>0</v>
      </c>
      <c r="J71" s="47">
        <v>25.89</v>
      </c>
      <c r="K71" s="47">
        <v>8.03</v>
      </c>
      <c r="L71" s="47">
        <v>55.31</v>
      </c>
      <c r="M71" s="64">
        <f t="shared" si="2"/>
        <v>3527.33</v>
      </c>
    </row>
    <row r="72" spans="1:13" ht="15">
      <c r="A72" s="6">
        <v>68</v>
      </c>
      <c r="B72" s="6" t="s">
        <v>223</v>
      </c>
      <c r="C72" s="47">
        <v>0</v>
      </c>
      <c r="D72" s="47">
        <v>35.32</v>
      </c>
      <c r="E72" s="47">
        <v>143.18</v>
      </c>
      <c r="F72" s="47">
        <v>0</v>
      </c>
      <c r="G72" s="47">
        <v>40.66</v>
      </c>
      <c r="H72" s="47">
        <v>234.54</v>
      </c>
      <c r="I72" s="47">
        <v>0</v>
      </c>
      <c r="J72" s="47">
        <v>0</v>
      </c>
      <c r="K72" s="47">
        <v>0</v>
      </c>
      <c r="L72" s="47">
        <v>50.88</v>
      </c>
      <c r="M72" s="64">
        <f t="shared" si="2"/>
        <v>504.58</v>
      </c>
    </row>
    <row r="73" spans="1:13" ht="15">
      <c r="A73" s="6">
        <v>69</v>
      </c>
      <c r="B73" s="6" t="s">
        <v>104</v>
      </c>
      <c r="C73" s="47">
        <v>122</v>
      </c>
      <c r="D73" s="47">
        <v>156.5</v>
      </c>
      <c r="E73" s="47">
        <v>127.2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7.8</v>
      </c>
      <c r="M73" s="64">
        <f t="shared" si="2"/>
        <v>413.5</v>
      </c>
    </row>
    <row r="74" spans="1:13" ht="15">
      <c r="A74" s="6">
        <v>70</v>
      </c>
      <c r="B74" s="6" t="s">
        <v>227</v>
      </c>
      <c r="C74" s="47">
        <v>209.5</v>
      </c>
      <c r="D74" s="47">
        <v>320.59</v>
      </c>
      <c r="E74" s="47">
        <v>44.59</v>
      </c>
      <c r="F74" s="47">
        <v>53.83</v>
      </c>
      <c r="G74" s="47">
        <v>30.06</v>
      </c>
      <c r="H74" s="47">
        <v>0</v>
      </c>
      <c r="I74" s="47">
        <v>5.33</v>
      </c>
      <c r="J74" s="47">
        <v>0</v>
      </c>
      <c r="K74" s="47">
        <v>0</v>
      </c>
      <c r="L74" s="47">
        <v>0</v>
      </c>
      <c r="M74" s="64">
        <f t="shared" si="2"/>
        <v>663.9</v>
      </c>
    </row>
    <row r="75" spans="1:13" ht="15">
      <c r="A75" s="6">
        <v>71</v>
      </c>
      <c r="B75" s="6" t="s">
        <v>228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64">
        <f t="shared" si="2"/>
        <v>0</v>
      </c>
    </row>
    <row r="76" spans="1:13" ht="15">
      <c r="A76" s="6">
        <v>72</v>
      </c>
      <c r="B76" s="6" t="s">
        <v>224</v>
      </c>
      <c r="C76" s="47">
        <v>340.43</v>
      </c>
      <c r="D76" s="47">
        <v>169</v>
      </c>
      <c r="E76" s="47">
        <v>0</v>
      </c>
      <c r="F76" s="47">
        <v>58</v>
      </c>
      <c r="G76" s="47">
        <v>35.5</v>
      </c>
      <c r="H76" s="47">
        <v>2</v>
      </c>
      <c r="I76" s="47">
        <v>7.07</v>
      </c>
      <c r="J76" s="47">
        <v>2</v>
      </c>
      <c r="K76" s="47">
        <v>0</v>
      </c>
      <c r="L76" s="47">
        <v>0</v>
      </c>
      <c r="M76" s="64">
        <f t="shared" si="2"/>
        <v>614.0000000000001</v>
      </c>
    </row>
    <row r="77" spans="1:13" ht="15">
      <c r="A77" s="6">
        <v>73</v>
      </c>
      <c r="B77" s="6" t="s">
        <v>225</v>
      </c>
      <c r="C77" s="47">
        <v>268.56</v>
      </c>
      <c r="D77" s="47">
        <v>592.83</v>
      </c>
      <c r="E77" s="47">
        <v>539.26</v>
      </c>
      <c r="F77" s="47">
        <v>48</v>
      </c>
      <c r="G77" s="47">
        <v>64.5</v>
      </c>
      <c r="H77" s="47">
        <v>42</v>
      </c>
      <c r="I77" s="47">
        <v>14.42</v>
      </c>
      <c r="J77" s="47">
        <v>0</v>
      </c>
      <c r="K77" s="47">
        <v>0</v>
      </c>
      <c r="L77" s="47">
        <v>27.66</v>
      </c>
      <c r="M77" s="64">
        <f t="shared" si="2"/>
        <v>1597.2300000000002</v>
      </c>
    </row>
    <row r="78" spans="1:13" ht="15">
      <c r="A78" s="6">
        <v>74</v>
      </c>
      <c r="B78" s="6" t="s">
        <v>105</v>
      </c>
      <c r="C78" s="47">
        <v>170</v>
      </c>
      <c r="D78" s="47">
        <v>289.16</v>
      </c>
      <c r="E78" s="47">
        <v>432.64</v>
      </c>
      <c r="F78" s="47">
        <v>45</v>
      </c>
      <c r="G78" s="47">
        <v>164.84</v>
      </c>
      <c r="H78" s="47">
        <v>42.95</v>
      </c>
      <c r="I78" s="47">
        <v>0</v>
      </c>
      <c r="J78" s="47">
        <v>0</v>
      </c>
      <c r="K78" s="47">
        <v>0</v>
      </c>
      <c r="L78" s="47">
        <v>0</v>
      </c>
      <c r="M78" s="64">
        <f t="shared" si="2"/>
        <v>1144.59</v>
      </c>
    </row>
    <row r="79" spans="1:13" ht="15">
      <c r="A79" s="6">
        <v>75</v>
      </c>
      <c r="B79" s="6" t="s">
        <v>192</v>
      </c>
      <c r="C79" s="47">
        <v>0</v>
      </c>
      <c r="D79" s="47">
        <v>884.9</v>
      </c>
      <c r="E79" s="47">
        <v>5981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2"/>
        <v>6865.9</v>
      </c>
    </row>
    <row r="80" spans="1:13" ht="15">
      <c r="A80" s="63">
        <v>99</v>
      </c>
      <c r="B80" s="63" t="s">
        <v>226</v>
      </c>
      <c r="C80" s="64">
        <f aca="true" t="shared" si="3" ref="C80:L80">SUM(C5:C79)</f>
        <v>603364.26</v>
      </c>
      <c r="D80" s="64">
        <f t="shared" si="3"/>
        <v>733827.5799999997</v>
      </c>
      <c r="E80" s="64">
        <f t="shared" si="3"/>
        <v>544225.7300000001</v>
      </c>
      <c r="F80" s="64">
        <f t="shared" si="3"/>
        <v>140968.32999999993</v>
      </c>
      <c r="G80" s="64">
        <f t="shared" si="3"/>
        <v>220461.3</v>
      </c>
      <c r="H80" s="64">
        <f t="shared" si="3"/>
        <v>135758.01000000007</v>
      </c>
      <c r="I80" s="64">
        <f t="shared" si="3"/>
        <v>159019.16999999998</v>
      </c>
      <c r="J80" s="64">
        <f t="shared" si="3"/>
        <v>19147.370000000006</v>
      </c>
      <c r="K80" s="64">
        <f t="shared" si="3"/>
        <v>6065.409999999998</v>
      </c>
      <c r="L80" s="64">
        <f t="shared" si="3"/>
        <v>75493.94</v>
      </c>
      <c r="M80" s="65">
        <f t="shared" si="2"/>
        <v>2638331.1</v>
      </c>
    </row>
  </sheetData>
  <sheetProtection/>
  <conditionalFormatting sqref="C5:L79">
    <cfRule type="expression" priority="1" dxfId="1">
      <formula>C5&lt;&gt;ROUND(C5,2)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34">
      <selection activeCell="C5" sqref="C5:L79"/>
    </sheetView>
  </sheetViews>
  <sheetFormatPr defaultColWidth="8.88671875" defaultRowHeight="15"/>
  <cols>
    <col min="1" max="1" width="3.3359375" style="0" bestFit="1" customWidth="1"/>
    <col min="3" max="7" width="9.4453125" style="0" customWidth="1"/>
    <col min="8" max="9" width="9.5546875" style="0" customWidth="1"/>
    <col min="10" max="12" width="8.88671875" style="0" customWidth="1"/>
    <col min="13" max="13" width="10.6640625" style="0" customWidth="1"/>
  </cols>
  <sheetData>
    <row r="1" ht="15">
      <c r="A1" s="46" t="s">
        <v>232</v>
      </c>
    </row>
    <row r="2" ht="15">
      <c r="A2" s="62" t="s">
        <v>240</v>
      </c>
    </row>
    <row r="3" ht="15">
      <c r="A3" s="46" t="s">
        <v>243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6216.57</v>
      </c>
      <c r="D5" s="47">
        <v>5845.249999999999</v>
      </c>
      <c r="E5" s="47">
        <v>6374.129999999999</v>
      </c>
      <c r="F5" s="47">
        <v>2262.54</v>
      </c>
      <c r="G5" s="47">
        <v>4005.08</v>
      </c>
      <c r="H5" s="47">
        <v>1827.3599999999997</v>
      </c>
      <c r="I5" s="47">
        <v>330.28</v>
      </c>
      <c r="J5" s="47">
        <v>121</v>
      </c>
      <c r="K5" s="47">
        <v>26.58</v>
      </c>
      <c r="L5" s="47">
        <v>548.2600000000001</v>
      </c>
      <c r="M5" s="64">
        <f aca="true" t="shared" si="0" ref="M5:M36">SUM(C5:L5)</f>
        <v>27557.05</v>
      </c>
    </row>
    <row r="6" spans="1:13" ht="15">
      <c r="A6" s="6">
        <v>2</v>
      </c>
      <c r="B6" s="6" t="s">
        <v>4</v>
      </c>
      <c r="C6" s="47">
        <v>1516</v>
      </c>
      <c r="D6" s="47">
        <v>1572.3700000000001</v>
      </c>
      <c r="E6" s="47">
        <v>946.8500000000001</v>
      </c>
      <c r="F6" s="47">
        <v>204.25</v>
      </c>
      <c r="G6" s="47">
        <v>213.94</v>
      </c>
      <c r="H6" s="47">
        <v>146.7</v>
      </c>
      <c r="I6" s="47">
        <v>7.69</v>
      </c>
      <c r="J6" s="47">
        <v>12.5</v>
      </c>
      <c r="K6" s="47">
        <v>1.22</v>
      </c>
      <c r="L6" s="47">
        <v>245.98000000000002</v>
      </c>
      <c r="M6" s="64">
        <f t="shared" si="0"/>
        <v>4867.5</v>
      </c>
    </row>
    <row r="7" spans="1:13" ht="15">
      <c r="A7" s="6">
        <v>3</v>
      </c>
      <c r="B7" s="6" t="s">
        <v>5</v>
      </c>
      <c r="C7" s="47">
        <v>6370.93</v>
      </c>
      <c r="D7" s="47">
        <v>7575.910000000001</v>
      </c>
      <c r="E7" s="47">
        <v>5622.22</v>
      </c>
      <c r="F7" s="47">
        <v>1601.5700000000004</v>
      </c>
      <c r="G7" s="47">
        <v>1937.41</v>
      </c>
      <c r="H7" s="47">
        <v>985.37</v>
      </c>
      <c r="I7" s="47">
        <v>285.84999999999997</v>
      </c>
      <c r="J7" s="47">
        <v>343.75</v>
      </c>
      <c r="K7" s="47">
        <v>111.40000000000002</v>
      </c>
      <c r="L7" s="47">
        <v>712.71</v>
      </c>
      <c r="M7" s="64">
        <f t="shared" si="0"/>
        <v>25547.12</v>
      </c>
    </row>
    <row r="8" spans="1:13" ht="15">
      <c r="A8" s="6">
        <v>4</v>
      </c>
      <c r="B8" s="6" t="s">
        <v>6</v>
      </c>
      <c r="C8" s="47">
        <v>846.3499999999999</v>
      </c>
      <c r="D8" s="47">
        <v>892.44</v>
      </c>
      <c r="E8" s="47">
        <v>630.47</v>
      </c>
      <c r="F8" s="47">
        <v>266.89</v>
      </c>
      <c r="G8" s="47">
        <v>350.07</v>
      </c>
      <c r="H8" s="47">
        <v>245.02</v>
      </c>
      <c r="I8" s="47">
        <v>3.64</v>
      </c>
      <c r="J8" s="47">
        <v>35.08</v>
      </c>
      <c r="K8" s="47">
        <v>1.17</v>
      </c>
      <c r="L8" s="47">
        <v>120.98</v>
      </c>
      <c r="M8" s="64">
        <f t="shared" si="0"/>
        <v>3392.11</v>
      </c>
    </row>
    <row r="9" spans="1:13" ht="15">
      <c r="A9" s="6">
        <v>5</v>
      </c>
      <c r="B9" s="6" t="s">
        <v>7</v>
      </c>
      <c r="C9" s="47">
        <v>16970.950000000008</v>
      </c>
      <c r="D9" s="47">
        <v>20057.52</v>
      </c>
      <c r="E9" s="47">
        <v>15685.7</v>
      </c>
      <c r="F9" s="47">
        <v>4709.96</v>
      </c>
      <c r="G9" s="47">
        <v>7128.02</v>
      </c>
      <c r="H9" s="47">
        <v>4667.65</v>
      </c>
      <c r="I9" s="47">
        <v>1260.8499999999997</v>
      </c>
      <c r="J9" s="47">
        <v>720.15</v>
      </c>
      <c r="K9" s="47">
        <v>152.98</v>
      </c>
      <c r="L9" s="47">
        <v>2104.85</v>
      </c>
      <c r="M9" s="64">
        <f t="shared" si="0"/>
        <v>73458.63</v>
      </c>
    </row>
    <row r="10" spans="1:13" ht="15">
      <c r="A10" s="6">
        <v>6</v>
      </c>
      <c r="B10" s="6" t="s">
        <v>8</v>
      </c>
      <c r="C10" s="47">
        <v>57728.03000000003</v>
      </c>
      <c r="D10" s="47">
        <v>74547.34</v>
      </c>
      <c r="E10" s="47">
        <v>56478.87999999999</v>
      </c>
      <c r="F10" s="47">
        <v>11429.359999999997</v>
      </c>
      <c r="G10" s="47">
        <v>17826.74</v>
      </c>
      <c r="H10" s="47">
        <v>10405.599999999999</v>
      </c>
      <c r="I10" s="47">
        <v>19571.820000000003</v>
      </c>
      <c r="J10" s="47">
        <v>1834.23</v>
      </c>
      <c r="K10" s="47">
        <v>1047.73</v>
      </c>
      <c r="L10" s="47">
        <v>6369.8600000000015</v>
      </c>
      <c r="M10" s="64">
        <f t="shared" si="0"/>
        <v>257239.59000000003</v>
      </c>
    </row>
    <row r="11" spans="1:13" ht="15">
      <c r="A11" s="6">
        <v>7</v>
      </c>
      <c r="B11" s="6" t="s">
        <v>9</v>
      </c>
      <c r="C11" s="47">
        <v>531.55</v>
      </c>
      <c r="D11" s="47">
        <v>590</v>
      </c>
      <c r="E11" s="47">
        <v>392.91999999999996</v>
      </c>
      <c r="F11" s="47">
        <v>200.51</v>
      </c>
      <c r="G11" s="47">
        <v>203.5</v>
      </c>
      <c r="H11" s="47">
        <v>137.85000000000002</v>
      </c>
      <c r="I11" s="47">
        <v>1.45</v>
      </c>
      <c r="J11" s="47">
        <v>27</v>
      </c>
      <c r="K11" s="47">
        <v>4.36</v>
      </c>
      <c r="L11" s="47">
        <v>81.9</v>
      </c>
      <c r="M11" s="64">
        <f t="shared" si="0"/>
        <v>2171.04</v>
      </c>
    </row>
    <row r="12" spans="1:13" ht="15">
      <c r="A12" s="6">
        <v>8</v>
      </c>
      <c r="B12" s="6" t="s">
        <v>10</v>
      </c>
      <c r="C12" s="47">
        <v>3761.8</v>
      </c>
      <c r="D12" s="47">
        <v>4962.95</v>
      </c>
      <c r="E12" s="47">
        <v>4333.15</v>
      </c>
      <c r="F12" s="47">
        <v>881.02</v>
      </c>
      <c r="G12" s="47">
        <v>1321.87</v>
      </c>
      <c r="H12" s="47">
        <v>1173.2400000000002</v>
      </c>
      <c r="I12" s="47">
        <v>160.40000000000003</v>
      </c>
      <c r="J12" s="47">
        <v>154.83999999999997</v>
      </c>
      <c r="K12" s="47">
        <v>19.44</v>
      </c>
      <c r="L12" s="47">
        <v>684.1600000000001</v>
      </c>
      <c r="M12" s="64">
        <f t="shared" si="0"/>
        <v>17452.870000000003</v>
      </c>
    </row>
    <row r="13" spans="1:13" ht="15">
      <c r="A13" s="6">
        <v>9</v>
      </c>
      <c r="B13" s="6" t="s">
        <v>11</v>
      </c>
      <c r="C13" s="47">
        <v>3747.1299999999997</v>
      </c>
      <c r="D13" s="47">
        <v>4647.5</v>
      </c>
      <c r="E13" s="47">
        <v>3312.4800000000005</v>
      </c>
      <c r="F13" s="47">
        <v>838.88</v>
      </c>
      <c r="G13" s="47">
        <v>1376.59</v>
      </c>
      <c r="H13" s="47">
        <v>879.8</v>
      </c>
      <c r="I13" s="47">
        <v>107.38000000000001</v>
      </c>
      <c r="J13" s="47">
        <v>151.22</v>
      </c>
      <c r="K13" s="47">
        <v>26.04</v>
      </c>
      <c r="L13" s="47">
        <v>789.3799999999999</v>
      </c>
      <c r="M13" s="64">
        <f t="shared" si="0"/>
        <v>15876.399999999998</v>
      </c>
    </row>
    <row r="14" spans="1:13" ht="15">
      <c r="A14" s="6">
        <v>10</v>
      </c>
      <c r="B14" s="6" t="s">
        <v>12</v>
      </c>
      <c r="C14" s="47">
        <v>8114.669999999998</v>
      </c>
      <c r="D14" s="47">
        <v>10466.159999999998</v>
      </c>
      <c r="E14" s="47">
        <v>8409.73</v>
      </c>
      <c r="F14" s="47">
        <v>2579.22</v>
      </c>
      <c r="G14" s="47">
        <v>3168.99</v>
      </c>
      <c r="H14" s="47">
        <v>1712.75</v>
      </c>
      <c r="I14" s="47">
        <v>313.25</v>
      </c>
      <c r="J14" s="47">
        <v>208.18</v>
      </c>
      <c r="K14" s="47">
        <v>98.90000000000002</v>
      </c>
      <c r="L14" s="47">
        <v>927.78</v>
      </c>
      <c r="M14" s="64">
        <f t="shared" si="0"/>
        <v>35999.63</v>
      </c>
    </row>
    <row r="15" spans="1:13" ht="15">
      <c r="A15" s="6">
        <v>11</v>
      </c>
      <c r="B15" s="6" t="s">
        <v>13</v>
      </c>
      <c r="C15" s="47">
        <v>8993.5</v>
      </c>
      <c r="D15" s="47">
        <v>10778.27</v>
      </c>
      <c r="E15" s="47">
        <v>8337.32</v>
      </c>
      <c r="F15" s="47">
        <v>2023.6599999999999</v>
      </c>
      <c r="G15" s="47">
        <v>3431.28</v>
      </c>
      <c r="H15" s="47">
        <v>2386.73</v>
      </c>
      <c r="I15" s="47">
        <v>4870.200000000001</v>
      </c>
      <c r="J15" s="47">
        <v>246.13</v>
      </c>
      <c r="K15" s="47">
        <v>135.27</v>
      </c>
      <c r="L15" s="47">
        <v>878.98</v>
      </c>
      <c r="M15" s="64">
        <f t="shared" si="0"/>
        <v>42081.340000000004</v>
      </c>
    </row>
    <row r="16" spans="1:13" ht="15">
      <c r="A16" s="6">
        <v>12</v>
      </c>
      <c r="B16" s="6" t="s">
        <v>14</v>
      </c>
      <c r="C16" s="47">
        <v>2825.12</v>
      </c>
      <c r="D16" s="47">
        <v>3001.3300000000004</v>
      </c>
      <c r="E16" s="47">
        <v>1885.95</v>
      </c>
      <c r="F16" s="47">
        <v>723</v>
      </c>
      <c r="G16" s="47">
        <v>741.45</v>
      </c>
      <c r="H16" s="47">
        <v>452.49</v>
      </c>
      <c r="I16" s="47">
        <v>39.13</v>
      </c>
      <c r="J16" s="47">
        <v>35</v>
      </c>
      <c r="K16" s="47">
        <v>19.58</v>
      </c>
      <c r="L16" s="47">
        <v>320.68</v>
      </c>
      <c r="M16" s="64">
        <f t="shared" si="0"/>
        <v>10043.730000000001</v>
      </c>
    </row>
    <row r="17" spans="1:13" ht="15">
      <c r="A17" s="6">
        <v>13</v>
      </c>
      <c r="B17" s="6" t="s">
        <v>70</v>
      </c>
      <c r="C17" s="47">
        <v>76490.38</v>
      </c>
      <c r="D17" s="47">
        <v>90871.27999999997</v>
      </c>
      <c r="E17" s="47">
        <v>64424.93999999998</v>
      </c>
      <c r="F17" s="47">
        <v>17291.310000000005</v>
      </c>
      <c r="G17" s="47">
        <v>32002.04</v>
      </c>
      <c r="H17" s="47">
        <v>24775.57</v>
      </c>
      <c r="I17" s="47">
        <v>27170.270000000008</v>
      </c>
      <c r="J17" s="47">
        <v>1551.93</v>
      </c>
      <c r="K17" s="47">
        <v>216.52</v>
      </c>
      <c r="L17" s="47">
        <v>10074.48</v>
      </c>
      <c r="M17" s="64">
        <f t="shared" si="0"/>
        <v>344868.72</v>
      </c>
    </row>
    <row r="18" spans="1:13" ht="15">
      <c r="A18" s="6">
        <v>14</v>
      </c>
      <c r="B18" s="6" t="s">
        <v>71</v>
      </c>
      <c r="C18" s="47">
        <v>1069.6599999999999</v>
      </c>
      <c r="D18" s="47">
        <v>1358.97</v>
      </c>
      <c r="E18" s="47">
        <v>954.29</v>
      </c>
      <c r="F18" s="47">
        <v>307.32</v>
      </c>
      <c r="G18" s="47">
        <v>292.24</v>
      </c>
      <c r="H18" s="47">
        <v>373.86</v>
      </c>
      <c r="I18" s="47">
        <v>487.38</v>
      </c>
      <c r="J18" s="47">
        <v>5</v>
      </c>
      <c r="K18" s="47">
        <v>3.12</v>
      </c>
      <c r="L18" s="47">
        <v>180.84000000000003</v>
      </c>
      <c r="M18" s="64">
        <f t="shared" si="0"/>
        <v>5032.68</v>
      </c>
    </row>
    <row r="19" spans="1:13" ht="15">
      <c r="A19" s="6">
        <v>15</v>
      </c>
      <c r="B19" s="6" t="s">
        <v>15</v>
      </c>
      <c r="C19" s="47">
        <v>565.5</v>
      </c>
      <c r="D19" s="47">
        <v>554</v>
      </c>
      <c r="E19" s="47">
        <v>421.09000000000003</v>
      </c>
      <c r="F19" s="47">
        <v>209.26999999999998</v>
      </c>
      <c r="G19" s="47">
        <v>159.94</v>
      </c>
      <c r="H19" s="47">
        <v>103.39</v>
      </c>
      <c r="I19" s="47">
        <v>0</v>
      </c>
      <c r="J19" s="47">
        <v>20</v>
      </c>
      <c r="K19" s="47">
        <v>3.49</v>
      </c>
      <c r="L19" s="47">
        <v>78.48</v>
      </c>
      <c r="M19" s="64">
        <f t="shared" si="0"/>
        <v>2115.1600000000003</v>
      </c>
    </row>
    <row r="20" spans="1:13" ht="15">
      <c r="A20" s="6">
        <v>16</v>
      </c>
      <c r="B20" s="6" t="s">
        <v>16</v>
      </c>
      <c r="C20" s="47">
        <v>34540.770000000004</v>
      </c>
      <c r="D20" s="47">
        <v>35913.4</v>
      </c>
      <c r="E20" s="47">
        <v>25299.1</v>
      </c>
      <c r="F20" s="47">
        <v>6620.409999999999</v>
      </c>
      <c r="G20" s="47">
        <v>9940.600000000002</v>
      </c>
      <c r="H20" s="47">
        <v>5615.78</v>
      </c>
      <c r="I20" s="47">
        <v>2969.1199999999994</v>
      </c>
      <c r="J20" s="47">
        <v>894.25</v>
      </c>
      <c r="K20" s="47">
        <v>418.36</v>
      </c>
      <c r="L20" s="47">
        <v>2623.01</v>
      </c>
      <c r="M20" s="64">
        <f t="shared" si="0"/>
        <v>124834.80000000002</v>
      </c>
    </row>
    <row r="21" spans="1:13" ht="15">
      <c r="A21" s="6">
        <v>17</v>
      </c>
      <c r="B21" s="6" t="s">
        <v>17</v>
      </c>
      <c r="C21" s="47">
        <v>10413.3</v>
      </c>
      <c r="D21" s="47">
        <v>11976.460000000001</v>
      </c>
      <c r="E21" s="47">
        <v>7919.800000000001</v>
      </c>
      <c r="F21" s="47">
        <v>2639.12</v>
      </c>
      <c r="G21" s="47">
        <v>3432.4499999999994</v>
      </c>
      <c r="H21" s="47">
        <v>2690.6900000000005</v>
      </c>
      <c r="I21" s="47">
        <v>244.06000000000003</v>
      </c>
      <c r="J21" s="47">
        <v>252.11</v>
      </c>
      <c r="K21" s="47">
        <v>145.54999999999998</v>
      </c>
      <c r="L21" s="47">
        <v>1354.62</v>
      </c>
      <c r="M21" s="64">
        <f t="shared" si="0"/>
        <v>41068.16000000001</v>
      </c>
    </row>
    <row r="22" spans="1:13" ht="15">
      <c r="A22" s="6">
        <v>18</v>
      </c>
      <c r="B22" s="6" t="s">
        <v>18</v>
      </c>
      <c r="C22" s="47">
        <v>3183.5899999999997</v>
      </c>
      <c r="D22" s="47">
        <v>4009.78</v>
      </c>
      <c r="E22" s="47">
        <v>2577.05</v>
      </c>
      <c r="F22" s="47">
        <v>490.85</v>
      </c>
      <c r="G22" s="47">
        <v>819.5</v>
      </c>
      <c r="H22" s="47">
        <v>594.51</v>
      </c>
      <c r="I22" s="47">
        <v>323.62</v>
      </c>
      <c r="J22" s="47">
        <v>83.87</v>
      </c>
      <c r="K22" s="47">
        <v>27.77</v>
      </c>
      <c r="L22" s="47">
        <v>469.85</v>
      </c>
      <c r="M22" s="64">
        <f t="shared" si="0"/>
        <v>12580.390000000003</v>
      </c>
    </row>
    <row r="23" spans="1:13" ht="15">
      <c r="A23" s="6">
        <v>19</v>
      </c>
      <c r="B23" s="6" t="s">
        <v>19</v>
      </c>
      <c r="C23" s="47">
        <v>365</v>
      </c>
      <c r="D23" s="47">
        <v>357.24</v>
      </c>
      <c r="E23" s="47">
        <v>191.25</v>
      </c>
      <c r="F23" s="47">
        <v>63.99</v>
      </c>
      <c r="G23" s="47">
        <v>93.5</v>
      </c>
      <c r="H23" s="47">
        <v>53.25</v>
      </c>
      <c r="I23" s="47">
        <v>0.17</v>
      </c>
      <c r="J23" s="47">
        <v>12.5</v>
      </c>
      <c r="K23" s="47">
        <v>2</v>
      </c>
      <c r="L23" s="47">
        <v>54.19</v>
      </c>
      <c r="M23" s="64">
        <f t="shared" si="0"/>
        <v>1193.0900000000001</v>
      </c>
    </row>
    <row r="24" spans="1:13" ht="15">
      <c r="A24" s="6">
        <v>20</v>
      </c>
      <c r="B24" s="6" t="s">
        <v>20</v>
      </c>
      <c r="C24" s="47">
        <v>1692.8899999999999</v>
      </c>
      <c r="D24" s="47">
        <v>1771.87</v>
      </c>
      <c r="E24" s="47">
        <v>1116.59</v>
      </c>
      <c r="F24" s="47">
        <v>345.58</v>
      </c>
      <c r="G24" s="47">
        <v>352.44999999999993</v>
      </c>
      <c r="H24" s="47">
        <v>255.07</v>
      </c>
      <c r="I24" s="47">
        <v>272.19000000000005</v>
      </c>
      <c r="J24" s="47">
        <v>64</v>
      </c>
      <c r="K24" s="47">
        <v>12.47</v>
      </c>
      <c r="L24" s="47">
        <v>120.93999999999998</v>
      </c>
      <c r="M24" s="64">
        <f t="shared" si="0"/>
        <v>6004.049999999999</v>
      </c>
    </row>
    <row r="25" spans="1:13" ht="15">
      <c r="A25" s="6">
        <v>21</v>
      </c>
      <c r="B25" s="6" t="s">
        <v>21</v>
      </c>
      <c r="C25" s="47">
        <v>606</v>
      </c>
      <c r="D25" s="47">
        <v>695.5</v>
      </c>
      <c r="E25" s="47">
        <v>427.87</v>
      </c>
      <c r="F25" s="47">
        <v>256.64</v>
      </c>
      <c r="G25" s="47">
        <v>353.12</v>
      </c>
      <c r="H25" s="47">
        <v>243.3</v>
      </c>
      <c r="I25" s="47">
        <v>18.33</v>
      </c>
      <c r="J25" s="47">
        <v>42.4</v>
      </c>
      <c r="K25" s="47">
        <v>6.63</v>
      </c>
      <c r="L25" s="47">
        <v>99.95</v>
      </c>
      <c r="M25" s="64">
        <f t="shared" si="0"/>
        <v>2749.74</v>
      </c>
    </row>
    <row r="26" spans="1:13" ht="15">
      <c r="A26" s="6">
        <v>22</v>
      </c>
      <c r="B26" s="6" t="s">
        <v>22</v>
      </c>
      <c r="C26" s="47">
        <v>432.49</v>
      </c>
      <c r="D26" s="47">
        <v>451.77</v>
      </c>
      <c r="E26" s="47">
        <v>162.45</v>
      </c>
      <c r="F26" s="47">
        <v>77.05</v>
      </c>
      <c r="G26" s="47">
        <v>105</v>
      </c>
      <c r="H26" s="47">
        <v>40.089999999999996</v>
      </c>
      <c r="I26" s="47">
        <v>37.24</v>
      </c>
      <c r="J26" s="47">
        <v>1</v>
      </c>
      <c r="K26" s="47">
        <v>0.16</v>
      </c>
      <c r="L26" s="47">
        <v>47.82</v>
      </c>
      <c r="M26" s="64">
        <f t="shared" si="0"/>
        <v>1355.07</v>
      </c>
    </row>
    <row r="27" spans="1:13" ht="15">
      <c r="A27" s="6">
        <v>23</v>
      </c>
      <c r="B27" s="6" t="s">
        <v>23</v>
      </c>
      <c r="C27" s="47">
        <v>502.5</v>
      </c>
      <c r="D27" s="47">
        <v>582.13</v>
      </c>
      <c r="E27" s="47">
        <v>456.43999999999994</v>
      </c>
      <c r="F27" s="47">
        <v>104.72999999999999</v>
      </c>
      <c r="G27" s="47">
        <v>197</v>
      </c>
      <c r="H27" s="47">
        <v>189.44</v>
      </c>
      <c r="I27" s="47">
        <v>2.6500000000000004</v>
      </c>
      <c r="J27" s="47">
        <v>17.12</v>
      </c>
      <c r="K27" s="47">
        <v>15.32</v>
      </c>
      <c r="L27" s="47">
        <v>55.2</v>
      </c>
      <c r="M27" s="64">
        <f t="shared" si="0"/>
        <v>2122.53</v>
      </c>
    </row>
    <row r="28" spans="1:13" ht="15">
      <c r="A28" s="6">
        <v>24</v>
      </c>
      <c r="B28" s="6" t="s">
        <v>24</v>
      </c>
      <c r="C28" s="47">
        <v>510.31</v>
      </c>
      <c r="D28" s="47">
        <v>585.08</v>
      </c>
      <c r="E28" s="47">
        <v>408.21000000000004</v>
      </c>
      <c r="F28" s="47">
        <v>92.03000000000002</v>
      </c>
      <c r="G28" s="47">
        <v>74.75999999999999</v>
      </c>
      <c r="H28" s="47">
        <v>75.09</v>
      </c>
      <c r="I28" s="47">
        <v>46.37</v>
      </c>
      <c r="J28" s="47">
        <v>21.02</v>
      </c>
      <c r="K28" s="47">
        <v>14.620000000000001</v>
      </c>
      <c r="L28" s="47">
        <v>77.6</v>
      </c>
      <c r="M28" s="64">
        <f t="shared" si="0"/>
        <v>1905.0899999999997</v>
      </c>
    </row>
    <row r="29" spans="1:13" ht="15">
      <c r="A29" s="6">
        <v>25</v>
      </c>
      <c r="B29" s="6" t="s">
        <v>25</v>
      </c>
      <c r="C29" s="47">
        <v>1350.3899999999999</v>
      </c>
      <c r="D29" s="47">
        <v>1435.12</v>
      </c>
      <c r="E29" s="47">
        <v>861.4199999999998</v>
      </c>
      <c r="F29" s="47">
        <v>246.87</v>
      </c>
      <c r="G29" s="47">
        <v>419.52</v>
      </c>
      <c r="H29" s="47">
        <v>334.56</v>
      </c>
      <c r="I29" s="47">
        <v>291.62000000000006</v>
      </c>
      <c r="J29" s="47">
        <v>12.9</v>
      </c>
      <c r="K29" s="47">
        <v>2.4000000000000004</v>
      </c>
      <c r="L29" s="47">
        <v>129.26</v>
      </c>
      <c r="M29" s="64">
        <f t="shared" si="0"/>
        <v>5084.0599999999995</v>
      </c>
    </row>
    <row r="30" spans="1:13" ht="15">
      <c r="A30" s="6">
        <v>26</v>
      </c>
      <c r="B30" s="6" t="s">
        <v>26</v>
      </c>
      <c r="C30" s="47">
        <v>1848.5100000000002</v>
      </c>
      <c r="D30" s="47">
        <v>2079.12</v>
      </c>
      <c r="E30" s="47">
        <v>1447.05</v>
      </c>
      <c r="F30" s="47">
        <v>383.56</v>
      </c>
      <c r="G30" s="47">
        <v>498.60999999999996</v>
      </c>
      <c r="H30" s="47">
        <v>415.71000000000004</v>
      </c>
      <c r="I30" s="47">
        <v>300.35999999999996</v>
      </c>
      <c r="J30" s="47">
        <v>14</v>
      </c>
      <c r="K30" s="47">
        <v>6.2</v>
      </c>
      <c r="L30" s="47">
        <v>250.89000000000001</v>
      </c>
      <c r="M30" s="64">
        <f t="shared" si="0"/>
        <v>7244.01</v>
      </c>
    </row>
    <row r="31" spans="1:13" ht="15">
      <c r="A31" s="6">
        <v>27</v>
      </c>
      <c r="B31" s="6" t="s">
        <v>27</v>
      </c>
      <c r="C31" s="47">
        <v>5755.130000000001</v>
      </c>
      <c r="D31" s="47">
        <v>6813.07</v>
      </c>
      <c r="E31" s="47">
        <v>4812.61</v>
      </c>
      <c r="F31" s="47">
        <v>1119.3999999999999</v>
      </c>
      <c r="G31" s="47">
        <v>1587.3600000000001</v>
      </c>
      <c r="H31" s="47">
        <v>1166.47</v>
      </c>
      <c r="I31" s="47">
        <v>482.56000000000006</v>
      </c>
      <c r="J31" s="47">
        <v>93.86</v>
      </c>
      <c r="K31" s="47">
        <v>39.129999999999995</v>
      </c>
      <c r="L31" s="47">
        <v>834.99</v>
      </c>
      <c r="M31" s="64">
        <f t="shared" si="0"/>
        <v>22704.58000000001</v>
      </c>
    </row>
    <row r="32" spans="1:13" ht="15">
      <c r="A32" s="6">
        <v>28</v>
      </c>
      <c r="B32" s="6" t="s">
        <v>28</v>
      </c>
      <c r="C32" s="47">
        <v>3189.02</v>
      </c>
      <c r="D32" s="47">
        <v>3679.23</v>
      </c>
      <c r="E32" s="47">
        <v>2460.2200000000003</v>
      </c>
      <c r="F32" s="47">
        <v>483.27</v>
      </c>
      <c r="G32" s="47">
        <v>839.36</v>
      </c>
      <c r="H32" s="47">
        <v>588.05</v>
      </c>
      <c r="I32" s="47">
        <v>517.25</v>
      </c>
      <c r="J32" s="47">
        <v>162</v>
      </c>
      <c r="K32" s="47">
        <v>34.080000000000005</v>
      </c>
      <c r="L32" s="47">
        <v>380.58000000000004</v>
      </c>
      <c r="M32" s="64">
        <f t="shared" si="0"/>
        <v>12333.060000000001</v>
      </c>
    </row>
    <row r="33" spans="1:13" ht="15">
      <c r="A33" s="6">
        <v>29</v>
      </c>
      <c r="B33" s="6" t="s">
        <v>29</v>
      </c>
      <c r="C33" s="47">
        <v>41380.8</v>
      </c>
      <c r="D33" s="47">
        <v>52929.020000000004</v>
      </c>
      <c r="E33" s="47">
        <v>37636.32999999998</v>
      </c>
      <c r="F33" s="47">
        <v>11403.099999999999</v>
      </c>
      <c r="G33" s="47">
        <v>16145</v>
      </c>
      <c r="H33" s="47">
        <v>6568.670000000002</v>
      </c>
      <c r="I33" s="47">
        <v>16288.949999999997</v>
      </c>
      <c r="J33" s="47">
        <v>1290.3999999999999</v>
      </c>
      <c r="K33" s="47">
        <v>385.47999999999996</v>
      </c>
      <c r="L33" s="47">
        <v>6772.68</v>
      </c>
      <c r="M33" s="64">
        <f t="shared" si="0"/>
        <v>190800.43</v>
      </c>
    </row>
    <row r="34" spans="1:13" ht="15">
      <c r="A34" s="6">
        <v>30</v>
      </c>
      <c r="B34" s="6" t="s">
        <v>30</v>
      </c>
      <c r="C34" s="47">
        <v>885.63</v>
      </c>
      <c r="D34" s="47">
        <v>1128.59</v>
      </c>
      <c r="E34" s="47">
        <v>721.3800000000001</v>
      </c>
      <c r="F34" s="47">
        <v>174.03</v>
      </c>
      <c r="G34" s="47">
        <v>183.5</v>
      </c>
      <c r="H34" s="47">
        <v>124.50999999999999</v>
      </c>
      <c r="I34" s="47">
        <v>0.62</v>
      </c>
      <c r="J34" s="47">
        <v>4</v>
      </c>
      <c r="K34" s="47">
        <v>0.32</v>
      </c>
      <c r="L34" s="47">
        <v>130.79999999999998</v>
      </c>
      <c r="M34" s="64">
        <f t="shared" si="0"/>
        <v>3353.3800000000006</v>
      </c>
    </row>
    <row r="35" spans="1:13" ht="15">
      <c r="A35" s="6">
        <v>31</v>
      </c>
      <c r="B35" s="6" t="s">
        <v>31</v>
      </c>
      <c r="C35" s="47">
        <v>4106.57</v>
      </c>
      <c r="D35" s="47">
        <v>5111.69</v>
      </c>
      <c r="E35" s="47">
        <v>3651.79</v>
      </c>
      <c r="F35" s="47">
        <v>745.85</v>
      </c>
      <c r="G35" s="47">
        <v>1327.9299999999998</v>
      </c>
      <c r="H35" s="47">
        <v>1050.77</v>
      </c>
      <c r="I35" s="47">
        <v>791.2999999999998</v>
      </c>
      <c r="J35" s="47">
        <v>87.64999999999999</v>
      </c>
      <c r="K35" s="47">
        <v>30.950000000000003</v>
      </c>
      <c r="L35" s="47">
        <v>576.6500000000001</v>
      </c>
      <c r="M35" s="64">
        <f t="shared" si="0"/>
        <v>17481.150000000005</v>
      </c>
    </row>
    <row r="36" spans="1:13" ht="15">
      <c r="A36" s="6">
        <v>32</v>
      </c>
      <c r="B36" s="6" t="s">
        <v>32</v>
      </c>
      <c r="C36" s="47">
        <v>1877.88</v>
      </c>
      <c r="D36" s="47">
        <v>2135.87</v>
      </c>
      <c r="E36" s="47">
        <v>1366.2999999999997</v>
      </c>
      <c r="F36" s="47">
        <v>489.8</v>
      </c>
      <c r="G36" s="47">
        <v>479.24</v>
      </c>
      <c r="H36" s="47">
        <v>295.07</v>
      </c>
      <c r="I36" s="47">
        <v>40.75999999999999</v>
      </c>
      <c r="J36" s="47">
        <v>144</v>
      </c>
      <c r="K36" s="47">
        <v>4.68</v>
      </c>
      <c r="L36" s="47">
        <v>309.80000000000007</v>
      </c>
      <c r="M36" s="64">
        <f t="shared" si="0"/>
        <v>7143.4</v>
      </c>
    </row>
    <row r="37" spans="1:13" ht="15">
      <c r="A37" s="6">
        <v>33</v>
      </c>
      <c r="B37" s="6" t="s">
        <v>33</v>
      </c>
      <c r="C37" s="47">
        <v>328.18</v>
      </c>
      <c r="D37" s="47">
        <v>303.55</v>
      </c>
      <c r="E37" s="47">
        <v>184.31</v>
      </c>
      <c r="F37" s="47">
        <v>124.02</v>
      </c>
      <c r="G37" s="47">
        <v>88.46</v>
      </c>
      <c r="H37" s="47">
        <v>67.46</v>
      </c>
      <c r="I37" s="47">
        <v>10.53</v>
      </c>
      <c r="J37" s="47">
        <v>3</v>
      </c>
      <c r="K37" s="47">
        <v>0.76</v>
      </c>
      <c r="L37" s="47">
        <v>35.87</v>
      </c>
      <c r="M37" s="64">
        <f aca="true" t="shared" si="1" ref="M37:M68">SUM(C37:L37)</f>
        <v>1146.1399999999999</v>
      </c>
    </row>
    <row r="38" spans="1:13" ht="15">
      <c r="A38" s="6">
        <v>34</v>
      </c>
      <c r="B38" s="6" t="s">
        <v>34</v>
      </c>
      <c r="C38" s="47">
        <v>322.13</v>
      </c>
      <c r="D38" s="47">
        <v>346.31</v>
      </c>
      <c r="E38" s="47">
        <v>175.73</v>
      </c>
      <c r="F38" s="47">
        <v>50.629999999999995</v>
      </c>
      <c r="G38" s="47">
        <v>58.5</v>
      </c>
      <c r="H38" s="47">
        <v>40.08</v>
      </c>
      <c r="I38" s="47">
        <v>27.64</v>
      </c>
      <c r="J38" s="47">
        <v>3.5</v>
      </c>
      <c r="K38" s="47">
        <v>0.31</v>
      </c>
      <c r="L38" s="47">
        <v>58.870000000000005</v>
      </c>
      <c r="M38" s="64">
        <f t="shared" si="1"/>
        <v>1083.6999999999998</v>
      </c>
    </row>
    <row r="39" spans="1:13" ht="15">
      <c r="A39" s="6">
        <v>35</v>
      </c>
      <c r="B39" s="6" t="s">
        <v>35</v>
      </c>
      <c r="C39" s="47">
        <v>10156.710000000001</v>
      </c>
      <c r="D39" s="47">
        <v>11870.59</v>
      </c>
      <c r="E39" s="47">
        <v>7951.379999999999</v>
      </c>
      <c r="F39" s="47">
        <v>1911.5600000000002</v>
      </c>
      <c r="G39" s="47">
        <v>2586.02</v>
      </c>
      <c r="H39" s="47">
        <v>1852.49</v>
      </c>
      <c r="I39" s="47">
        <v>1590.9599999999998</v>
      </c>
      <c r="J39" s="47">
        <v>253.56</v>
      </c>
      <c r="K39" s="47">
        <v>33.05</v>
      </c>
      <c r="L39" s="47">
        <v>1471.3200000000002</v>
      </c>
      <c r="M39" s="64">
        <f t="shared" si="1"/>
        <v>39677.64</v>
      </c>
    </row>
    <row r="40" spans="1:13" ht="15">
      <c r="A40" s="6">
        <v>36</v>
      </c>
      <c r="B40" s="6" t="s">
        <v>36</v>
      </c>
      <c r="C40" s="47">
        <v>19544.14</v>
      </c>
      <c r="D40" s="47">
        <v>21342.869999999995</v>
      </c>
      <c r="E40" s="47">
        <v>14157.949999999999</v>
      </c>
      <c r="F40" s="47">
        <v>4341.1900000000005</v>
      </c>
      <c r="G40" s="47">
        <v>6554.009999999999</v>
      </c>
      <c r="H40" s="47">
        <v>5068.959999999999</v>
      </c>
      <c r="I40" s="47">
        <v>5288.91</v>
      </c>
      <c r="J40" s="47">
        <v>690.5400000000001</v>
      </c>
      <c r="K40" s="47">
        <v>160.13000000000005</v>
      </c>
      <c r="L40" s="47">
        <v>1945.9</v>
      </c>
      <c r="M40" s="64">
        <f t="shared" si="1"/>
        <v>79094.59999999999</v>
      </c>
    </row>
    <row r="41" spans="1:13" ht="15">
      <c r="A41" s="6">
        <v>37</v>
      </c>
      <c r="B41" s="6" t="s">
        <v>37</v>
      </c>
      <c r="C41" s="47">
        <v>8254.269999999999</v>
      </c>
      <c r="D41" s="47">
        <v>9231.939999999999</v>
      </c>
      <c r="E41" s="47">
        <v>6845.889999999999</v>
      </c>
      <c r="F41" s="47">
        <v>2492.04</v>
      </c>
      <c r="G41" s="47">
        <v>2607.63</v>
      </c>
      <c r="H41" s="47">
        <v>1610.3700000000001</v>
      </c>
      <c r="I41" s="47">
        <v>221.13</v>
      </c>
      <c r="J41" s="47">
        <v>312.99000000000007</v>
      </c>
      <c r="K41" s="47">
        <v>80.33000000000001</v>
      </c>
      <c r="L41" s="47">
        <v>738.1499999999999</v>
      </c>
      <c r="M41" s="64">
        <f t="shared" si="1"/>
        <v>32394.740000000005</v>
      </c>
    </row>
    <row r="42" spans="1:13" ht="15">
      <c r="A42" s="6">
        <v>38</v>
      </c>
      <c r="B42" s="6" t="s">
        <v>38</v>
      </c>
      <c r="C42" s="47">
        <v>1449.3500000000001</v>
      </c>
      <c r="D42" s="47">
        <v>1577.71</v>
      </c>
      <c r="E42" s="47">
        <v>1070.6499999999999</v>
      </c>
      <c r="F42" s="47">
        <v>472.94000000000005</v>
      </c>
      <c r="G42" s="47">
        <v>788.1099999999999</v>
      </c>
      <c r="H42" s="47">
        <v>483.51</v>
      </c>
      <c r="I42" s="47">
        <v>117.78999999999999</v>
      </c>
      <c r="J42" s="47">
        <v>21.09</v>
      </c>
      <c r="K42" s="47">
        <v>3.6399999999999997</v>
      </c>
      <c r="L42" s="47">
        <v>173.36</v>
      </c>
      <c r="M42" s="64">
        <f t="shared" si="1"/>
        <v>6158.15</v>
      </c>
    </row>
    <row r="43" spans="1:13" ht="15">
      <c r="A43" s="6">
        <v>39</v>
      </c>
      <c r="B43" s="6" t="s">
        <v>39</v>
      </c>
      <c r="C43" s="47">
        <v>394.03999999999996</v>
      </c>
      <c r="D43" s="47">
        <v>414.57</v>
      </c>
      <c r="E43" s="47">
        <v>245.77</v>
      </c>
      <c r="F43" s="47">
        <v>88.07</v>
      </c>
      <c r="G43" s="47">
        <v>98.28</v>
      </c>
      <c r="H43" s="47">
        <v>109.74000000000001</v>
      </c>
      <c r="I43" s="47">
        <v>0.13</v>
      </c>
      <c r="J43" s="47">
        <v>44.91</v>
      </c>
      <c r="K43" s="47">
        <v>2.8600000000000003</v>
      </c>
      <c r="L43" s="47">
        <v>67.69000000000001</v>
      </c>
      <c r="M43" s="64">
        <f t="shared" si="1"/>
        <v>1466.06</v>
      </c>
    </row>
    <row r="44" spans="1:13" ht="15">
      <c r="A44" s="6">
        <v>40</v>
      </c>
      <c r="B44" s="6" t="s">
        <v>40</v>
      </c>
      <c r="C44" s="47">
        <v>663.71</v>
      </c>
      <c r="D44" s="47">
        <v>753.7900000000001</v>
      </c>
      <c r="E44" s="47">
        <v>521.32</v>
      </c>
      <c r="F44" s="47">
        <v>248.18</v>
      </c>
      <c r="G44" s="47">
        <v>225.19</v>
      </c>
      <c r="H44" s="47">
        <v>241.35</v>
      </c>
      <c r="I44" s="47">
        <v>3.91</v>
      </c>
      <c r="J44" s="47">
        <v>1</v>
      </c>
      <c r="K44" s="47">
        <v>0.66</v>
      </c>
      <c r="L44" s="47">
        <v>115.82</v>
      </c>
      <c r="M44" s="64">
        <f t="shared" si="1"/>
        <v>2774.93</v>
      </c>
    </row>
    <row r="45" spans="1:13" ht="15">
      <c r="A45" s="6">
        <v>41</v>
      </c>
      <c r="B45" s="6" t="s">
        <v>41</v>
      </c>
      <c r="C45" s="47">
        <v>9731.11</v>
      </c>
      <c r="D45" s="47">
        <v>11200.830000000002</v>
      </c>
      <c r="E45" s="47">
        <v>7611.230000000001</v>
      </c>
      <c r="F45" s="47">
        <v>2649.3700000000003</v>
      </c>
      <c r="G45" s="47">
        <v>3689.6000000000004</v>
      </c>
      <c r="H45" s="47">
        <v>2716.1500000000005</v>
      </c>
      <c r="I45" s="47">
        <v>2842.9299999999994</v>
      </c>
      <c r="J45" s="47">
        <v>340.6600000000001</v>
      </c>
      <c r="K45" s="47">
        <v>44.15</v>
      </c>
      <c r="L45" s="47">
        <v>1246.02</v>
      </c>
      <c r="M45" s="64">
        <f t="shared" si="1"/>
        <v>42072.05000000001</v>
      </c>
    </row>
    <row r="46" spans="1:13" ht="15">
      <c r="A46" s="6">
        <v>42</v>
      </c>
      <c r="B46" s="6" t="s">
        <v>42</v>
      </c>
      <c r="C46" s="47">
        <v>10301.110000000002</v>
      </c>
      <c r="D46" s="47">
        <v>12348.690000000002</v>
      </c>
      <c r="E46" s="47">
        <v>8259.33</v>
      </c>
      <c r="F46" s="47">
        <v>2305.4</v>
      </c>
      <c r="G46" s="47">
        <v>3183.2299999999996</v>
      </c>
      <c r="H46" s="47">
        <v>2454.6</v>
      </c>
      <c r="I46" s="47">
        <v>1256.91</v>
      </c>
      <c r="J46" s="47">
        <v>237.93</v>
      </c>
      <c r="K46" s="47">
        <v>22.37</v>
      </c>
      <c r="L46" s="47">
        <v>1618.1</v>
      </c>
      <c r="M46" s="64">
        <f t="shared" si="1"/>
        <v>41987.67000000001</v>
      </c>
    </row>
    <row r="47" spans="1:13" ht="15">
      <c r="A47" s="6">
        <v>43</v>
      </c>
      <c r="B47" s="6" t="s">
        <v>43</v>
      </c>
      <c r="C47" s="47">
        <v>3511.84</v>
      </c>
      <c r="D47" s="47">
        <v>4738.71</v>
      </c>
      <c r="E47" s="47">
        <v>4167.77</v>
      </c>
      <c r="F47" s="47">
        <v>945.4399999999999</v>
      </c>
      <c r="G47" s="47">
        <v>1593.52</v>
      </c>
      <c r="H47" s="47">
        <v>727.5</v>
      </c>
      <c r="I47" s="47">
        <v>1168.61</v>
      </c>
      <c r="J47" s="47">
        <v>135.43</v>
      </c>
      <c r="K47" s="47">
        <v>103.81000000000002</v>
      </c>
      <c r="L47" s="47">
        <v>608.96</v>
      </c>
      <c r="M47" s="64">
        <f t="shared" si="1"/>
        <v>17701.59</v>
      </c>
    </row>
    <row r="48" spans="1:13" ht="15">
      <c r="A48" s="6">
        <v>44</v>
      </c>
      <c r="B48" s="6" t="s">
        <v>44</v>
      </c>
      <c r="C48" s="47">
        <v>1739.5</v>
      </c>
      <c r="D48" s="47">
        <v>2115.3199999999997</v>
      </c>
      <c r="E48" s="47">
        <v>1672.6599999999999</v>
      </c>
      <c r="F48" s="47">
        <v>460.01</v>
      </c>
      <c r="G48" s="47">
        <v>794.89</v>
      </c>
      <c r="H48" s="47">
        <v>542.11</v>
      </c>
      <c r="I48" s="47">
        <v>414.03000000000003</v>
      </c>
      <c r="J48" s="47">
        <v>53.8</v>
      </c>
      <c r="K48" s="47">
        <v>11.42</v>
      </c>
      <c r="L48" s="47">
        <v>240.63</v>
      </c>
      <c r="M48" s="64">
        <f t="shared" si="1"/>
        <v>8044.37</v>
      </c>
    </row>
    <row r="49" spans="1:13" ht="15">
      <c r="A49" s="6">
        <v>45</v>
      </c>
      <c r="B49" s="6" t="s">
        <v>45</v>
      </c>
      <c r="C49" s="47">
        <v>2720.2</v>
      </c>
      <c r="D49" s="47">
        <v>3429.77</v>
      </c>
      <c r="E49" s="47">
        <v>2435.1400000000003</v>
      </c>
      <c r="F49" s="47">
        <v>606.1</v>
      </c>
      <c r="G49" s="47">
        <v>760.65</v>
      </c>
      <c r="H49" s="47">
        <v>586.29</v>
      </c>
      <c r="I49" s="47">
        <v>64.77</v>
      </c>
      <c r="J49" s="47">
        <v>58.300000000000004</v>
      </c>
      <c r="K49" s="47">
        <v>14.7</v>
      </c>
      <c r="L49" s="47">
        <v>436.59000000000003</v>
      </c>
      <c r="M49" s="64">
        <f t="shared" si="1"/>
        <v>11112.510000000002</v>
      </c>
    </row>
    <row r="50" spans="1:13" ht="15">
      <c r="A50" s="6">
        <v>46</v>
      </c>
      <c r="B50" s="6" t="s">
        <v>46</v>
      </c>
      <c r="C50" s="47">
        <v>7003.87</v>
      </c>
      <c r="D50" s="47">
        <v>8498.78</v>
      </c>
      <c r="E50" s="47">
        <v>6836.47</v>
      </c>
      <c r="F50" s="47">
        <v>1557.5900000000001</v>
      </c>
      <c r="G50" s="47">
        <v>2416.05</v>
      </c>
      <c r="H50" s="47">
        <v>1551.67</v>
      </c>
      <c r="I50" s="47">
        <v>549.5700000000002</v>
      </c>
      <c r="J50" s="47">
        <v>152.92000000000002</v>
      </c>
      <c r="K50" s="47">
        <v>133.79999999999998</v>
      </c>
      <c r="L50" s="47">
        <v>925.3000000000002</v>
      </c>
      <c r="M50" s="64">
        <f t="shared" si="1"/>
        <v>29626.019999999997</v>
      </c>
    </row>
    <row r="51" spans="1:13" ht="15">
      <c r="A51" s="6">
        <v>47</v>
      </c>
      <c r="B51" s="6" t="s">
        <v>47</v>
      </c>
      <c r="C51" s="47">
        <v>1561.17</v>
      </c>
      <c r="D51" s="47">
        <v>1904.9499999999998</v>
      </c>
      <c r="E51" s="47">
        <v>1287.61</v>
      </c>
      <c r="F51" s="47">
        <v>437.13</v>
      </c>
      <c r="G51" s="47">
        <v>650.0899999999999</v>
      </c>
      <c r="H51" s="47">
        <v>509.33</v>
      </c>
      <c r="I51" s="47">
        <v>377.15</v>
      </c>
      <c r="J51" s="47">
        <v>36.26</v>
      </c>
      <c r="K51" s="47">
        <v>6.13</v>
      </c>
      <c r="L51" s="47">
        <v>247.81999999999994</v>
      </c>
      <c r="M51" s="64">
        <f t="shared" si="1"/>
        <v>7017.639999999999</v>
      </c>
    </row>
    <row r="52" spans="1:13" ht="15">
      <c r="A52" s="6">
        <v>48</v>
      </c>
      <c r="B52" s="6" t="s">
        <v>48</v>
      </c>
      <c r="C52" s="47">
        <v>34474.46000000002</v>
      </c>
      <c r="D52" s="47">
        <v>42157.030000000006</v>
      </c>
      <c r="E52" s="47">
        <v>34193.77000000001</v>
      </c>
      <c r="F52" s="47">
        <v>6648.639999999999</v>
      </c>
      <c r="G52" s="47">
        <v>13900.530000000002</v>
      </c>
      <c r="H52" s="47">
        <v>9437.689999999999</v>
      </c>
      <c r="I52" s="47">
        <v>24927.329999999998</v>
      </c>
      <c r="J52" s="47">
        <v>2253.379999999999</v>
      </c>
      <c r="K52" s="47">
        <v>573.6300000000001</v>
      </c>
      <c r="L52" s="47">
        <v>2921.9800000000005</v>
      </c>
      <c r="M52" s="64">
        <f t="shared" si="1"/>
        <v>171488.44000000006</v>
      </c>
    </row>
    <row r="53" spans="1:13" ht="15">
      <c r="A53" s="6">
        <v>49</v>
      </c>
      <c r="B53" s="6" t="s">
        <v>49</v>
      </c>
      <c r="C53" s="47">
        <v>10797.830000000002</v>
      </c>
      <c r="D53" s="47">
        <v>14486.379999999997</v>
      </c>
      <c r="E53" s="47">
        <v>10745.47</v>
      </c>
      <c r="F53" s="47">
        <v>2012.8600000000001</v>
      </c>
      <c r="G53" s="47">
        <v>3022.0899999999997</v>
      </c>
      <c r="H53" s="47">
        <v>1948.56</v>
      </c>
      <c r="I53" s="47">
        <v>6731.21</v>
      </c>
      <c r="J53" s="47">
        <v>824.5500000000001</v>
      </c>
      <c r="K53" s="47">
        <v>121.99</v>
      </c>
      <c r="L53" s="47">
        <v>1222.4699999999998</v>
      </c>
      <c r="M53" s="64">
        <f t="shared" si="1"/>
        <v>51913.409999999996</v>
      </c>
    </row>
    <row r="54" spans="1:13" ht="15">
      <c r="A54" s="6">
        <v>50</v>
      </c>
      <c r="B54" s="6" t="s">
        <v>50</v>
      </c>
      <c r="C54" s="47">
        <v>33033.32000000001</v>
      </c>
      <c r="D54" s="47">
        <v>45411.21000000001</v>
      </c>
      <c r="E54" s="47">
        <v>37420.36</v>
      </c>
      <c r="F54" s="47">
        <v>10319.93</v>
      </c>
      <c r="G54" s="47">
        <v>14658.85</v>
      </c>
      <c r="H54" s="47">
        <v>6808.280000000001</v>
      </c>
      <c r="I54" s="47">
        <v>14776.290000000006</v>
      </c>
      <c r="J54" s="47">
        <v>1128.2</v>
      </c>
      <c r="K54" s="47">
        <v>372.58</v>
      </c>
      <c r="L54" s="47">
        <v>5331.3</v>
      </c>
      <c r="M54" s="64">
        <f t="shared" si="1"/>
        <v>169260.32</v>
      </c>
    </row>
    <row r="55" spans="1:13" ht="15">
      <c r="A55" s="6">
        <v>51</v>
      </c>
      <c r="B55" s="6" t="s">
        <v>51</v>
      </c>
      <c r="C55" s="47">
        <v>16279.309999999998</v>
      </c>
      <c r="D55" s="47">
        <v>18817.079999999994</v>
      </c>
      <c r="E55" s="47">
        <v>13094.3</v>
      </c>
      <c r="F55" s="47">
        <v>3226.1400000000003</v>
      </c>
      <c r="G55" s="47">
        <v>5634.34</v>
      </c>
      <c r="H55" s="47">
        <v>4022.46</v>
      </c>
      <c r="I55" s="47">
        <v>2020.2300000000002</v>
      </c>
      <c r="J55" s="47">
        <v>533.9100000000001</v>
      </c>
      <c r="K55" s="47">
        <v>207.31</v>
      </c>
      <c r="L55" s="47">
        <v>1723.2800000000002</v>
      </c>
      <c r="M55" s="64">
        <f t="shared" si="1"/>
        <v>65558.35999999999</v>
      </c>
    </row>
    <row r="56" spans="1:13" ht="15">
      <c r="A56" s="6">
        <v>52</v>
      </c>
      <c r="B56" s="6" t="s">
        <v>52</v>
      </c>
      <c r="C56" s="47">
        <v>23718.809999999998</v>
      </c>
      <c r="D56" s="47">
        <v>28484.300000000003</v>
      </c>
      <c r="E56" s="47">
        <v>25557.700000000004</v>
      </c>
      <c r="F56" s="47">
        <v>6667.450000000001</v>
      </c>
      <c r="G56" s="47">
        <v>10115.530000000002</v>
      </c>
      <c r="H56" s="47">
        <v>4765.660000000001</v>
      </c>
      <c r="I56" s="47">
        <v>3017.14</v>
      </c>
      <c r="J56" s="47">
        <v>1024.94</v>
      </c>
      <c r="K56" s="47">
        <v>324.96000000000004</v>
      </c>
      <c r="L56" s="47">
        <v>3544.0299999999997</v>
      </c>
      <c r="M56" s="64">
        <f t="shared" si="1"/>
        <v>107220.52</v>
      </c>
    </row>
    <row r="57" spans="1:13" ht="15">
      <c r="A57" s="6">
        <v>53</v>
      </c>
      <c r="B57" s="6" t="s">
        <v>53</v>
      </c>
      <c r="C57" s="47">
        <v>24234.65</v>
      </c>
      <c r="D57" s="47">
        <v>26459.78</v>
      </c>
      <c r="E57" s="47">
        <v>16880.27</v>
      </c>
      <c r="F57" s="47">
        <v>3423.49</v>
      </c>
      <c r="G57" s="47">
        <v>6367.2</v>
      </c>
      <c r="H57" s="47">
        <v>5292.420000000001</v>
      </c>
      <c r="I57" s="47">
        <v>6564.460000000002</v>
      </c>
      <c r="J57" s="47">
        <v>336.18</v>
      </c>
      <c r="K57" s="47">
        <v>193.50000000000003</v>
      </c>
      <c r="L57" s="47">
        <v>3263.3099999999995</v>
      </c>
      <c r="M57" s="64">
        <f t="shared" si="1"/>
        <v>93015.26</v>
      </c>
    </row>
    <row r="58" spans="1:13" ht="15">
      <c r="A58" s="6">
        <v>54</v>
      </c>
      <c r="B58" s="6" t="s">
        <v>54</v>
      </c>
      <c r="C58" s="47">
        <v>2867.9399999999996</v>
      </c>
      <c r="D58" s="47">
        <v>3313.9300000000003</v>
      </c>
      <c r="E58" s="47">
        <v>1899.6899999999998</v>
      </c>
      <c r="F58" s="47">
        <v>798.76</v>
      </c>
      <c r="G58" s="47">
        <v>1023.5</v>
      </c>
      <c r="H58" s="47">
        <v>649.32</v>
      </c>
      <c r="I58" s="47">
        <v>406.46999999999997</v>
      </c>
      <c r="J58" s="47">
        <v>60.769999999999996</v>
      </c>
      <c r="K58" s="47">
        <v>13.12</v>
      </c>
      <c r="L58" s="47">
        <v>372.98</v>
      </c>
      <c r="M58" s="64">
        <f t="shared" si="1"/>
        <v>11406.48</v>
      </c>
    </row>
    <row r="59" spans="1:13" ht="15">
      <c r="A59" s="6">
        <v>55</v>
      </c>
      <c r="B59" s="6" t="s">
        <v>55</v>
      </c>
      <c r="C59" s="47">
        <v>6885.03</v>
      </c>
      <c r="D59" s="47">
        <v>8353.74</v>
      </c>
      <c r="E59" s="47">
        <v>6911.3099999999995</v>
      </c>
      <c r="F59" s="47">
        <v>1401.21</v>
      </c>
      <c r="G59" s="47">
        <v>2291.17</v>
      </c>
      <c r="H59" s="47">
        <v>955.8299999999999</v>
      </c>
      <c r="I59" s="47">
        <v>48.20000000000001</v>
      </c>
      <c r="J59" s="47">
        <v>241.94000000000005</v>
      </c>
      <c r="K59" s="47">
        <v>95.80000000000001</v>
      </c>
      <c r="L59" s="47">
        <v>552.96</v>
      </c>
      <c r="M59" s="64">
        <f t="shared" si="1"/>
        <v>27737.19</v>
      </c>
    </row>
    <row r="60" spans="1:13" ht="15">
      <c r="A60" s="6">
        <v>56</v>
      </c>
      <c r="B60" s="6" t="s">
        <v>56</v>
      </c>
      <c r="C60" s="47">
        <v>10077.61</v>
      </c>
      <c r="D60" s="47">
        <v>12289.550000000001</v>
      </c>
      <c r="E60" s="47">
        <v>8002.51</v>
      </c>
      <c r="F60" s="47">
        <v>1617.3500000000001</v>
      </c>
      <c r="G60" s="47">
        <v>2526.5699999999997</v>
      </c>
      <c r="H60" s="47">
        <v>1707.0599999999997</v>
      </c>
      <c r="I60" s="47">
        <v>2293.42</v>
      </c>
      <c r="J60" s="47">
        <v>221.59999999999997</v>
      </c>
      <c r="K60" s="47">
        <v>46.47</v>
      </c>
      <c r="L60" s="47">
        <v>1120.35</v>
      </c>
      <c r="M60" s="64">
        <f t="shared" si="1"/>
        <v>39902.49</v>
      </c>
    </row>
    <row r="61" spans="1:13" ht="15">
      <c r="A61" s="6">
        <v>57</v>
      </c>
      <c r="B61" s="6" t="s">
        <v>57</v>
      </c>
      <c r="C61" s="47">
        <v>6004.45</v>
      </c>
      <c r="D61" s="47">
        <v>7521.709999999999</v>
      </c>
      <c r="E61" s="47">
        <v>6120.35</v>
      </c>
      <c r="F61" s="47">
        <v>1535.9599999999996</v>
      </c>
      <c r="G61" s="47">
        <v>1942.2800000000002</v>
      </c>
      <c r="H61" s="47">
        <v>1016.89</v>
      </c>
      <c r="I61" s="47">
        <v>121.17999999999999</v>
      </c>
      <c r="J61" s="47">
        <v>120.83</v>
      </c>
      <c r="K61" s="47">
        <v>49.32999999999999</v>
      </c>
      <c r="L61" s="47">
        <v>695.3100000000001</v>
      </c>
      <c r="M61" s="64">
        <f t="shared" si="1"/>
        <v>25128.290000000005</v>
      </c>
    </row>
    <row r="62" spans="1:13" ht="15">
      <c r="A62" s="6">
        <v>58</v>
      </c>
      <c r="B62" s="6" t="s">
        <v>58</v>
      </c>
      <c r="C62" s="47">
        <v>9193.949999999999</v>
      </c>
      <c r="D62" s="47">
        <v>10421.15</v>
      </c>
      <c r="E62" s="47">
        <v>8625.31</v>
      </c>
      <c r="F62" s="47">
        <v>2495.8</v>
      </c>
      <c r="G62" s="47">
        <v>4939.19</v>
      </c>
      <c r="H62" s="47">
        <v>2584.58</v>
      </c>
      <c r="I62" s="47">
        <v>1798.7</v>
      </c>
      <c r="J62" s="47">
        <v>454.50000000000006</v>
      </c>
      <c r="K62" s="47">
        <v>91.10000000000001</v>
      </c>
      <c r="L62" s="47">
        <v>1315.7000000000003</v>
      </c>
      <c r="M62" s="64">
        <f t="shared" si="1"/>
        <v>41919.97999999999</v>
      </c>
    </row>
    <row r="63" spans="1:13" ht="15">
      <c r="A63" s="6">
        <v>59</v>
      </c>
      <c r="B63" s="6" t="s">
        <v>59</v>
      </c>
      <c r="C63" s="47">
        <v>14831.730000000005</v>
      </c>
      <c r="D63" s="47">
        <v>18849.49</v>
      </c>
      <c r="E63" s="47">
        <v>15244.7</v>
      </c>
      <c r="F63" s="47">
        <v>3168.2299999999996</v>
      </c>
      <c r="G63" s="47">
        <v>5605.870000000001</v>
      </c>
      <c r="H63" s="47">
        <v>3031.75</v>
      </c>
      <c r="I63" s="47">
        <v>2008.8500000000001</v>
      </c>
      <c r="J63" s="47">
        <v>373.84999999999997</v>
      </c>
      <c r="K63" s="47">
        <v>84.64000000000001</v>
      </c>
      <c r="L63" s="47">
        <v>1816.09</v>
      </c>
      <c r="M63" s="64">
        <f t="shared" si="1"/>
        <v>65015.200000000004</v>
      </c>
    </row>
    <row r="64" spans="1:13" ht="15">
      <c r="A64" s="6">
        <v>60</v>
      </c>
      <c r="B64" s="6" t="s">
        <v>60</v>
      </c>
      <c r="C64" s="47">
        <v>1855.4300000000003</v>
      </c>
      <c r="D64" s="47">
        <v>2335.04</v>
      </c>
      <c r="E64" s="47">
        <v>1349.2700000000002</v>
      </c>
      <c r="F64" s="47">
        <v>360.84000000000003</v>
      </c>
      <c r="G64" s="47">
        <v>486.58</v>
      </c>
      <c r="H64" s="47">
        <v>364.93</v>
      </c>
      <c r="I64" s="47">
        <v>175.79000000000002</v>
      </c>
      <c r="J64" s="47">
        <v>42.72</v>
      </c>
      <c r="K64" s="47">
        <v>5.91</v>
      </c>
      <c r="L64" s="47">
        <v>296.82</v>
      </c>
      <c r="M64" s="64">
        <f t="shared" si="1"/>
        <v>7273.330000000001</v>
      </c>
    </row>
    <row r="65" spans="1:13" ht="15">
      <c r="A65" s="6">
        <v>61</v>
      </c>
      <c r="B65" s="6" t="s">
        <v>61</v>
      </c>
      <c r="C65" s="47">
        <v>1595.79</v>
      </c>
      <c r="D65" s="47">
        <v>1879.14</v>
      </c>
      <c r="E65" s="47">
        <v>1192.2199999999998</v>
      </c>
      <c r="F65" s="47">
        <v>356.16999999999996</v>
      </c>
      <c r="G65" s="47">
        <v>321.59999999999997</v>
      </c>
      <c r="H65" s="47">
        <v>232.75999999999993</v>
      </c>
      <c r="I65" s="47">
        <v>113.12</v>
      </c>
      <c r="J65" s="47">
        <v>7.08</v>
      </c>
      <c r="K65" s="47">
        <v>1.2</v>
      </c>
      <c r="L65" s="47">
        <v>206.11999999999998</v>
      </c>
      <c r="M65" s="64">
        <f t="shared" si="1"/>
        <v>5905.2</v>
      </c>
    </row>
    <row r="66" spans="1:13" ht="15">
      <c r="A66" s="6">
        <v>62</v>
      </c>
      <c r="B66" s="6" t="s">
        <v>62</v>
      </c>
      <c r="C66" s="47">
        <v>860.9300000000001</v>
      </c>
      <c r="D66" s="47">
        <v>909.16</v>
      </c>
      <c r="E66" s="47">
        <v>569.1500000000001</v>
      </c>
      <c r="F66" s="47">
        <v>229.43</v>
      </c>
      <c r="G66" s="47">
        <v>242.75</v>
      </c>
      <c r="H66" s="47">
        <v>160.56</v>
      </c>
      <c r="I66" s="47">
        <v>0</v>
      </c>
      <c r="J66" s="47">
        <v>27.67</v>
      </c>
      <c r="K66" s="47">
        <v>8.95</v>
      </c>
      <c r="L66" s="47">
        <v>47.699999999999996</v>
      </c>
      <c r="M66" s="64">
        <f t="shared" si="1"/>
        <v>3056.2999999999997</v>
      </c>
    </row>
    <row r="67" spans="1:13" ht="15">
      <c r="A67" s="6">
        <v>63</v>
      </c>
      <c r="B67" s="6" t="s">
        <v>63</v>
      </c>
      <c r="C67" s="47">
        <v>601</v>
      </c>
      <c r="D67" s="47">
        <v>689.5300000000001</v>
      </c>
      <c r="E67" s="47">
        <v>406.92999999999995</v>
      </c>
      <c r="F67" s="47">
        <v>146.72</v>
      </c>
      <c r="G67" s="47">
        <v>171.01999999999998</v>
      </c>
      <c r="H67" s="47">
        <v>105.56</v>
      </c>
      <c r="I67" s="47">
        <v>0</v>
      </c>
      <c r="J67" s="47">
        <v>10.5</v>
      </c>
      <c r="K67" s="47">
        <v>3.08</v>
      </c>
      <c r="L67" s="47">
        <v>100.83999999999999</v>
      </c>
      <c r="M67" s="64">
        <f t="shared" si="1"/>
        <v>2235.1800000000003</v>
      </c>
    </row>
    <row r="68" spans="1:13" ht="15">
      <c r="A68" s="6">
        <v>64</v>
      </c>
      <c r="B68" s="6" t="s">
        <v>64</v>
      </c>
      <c r="C68" s="47">
        <v>14884.8</v>
      </c>
      <c r="D68" s="47">
        <v>17926.980000000003</v>
      </c>
      <c r="E68" s="47">
        <v>13185.570000000002</v>
      </c>
      <c r="F68" s="47">
        <v>3177.46</v>
      </c>
      <c r="G68" s="47">
        <v>5767.210000000002</v>
      </c>
      <c r="H68" s="47">
        <v>4051.829999999999</v>
      </c>
      <c r="I68" s="47">
        <v>2428.4299999999994</v>
      </c>
      <c r="J68" s="47">
        <v>676.06</v>
      </c>
      <c r="K68" s="47">
        <v>182.69</v>
      </c>
      <c r="L68" s="47">
        <v>1865.4199999999996</v>
      </c>
      <c r="M68" s="64">
        <f t="shared" si="1"/>
        <v>64146.45</v>
      </c>
    </row>
    <row r="69" spans="1:13" ht="15">
      <c r="A69" s="6">
        <v>65</v>
      </c>
      <c r="B69" s="6" t="s">
        <v>65</v>
      </c>
      <c r="C69" s="47">
        <v>1332</v>
      </c>
      <c r="D69" s="47">
        <v>1490</v>
      </c>
      <c r="E69" s="47">
        <v>851.8199999999999</v>
      </c>
      <c r="F69" s="47">
        <v>564.62</v>
      </c>
      <c r="G69" s="47">
        <v>387.8</v>
      </c>
      <c r="H69" s="47">
        <v>274.69</v>
      </c>
      <c r="I69" s="47">
        <v>5.84</v>
      </c>
      <c r="J69" s="47">
        <v>22.5</v>
      </c>
      <c r="K69" s="47">
        <v>16.54</v>
      </c>
      <c r="L69" s="47">
        <v>169.54</v>
      </c>
      <c r="M69" s="64">
        <f aca="true" t="shared" si="2" ref="M69:M80">SUM(C69:L69)</f>
        <v>5115.349999999999</v>
      </c>
    </row>
    <row r="70" spans="1:13" ht="15">
      <c r="A70" s="6">
        <v>66</v>
      </c>
      <c r="B70" s="6" t="s">
        <v>66</v>
      </c>
      <c r="C70" s="47">
        <v>1957.1200000000001</v>
      </c>
      <c r="D70" s="47">
        <v>2072.5299999999997</v>
      </c>
      <c r="E70" s="47">
        <v>1437.21</v>
      </c>
      <c r="F70" s="47">
        <v>311.13</v>
      </c>
      <c r="G70" s="47">
        <v>445.11</v>
      </c>
      <c r="H70" s="47">
        <v>318.44</v>
      </c>
      <c r="I70" s="47">
        <v>118.30000000000001</v>
      </c>
      <c r="J70" s="47">
        <v>3</v>
      </c>
      <c r="K70" s="47">
        <v>2.9000000000000004</v>
      </c>
      <c r="L70" s="47">
        <v>208.70999999999998</v>
      </c>
      <c r="M70" s="64">
        <f t="shared" si="2"/>
        <v>6874.449999999999</v>
      </c>
    </row>
    <row r="71" spans="1:13" ht="15">
      <c r="A71" s="6">
        <v>67</v>
      </c>
      <c r="B71" s="6" t="s">
        <v>67</v>
      </c>
      <c r="C71" s="47">
        <v>931</v>
      </c>
      <c r="D71" s="47">
        <v>1102</v>
      </c>
      <c r="E71" s="47">
        <v>825.38</v>
      </c>
      <c r="F71" s="47">
        <v>213.6</v>
      </c>
      <c r="G71" s="47">
        <v>256.24</v>
      </c>
      <c r="H71" s="47">
        <v>117.58000000000001</v>
      </c>
      <c r="I71" s="47">
        <v>0</v>
      </c>
      <c r="J71" s="47">
        <v>24</v>
      </c>
      <c r="K71" s="47">
        <v>6.839999999999999</v>
      </c>
      <c r="L71" s="47">
        <v>76.72999999999999</v>
      </c>
      <c r="M71" s="64">
        <f t="shared" si="2"/>
        <v>3553.3700000000003</v>
      </c>
    </row>
    <row r="72" spans="1:13" ht="15">
      <c r="A72" s="6">
        <v>68</v>
      </c>
      <c r="B72" s="6" t="s">
        <v>223</v>
      </c>
      <c r="C72" s="47">
        <v>0</v>
      </c>
      <c r="D72" s="47">
        <v>46.18</v>
      </c>
      <c r="E72" s="47">
        <v>172.10999999999999</v>
      </c>
      <c r="F72" s="47">
        <v>0</v>
      </c>
      <c r="G72" s="47">
        <v>34.28</v>
      </c>
      <c r="H72" s="47">
        <v>178.06</v>
      </c>
      <c r="I72" s="47">
        <v>0</v>
      </c>
      <c r="J72" s="47">
        <v>0</v>
      </c>
      <c r="K72" s="47">
        <v>0</v>
      </c>
      <c r="L72" s="47">
        <v>39.99999999999999</v>
      </c>
      <c r="M72" s="64">
        <f t="shared" si="2"/>
        <v>470.63</v>
      </c>
    </row>
    <row r="73" spans="1:13" ht="15">
      <c r="A73" s="6">
        <v>69</v>
      </c>
      <c r="B73" s="6" t="s">
        <v>104</v>
      </c>
      <c r="C73" s="47">
        <v>96</v>
      </c>
      <c r="D73" s="47">
        <v>137.5</v>
      </c>
      <c r="E73" s="47">
        <v>123.67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7.83</v>
      </c>
      <c r="M73" s="64">
        <f t="shared" si="2"/>
        <v>365</v>
      </c>
    </row>
    <row r="74" spans="1:13" ht="15">
      <c r="A74" s="6">
        <v>70</v>
      </c>
      <c r="B74" s="6" t="s">
        <v>227</v>
      </c>
      <c r="C74" s="47">
        <v>189.57999999999998</v>
      </c>
      <c r="D74" s="47">
        <v>301</v>
      </c>
      <c r="E74" s="47">
        <v>61.84</v>
      </c>
      <c r="F74" s="47">
        <v>52.5</v>
      </c>
      <c r="G74" s="47">
        <v>30.5</v>
      </c>
      <c r="H74" s="47">
        <v>2</v>
      </c>
      <c r="I74" s="47">
        <v>0.42</v>
      </c>
      <c r="J74" s="47">
        <v>0</v>
      </c>
      <c r="K74" s="47">
        <v>0</v>
      </c>
      <c r="L74" s="47">
        <v>0</v>
      </c>
      <c r="M74" s="64">
        <f t="shared" si="2"/>
        <v>637.8399999999999</v>
      </c>
    </row>
    <row r="75" spans="1:13" ht="15">
      <c r="A75" s="6">
        <v>71</v>
      </c>
      <c r="B75" s="6" t="s">
        <v>228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64">
        <f t="shared" si="2"/>
        <v>0</v>
      </c>
    </row>
    <row r="76" spans="1:13" ht="15">
      <c r="A76" s="6">
        <v>72</v>
      </c>
      <c r="B76" s="6" t="s">
        <v>229</v>
      </c>
      <c r="C76" s="47">
        <v>333.81000000000006</v>
      </c>
      <c r="D76" s="47">
        <v>160.5</v>
      </c>
      <c r="E76" s="47">
        <v>0</v>
      </c>
      <c r="F76" s="47">
        <v>59.5</v>
      </c>
      <c r="G76" s="47">
        <v>43.5</v>
      </c>
      <c r="H76" s="47">
        <v>0</v>
      </c>
      <c r="I76" s="47">
        <v>9.64</v>
      </c>
      <c r="J76" s="47">
        <v>0.5</v>
      </c>
      <c r="K76" s="47">
        <v>0</v>
      </c>
      <c r="L76" s="47">
        <v>0</v>
      </c>
      <c r="M76" s="64">
        <f t="shared" si="2"/>
        <v>607.45</v>
      </c>
    </row>
    <row r="77" spans="1:13" ht="15">
      <c r="A77" s="6">
        <v>73</v>
      </c>
      <c r="B77" s="6" t="s">
        <v>225</v>
      </c>
      <c r="C77" s="47">
        <v>273.5</v>
      </c>
      <c r="D77" s="47">
        <v>589.5</v>
      </c>
      <c r="E77" s="47">
        <v>493.05</v>
      </c>
      <c r="F77" s="47">
        <v>45.5</v>
      </c>
      <c r="G77" s="47">
        <v>81</v>
      </c>
      <c r="H77" s="47">
        <v>69.75</v>
      </c>
      <c r="I77" s="47">
        <v>13</v>
      </c>
      <c r="J77" s="47">
        <v>0</v>
      </c>
      <c r="K77" s="47">
        <v>0</v>
      </c>
      <c r="L77" s="47">
        <v>44.199999999999996</v>
      </c>
      <c r="M77" s="64">
        <f t="shared" si="2"/>
        <v>1609.5</v>
      </c>
    </row>
    <row r="78" spans="1:13" ht="15">
      <c r="A78" s="6">
        <v>74</v>
      </c>
      <c r="B78" s="6" t="s">
        <v>105</v>
      </c>
      <c r="C78" s="47">
        <v>186</v>
      </c>
      <c r="D78" s="47">
        <v>290.51</v>
      </c>
      <c r="E78" s="47">
        <v>408.89</v>
      </c>
      <c r="F78" s="47">
        <v>30.5</v>
      </c>
      <c r="G78" s="47">
        <v>170.99</v>
      </c>
      <c r="H78" s="47">
        <v>69.33</v>
      </c>
      <c r="I78" s="47">
        <v>0</v>
      </c>
      <c r="J78" s="47">
        <v>0</v>
      </c>
      <c r="K78" s="47">
        <v>0</v>
      </c>
      <c r="L78" s="47">
        <v>0</v>
      </c>
      <c r="M78" s="64">
        <f t="shared" si="2"/>
        <v>1156.2199999999998</v>
      </c>
    </row>
    <row r="79" spans="1:13" ht="15">
      <c r="A79" s="6">
        <v>75</v>
      </c>
      <c r="B79" s="6" t="s">
        <v>192</v>
      </c>
      <c r="C79" s="47">
        <v>0</v>
      </c>
      <c r="D79" s="47">
        <v>1303.6100000000001</v>
      </c>
      <c r="E79" s="47">
        <v>8382.91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2"/>
        <v>9686.52</v>
      </c>
    </row>
    <row r="80" spans="1:13" ht="15">
      <c r="A80" s="63">
        <v>99</v>
      </c>
      <c r="B80" s="63" t="s">
        <v>231</v>
      </c>
      <c r="C80" s="64">
        <f aca="true" t="shared" si="3" ref="C80:L80">SUM(C5:C79)</f>
        <v>603566.3000000002</v>
      </c>
      <c r="D80" s="64">
        <f t="shared" si="3"/>
        <v>727253.1400000005</v>
      </c>
      <c r="E80" s="64">
        <f t="shared" si="3"/>
        <v>547304.9499999998</v>
      </c>
      <c r="F80" s="64">
        <f t="shared" si="3"/>
        <v>138818.50000000003</v>
      </c>
      <c r="G80" s="64">
        <f t="shared" si="3"/>
        <v>217567.98999999996</v>
      </c>
      <c r="H80" s="64">
        <f t="shared" si="3"/>
        <v>137302.00999999998</v>
      </c>
      <c r="I80" s="64">
        <f t="shared" si="3"/>
        <v>158749.7500000001</v>
      </c>
      <c r="J80" s="64">
        <f t="shared" si="3"/>
        <v>19397.659999999996</v>
      </c>
      <c r="K80" s="64">
        <f t="shared" si="3"/>
        <v>6034.58</v>
      </c>
      <c r="L80" s="64">
        <f t="shared" si="3"/>
        <v>75282.22</v>
      </c>
      <c r="M80" s="65">
        <f t="shared" si="2"/>
        <v>2631277.1000000006</v>
      </c>
    </row>
  </sheetData>
  <sheetProtection/>
  <conditionalFormatting sqref="C5:L79">
    <cfRule type="expression" priority="1" dxfId="1">
      <formula>C5&lt;&gt;ROUND(C5,2)</formula>
    </cfRule>
  </conditionalFormatting>
  <printOptions/>
  <pageMargins left="0.75" right="0.7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37">
      <selection activeCell="C5" sqref="C5:L79"/>
    </sheetView>
  </sheetViews>
  <sheetFormatPr defaultColWidth="8.88671875" defaultRowHeight="15"/>
  <cols>
    <col min="1" max="1" width="3.33593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240</v>
      </c>
    </row>
    <row r="3" ht="15">
      <c r="A3" s="46" t="s">
        <v>244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6131.3</v>
      </c>
      <c r="D5" s="47">
        <v>5920</v>
      </c>
      <c r="E5" s="47">
        <v>6178.58</v>
      </c>
      <c r="F5" s="47">
        <v>2178.39</v>
      </c>
      <c r="G5" s="47">
        <v>4065.21</v>
      </c>
      <c r="H5" s="47">
        <v>1763.9</v>
      </c>
      <c r="I5" s="47">
        <v>364.17</v>
      </c>
      <c r="J5" s="47">
        <v>125.39</v>
      </c>
      <c r="K5" s="47">
        <v>20.28</v>
      </c>
      <c r="L5" s="47">
        <v>508.66</v>
      </c>
      <c r="M5" s="64">
        <f aca="true" t="shared" si="0" ref="M5:M36">SUM(C5:L5)</f>
        <v>27255.879999999994</v>
      </c>
    </row>
    <row r="6" spans="1:13" ht="15">
      <c r="A6" s="6">
        <v>2</v>
      </c>
      <c r="B6" s="6" t="s">
        <v>4</v>
      </c>
      <c r="C6" s="47">
        <v>1513.59</v>
      </c>
      <c r="D6" s="47">
        <v>1594.5</v>
      </c>
      <c r="E6" s="47">
        <v>933.49</v>
      </c>
      <c r="F6" s="47">
        <v>224.55</v>
      </c>
      <c r="G6" s="47">
        <v>213.7</v>
      </c>
      <c r="H6" s="47">
        <v>167.44</v>
      </c>
      <c r="I6" s="47">
        <v>3.87</v>
      </c>
      <c r="J6" s="47">
        <v>10.9</v>
      </c>
      <c r="K6" s="47">
        <v>4.12</v>
      </c>
      <c r="L6" s="47">
        <v>276.1</v>
      </c>
      <c r="M6" s="64">
        <f t="shared" si="0"/>
        <v>4942.259999999999</v>
      </c>
    </row>
    <row r="7" spans="1:13" ht="15">
      <c r="A7" s="6">
        <v>3</v>
      </c>
      <c r="B7" s="6" t="s">
        <v>5</v>
      </c>
      <c r="C7" s="47">
        <v>6426.44</v>
      </c>
      <c r="D7" s="47">
        <v>7527.87</v>
      </c>
      <c r="E7" s="47">
        <v>5515.16</v>
      </c>
      <c r="F7" s="47">
        <v>1476.24</v>
      </c>
      <c r="G7" s="47">
        <v>1892.52</v>
      </c>
      <c r="H7" s="47">
        <v>929.14</v>
      </c>
      <c r="I7" s="47">
        <v>272.2</v>
      </c>
      <c r="J7" s="47">
        <v>357.24</v>
      </c>
      <c r="K7" s="47">
        <v>106.9</v>
      </c>
      <c r="L7" s="47">
        <v>725.37</v>
      </c>
      <c r="M7" s="64">
        <f t="shared" si="0"/>
        <v>25229.080000000005</v>
      </c>
    </row>
    <row r="8" spans="1:13" ht="15">
      <c r="A8" s="6">
        <v>4</v>
      </c>
      <c r="B8" s="6" t="s">
        <v>6</v>
      </c>
      <c r="C8" s="47">
        <v>831.76</v>
      </c>
      <c r="D8" s="47">
        <v>849.08</v>
      </c>
      <c r="E8" s="47">
        <v>557.8</v>
      </c>
      <c r="F8" s="47">
        <v>232.39</v>
      </c>
      <c r="G8" s="47">
        <v>362.26</v>
      </c>
      <c r="H8" s="47">
        <v>228.74</v>
      </c>
      <c r="I8" s="47">
        <v>4.67</v>
      </c>
      <c r="J8" s="47">
        <v>30.39</v>
      </c>
      <c r="K8" s="47">
        <v>1.42</v>
      </c>
      <c r="L8" s="47">
        <v>136.99</v>
      </c>
      <c r="M8" s="64">
        <f t="shared" si="0"/>
        <v>3235.5</v>
      </c>
    </row>
    <row r="9" spans="1:13" ht="15">
      <c r="A9" s="6">
        <v>5</v>
      </c>
      <c r="B9" s="6" t="s">
        <v>7</v>
      </c>
      <c r="C9" s="47">
        <v>16533.98</v>
      </c>
      <c r="D9" s="47">
        <v>19818.59</v>
      </c>
      <c r="E9" s="47">
        <v>15430.3</v>
      </c>
      <c r="F9" s="47">
        <v>4866.45</v>
      </c>
      <c r="G9" s="47">
        <v>7023.05</v>
      </c>
      <c r="H9" s="47">
        <v>4547.23</v>
      </c>
      <c r="I9" s="47">
        <v>1202.64</v>
      </c>
      <c r="J9" s="47">
        <v>703.38</v>
      </c>
      <c r="K9" s="47">
        <v>148.28</v>
      </c>
      <c r="L9" s="47">
        <v>1922.84</v>
      </c>
      <c r="M9" s="64">
        <f t="shared" si="0"/>
        <v>72196.73999999999</v>
      </c>
    </row>
    <row r="10" spans="1:13" ht="15">
      <c r="A10" s="6">
        <v>6</v>
      </c>
      <c r="B10" s="6" t="s">
        <v>8</v>
      </c>
      <c r="C10" s="47">
        <v>55662.41</v>
      </c>
      <c r="D10" s="47">
        <v>74629.21</v>
      </c>
      <c r="E10" s="47">
        <v>56159.94</v>
      </c>
      <c r="F10" s="47">
        <v>11721.75</v>
      </c>
      <c r="G10" s="47">
        <v>18280.29</v>
      </c>
      <c r="H10" s="47">
        <v>10458.23</v>
      </c>
      <c r="I10" s="47">
        <v>18545.02</v>
      </c>
      <c r="J10" s="47">
        <v>1852.22</v>
      </c>
      <c r="K10" s="47">
        <v>1129.24</v>
      </c>
      <c r="L10" s="47">
        <v>6619.57</v>
      </c>
      <c r="M10" s="64">
        <f t="shared" si="0"/>
        <v>255057.88</v>
      </c>
    </row>
    <row r="11" spans="1:13" ht="15">
      <c r="A11" s="6">
        <v>7</v>
      </c>
      <c r="B11" s="6" t="s">
        <v>9</v>
      </c>
      <c r="C11" s="47">
        <v>546.08</v>
      </c>
      <c r="D11" s="47">
        <v>595.2</v>
      </c>
      <c r="E11" s="47">
        <v>375.77</v>
      </c>
      <c r="F11" s="47">
        <v>213.21</v>
      </c>
      <c r="G11" s="47">
        <v>219</v>
      </c>
      <c r="H11" s="47">
        <v>128.06</v>
      </c>
      <c r="I11" s="47">
        <v>5.42</v>
      </c>
      <c r="J11" s="47">
        <v>26</v>
      </c>
      <c r="K11" s="47">
        <v>3.68</v>
      </c>
      <c r="L11" s="47">
        <v>84.91</v>
      </c>
      <c r="M11" s="64">
        <f t="shared" si="0"/>
        <v>2197.33</v>
      </c>
    </row>
    <row r="12" spans="1:13" ht="15">
      <c r="A12" s="6">
        <v>8</v>
      </c>
      <c r="B12" s="6" t="s">
        <v>10</v>
      </c>
      <c r="C12" s="47">
        <v>3614.61</v>
      </c>
      <c r="D12" s="47">
        <v>4940.97</v>
      </c>
      <c r="E12" s="47">
        <v>4142.58</v>
      </c>
      <c r="F12" s="47">
        <v>905.36</v>
      </c>
      <c r="G12" s="47">
        <v>1331.65</v>
      </c>
      <c r="H12" s="47">
        <v>1069.22</v>
      </c>
      <c r="I12" s="47">
        <v>158.23</v>
      </c>
      <c r="J12" s="47">
        <v>168.52</v>
      </c>
      <c r="K12" s="47">
        <v>15.83</v>
      </c>
      <c r="L12" s="47">
        <v>644.84</v>
      </c>
      <c r="M12" s="64">
        <f t="shared" si="0"/>
        <v>16991.809999999998</v>
      </c>
    </row>
    <row r="13" spans="1:13" ht="15">
      <c r="A13" s="6">
        <v>9</v>
      </c>
      <c r="B13" s="6" t="s">
        <v>11</v>
      </c>
      <c r="C13" s="47">
        <v>3725.09</v>
      </c>
      <c r="D13" s="47">
        <v>4664.78</v>
      </c>
      <c r="E13" s="47">
        <v>3464.83</v>
      </c>
      <c r="F13" s="47">
        <v>806.37</v>
      </c>
      <c r="G13" s="47">
        <v>1335.41</v>
      </c>
      <c r="H13" s="47">
        <v>803.02</v>
      </c>
      <c r="I13" s="47">
        <v>112.87</v>
      </c>
      <c r="J13" s="47">
        <v>157.99</v>
      </c>
      <c r="K13" s="47">
        <v>24.19</v>
      </c>
      <c r="L13" s="47">
        <v>694.6</v>
      </c>
      <c r="M13" s="64">
        <f t="shared" si="0"/>
        <v>15789.150000000001</v>
      </c>
    </row>
    <row r="14" spans="1:13" ht="15">
      <c r="A14" s="6">
        <v>10</v>
      </c>
      <c r="B14" s="6" t="s">
        <v>12</v>
      </c>
      <c r="C14" s="47">
        <v>7817.64</v>
      </c>
      <c r="D14" s="47">
        <v>10322.23</v>
      </c>
      <c r="E14" s="47">
        <v>8457.66</v>
      </c>
      <c r="F14" s="47">
        <v>2727.28</v>
      </c>
      <c r="G14" s="47">
        <v>3259.79</v>
      </c>
      <c r="H14" s="47">
        <v>1746.48</v>
      </c>
      <c r="I14" s="47">
        <v>330.9</v>
      </c>
      <c r="J14" s="47">
        <v>211.15</v>
      </c>
      <c r="K14" s="47">
        <v>92.97</v>
      </c>
      <c r="L14" s="47">
        <v>878.2</v>
      </c>
      <c r="M14" s="64">
        <f t="shared" si="0"/>
        <v>35844.3</v>
      </c>
    </row>
    <row r="15" spans="1:13" ht="15">
      <c r="A15" s="6">
        <v>11</v>
      </c>
      <c r="B15" s="6" t="s">
        <v>13</v>
      </c>
      <c r="C15" s="47">
        <v>8719.4</v>
      </c>
      <c r="D15" s="47">
        <v>10854.05</v>
      </c>
      <c r="E15" s="47">
        <v>8455.49</v>
      </c>
      <c r="F15" s="47">
        <v>2023.25</v>
      </c>
      <c r="G15" s="47">
        <v>3544.5</v>
      </c>
      <c r="H15" s="47">
        <v>2303.51</v>
      </c>
      <c r="I15" s="47">
        <v>4989.63</v>
      </c>
      <c r="J15" s="47">
        <v>223.83</v>
      </c>
      <c r="K15" s="47">
        <v>148.44</v>
      </c>
      <c r="L15" s="47">
        <v>722.95</v>
      </c>
      <c r="M15" s="64">
        <f t="shared" si="0"/>
        <v>41985.049999999996</v>
      </c>
    </row>
    <row r="16" spans="1:13" ht="15">
      <c r="A16" s="6">
        <v>12</v>
      </c>
      <c r="B16" s="6" t="s">
        <v>14</v>
      </c>
      <c r="C16" s="47">
        <v>2794.98</v>
      </c>
      <c r="D16" s="47">
        <v>3014.67</v>
      </c>
      <c r="E16" s="47">
        <v>1830.79</v>
      </c>
      <c r="F16" s="47">
        <v>724.91</v>
      </c>
      <c r="G16" s="47">
        <v>740.63</v>
      </c>
      <c r="H16" s="47">
        <v>442.12</v>
      </c>
      <c r="I16" s="47">
        <v>43.3</v>
      </c>
      <c r="J16" s="47">
        <v>37.5</v>
      </c>
      <c r="K16" s="47">
        <v>15.76</v>
      </c>
      <c r="L16" s="47">
        <v>346</v>
      </c>
      <c r="M16" s="64">
        <f t="shared" si="0"/>
        <v>9990.66</v>
      </c>
    </row>
    <row r="17" spans="1:13" ht="15">
      <c r="A17" s="6">
        <v>13</v>
      </c>
      <c r="B17" s="6" t="s">
        <v>70</v>
      </c>
      <c r="C17" s="47">
        <v>70374.4</v>
      </c>
      <c r="D17" s="47">
        <v>92378.27</v>
      </c>
      <c r="E17" s="47">
        <v>61832.94</v>
      </c>
      <c r="F17" s="47">
        <v>16951.4</v>
      </c>
      <c r="G17" s="47">
        <v>33286.81</v>
      </c>
      <c r="H17" s="47">
        <v>23676.05</v>
      </c>
      <c r="I17" s="47">
        <v>31314.97</v>
      </c>
      <c r="J17" s="47">
        <v>2923.93</v>
      </c>
      <c r="K17" s="47">
        <v>385.29</v>
      </c>
      <c r="L17" s="47">
        <v>9650.85</v>
      </c>
      <c r="M17" s="64">
        <f t="shared" si="0"/>
        <v>342774.9099999999</v>
      </c>
    </row>
    <row r="18" spans="1:13" ht="15">
      <c r="A18" s="6">
        <v>14</v>
      </c>
      <c r="B18" s="6" t="s">
        <v>71</v>
      </c>
      <c r="C18" s="47">
        <v>1064.15</v>
      </c>
      <c r="D18" s="47">
        <v>1371.23</v>
      </c>
      <c r="E18" s="47">
        <v>925.09</v>
      </c>
      <c r="F18" s="47">
        <v>316.05</v>
      </c>
      <c r="G18" s="47">
        <v>301.09</v>
      </c>
      <c r="H18" s="47">
        <v>365.84</v>
      </c>
      <c r="I18" s="47">
        <v>456.34</v>
      </c>
      <c r="J18" s="47">
        <v>5.22</v>
      </c>
      <c r="K18" s="47">
        <v>4.36</v>
      </c>
      <c r="L18" s="47">
        <v>190.35</v>
      </c>
      <c r="M18" s="64">
        <f t="shared" si="0"/>
        <v>4999.720000000001</v>
      </c>
    </row>
    <row r="19" spans="1:13" ht="15">
      <c r="A19" s="6">
        <v>15</v>
      </c>
      <c r="B19" s="6" t="s">
        <v>15</v>
      </c>
      <c r="C19" s="47">
        <v>531.5</v>
      </c>
      <c r="D19" s="47">
        <v>565.92</v>
      </c>
      <c r="E19" s="47">
        <v>374.62</v>
      </c>
      <c r="F19" s="47">
        <v>235.39</v>
      </c>
      <c r="G19" s="47">
        <v>171.38</v>
      </c>
      <c r="H19" s="47">
        <v>90.29</v>
      </c>
      <c r="I19" s="47">
        <v>0</v>
      </c>
      <c r="J19" s="47">
        <v>18.68</v>
      </c>
      <c r="K19" s="47">
        <v>3.23</v>
      </c>
      <c r="L19" s="47">
        <v>70.52</v>
      </c>
      <c r="M19" s="64">
        <f t="shared" si="0"/>
        <v>2061.53</v>
      </c>
    </row>
    <row r="20" spans="1:13" ht="15">
      <c r="A20" s="6">
        <v>16</v>
      </c>
      <c r="B20" s="6" t="s">
        <v>16</v>
      </c>
      <c r="C20" s="47">
        <v>34909.33</v>
      </c>
      <c r="D20" s="47">
        <v>35980.16</v>
      </c>
      <c r="E20" s="47">
        <v>24752.27</v>
      </c>
      <c r="F20" s="47">
        <v>6411.33</v>
      </c>
      <c r="G20" s="47">
        <v>9784.97</v>
      </c>
      <c r="H20" s="47">
        <v>5526.77</v>
      </c>
      <c r="I20" s="47">
        <v>2733.41</v>
      </c>
      <c r="J20" s="47">
        <v>923.81</v>
      </c>
      <c r="K20" s="47">
        <v>364.6</v>
      </c>
      <c r="L20" s="47">
        <v>2329.44</v>
      </c>
      <c r="M20" s="64">
        <f t="shared" si="0"/>
        <v>123716.09000000003</v>
      </c>
    </row>
    <row r="21" spans="1:13" ht="15">
      <c r="A21" s="6">
        <v>17</v>
      </c>
      <c r="B21" s="6" t="s">
        <v>17</v>
      </c>
      <c r="C21" s="47">
        <v>10135.63</v>
      </c>
      <c r="D21" s="47">
        <v>11880.97</v>
      </c>
      <c r="E21" s="47">
        <v>7814.39</v>
      </c>
      <c r="F21" s="47">
        <v>2810.06</v>
      </c>
      <c r="G21" s="47">
        <v>3393.85</v>
      </c>
      <c r="H21" s="47">
        <v>2468.02</v>
      </c>
      <c r="I21" s="47">
        <v>261.32</v>
      </c>
      <c r="J21" s="47">
        <v>272.81</v>
      </c>
      <c r="K21" s="47">
        <v>150.58</v>
      </c>
      <c r="L21" s="47">
        <v>1142.64</v>
      </c>
      <c r="M21" s="64">
        <f t="shared" si="0"/>
        <v>40330.27</v>
      </c>
    </row>
    <row r="22" spans="1:13" ht="15">
      <c r="A22" s="6">
        <v>18</v>
      </c>
      <c r="B22" s="6" t="s">
        <v>18</v>
      </c>
      <c r="C22" s="47">
        <v>3304.37</v>
      </c>
      <c r="D22" s="47">
        <v>4061.76</v>
      </c>
      <c r="E22" s="47">
        <v>2631.84</v>
      </c>
      <c r="F22" s="47">
        <v>520.07</v>
      </c>
      <c r="G22" s="47">
        <v>856.7</v>
      </c>
      <c r="H22" s="47">
        <v>627.12</v>
      </c>
      <c r="I22" s="47">
        <v>242.65</v>
      </c>
      <c r="J22" s="47">
        <v>59.29</v>
      </c>
      <c r="K22" s="47">
        <v>21.67</v>
      </c>
      <c r="L22" s="47">
        <v>444.65</v>
      </c>
      <c r="M22" s="64">
        <f t="shared" si="0"/>
        <v>12770.120000000003</v>
      </c>
    </row>
    <row r="23" spans="1:13" ht="15">
      <c r="A23" s="6">
        <v>19</v>
      </c>
      <c r="B23" s="6" t="s">
        <v>19</v>
      </c>
      <c r="C23" s="47">
        <v>352.68</v>
      </c>
      <c r="D23" s="47">
        <v>379.71</v>
      </c>
      <c r="E23" s="47">
        <v>194.18</v>
      </c>
      <c r="F23" s="47">
        <v>73</v>
      </c>
      <c r="G23" s="47">
        <v>91.56</v>
      </c>
      <c r="H23" s="47">
        <v>49.55</v>
      </c>
      <c r="I23" s="47">
        <v>4.16</v>
      </c>
      <c r="J23" s="47">
        <v>9.96</v>
      </c>
      <c r="K23" s="47">
        <v>0.95</v>
      </c>
      <c r="L23" s="47">
        <v>53.2</v>
      </c>
      <c r="M23" s="64">
        <f t="shared" si="0"/>
        <v>1208.95</v>
      </c>
    </row>
    <row r="24" spans="1:13" ht="15">
      <c r="A24" s="6">
        <v>20</v>
      </c>
      <c r="B24" s="6" t="s">
        <v>20</v>
      </c>
      <c r="C24" s="47">
        <v>1731.55</v>
      </c>
      <c r="D24" s="47">
        <v>1793.04</v>
      </c>
      <c r="E24" s="47">
        <v>1041.22</v>
      </c>
      <c r="F24" s="47">
        <v>313.72</v>
      </c>
      <c r="G24" s="47">
        <v>354.48</v>
      </c>
      <c r="H24" s="47">
        <v>232.74</v>
      </c>
      <c r="I24" s="47">
        <v>295.57</v>
      </c>
      <c r="J24" s="47">
        <v>47.44</v>
      </c>
      <c r="K24" s="47">
        <v>13.16</v>
      </c>
      <c r="L24" s="47">
        <v>142.11</v>
      </c>
      <c r="M24" s="64">
        <f t="shared" si="0"/>
        <v>5965.029999999999</v>
      </c>
    </row>
    <row r="25" spans="1:13" ht="15">
      <c r="A25" s="6">
        <v>21</v>
      </c>
      <c r="B25" s="6" t="s">
        <v>21</v>
      </c>
      <c r="C25" s="47">
        <v>602.04</v>
      </c>
      <c r="D25" s="47">
        <v>642.37</v>
      </c>
      <c r="E25" s="47">
        <v>423.59</v>
      </c>
      <c r="F25" s="47">
        <v>230.56</v>
      </c>
      <c r="G25" s="47">
        <v>345.48</v>
      </c>
      <c r="H25" s="47">
        <v>244.55</v>
      </c>
      <c r="I25" s="47">
        <v>27.6</v>
      </c>
      <c r="J25" s="47">
        <v>38.42</v>
      </c>
      <c r="K25" s="47">
        <v>8.02</v>
      </c>
      <c r="L25" s="47">
        <v>82.43</v>
      </c>
      <c r="M25" s="64">
        <f t="shared" si="0"/>
        <v>2645.06</v>
      </c>
    </row>
    <row r="26" spans="1:13" ht="15">
      <c r="A26" s="6">
        <v>22</v>
      </c>
      <c r="B26" s="6" t="s">
        <v>22</v>
      </c>
      <c r="C26" s="47">
        <v>446</v>
      </c>
      <c r="D26" s="47">
        <v>474.58</v>
      </c>
      <c r="E26" s="47">
        <v>162</v>
      </c>
      <c r="F26" s="47">
        <v>83.5</v>
      </c>
      <c r="G26" s="47">
        <v>92.5</v>
      </c>
      <c r="H26" s="47">
        <v>57.51</v>
      </c>
      <c r="I26" s="47">
        <v>45.56</v>
      </c>
      <c r="J26" s="47">
        <v>1</v>
      </c>
      <c r="K26" s="47">
        <v>0</v>
      </c>
      <c r="L26" s="47">
        <v>42.16</v>
      </c>
      <c r="M26" s="64">
        <f t="shared" si="0"/>
        <v>1404.81</v>
      </c>
    </row>
    <row r="27" spans="1:13" ht="15">
      <c r="A27" s="6">
        <v>23</v>
      </c>
      <c r="B27" s="6" t="s">
        <v>23</v>
      </c>
      <c r="C27" s="47">
        <v>451</v>
      </c>
      <c r="D27" s="47">
        <v>574.01</v>
      </c>
      <c r="E27" s="47">
        <v>415.04</v>
      </c>
      <c r="F27" s="47">
        <v>92.3</v>
      </c>
      <c r="G27" s="47">
        <v>199</v>
      </c>
      <c r="H27" s="47">
        <v>181.78</v>
      </c>
      <c r="I27" s="47">
        <v>2.57</v>
      </c>
      <c r="J27" s="47">
        <v>22.5</v>
      </c>
      <c r="K27" s="47">
        <v>7.04</v>
      </c>
      <c r="L27" s="47">
        <v>61.37</v>
      </c>
      <c r="M27" s="64">
        <f t="shared" si="0"/>
        <v>2006.6099999999997</v>
      </c>
    </row>
    <row r="28" spans="1:13" ht="15">
      <c r="A28" s="6">
        <v>24</v>
      </c>
      <c r="B28" s="6" t="s">
        <v>24</v>
      </c>
      <c r="C28" s="47">
        <v>536.91</v>
      </c>
      <c r="D28" s="47">
        <v>580.84</v>
      </c>
      <c r="E28" s="47">
        <v>365.87</v>
      </c>
      <c r="F28" s="47">
        <v>94.87</v>
      </c>
      <c r="G28" s="47">
        <v>71.46</v>
      </c>
      <c r="H28" s="47">
        <v>61.81</v>
      </c>
      <c r="I28" s="47">
        <v>39.32</v>
      </c>
      <c r="J28" s="47">
        <v>18.95</v>
      </c>
      <c r="K28" s="47">
        <v>12.55</v>
      </c>
      <c r="L28" s="47">
        <v>67.94</v>
      </c>
      <c r="M28" s="64">
        <f t="shared" si="0"/>
        <v>1850.5199999999998</v>
      </c>
    </row>
    <row r="29" spans="1:13" ht="15">
      <c r="A29" s="6">
        <v>25</v>
      </c>
      <c r="B29" s="6" t="s">
        <v>25</v>
      </c>
      <c r="C29" s="47">
        <v>1413.06</v>
      </c>
      <c r="D29" s="47">
        <v>1522.7</v>
      </c>
      <c r="E29" s="47">
        <v>863.83</v>
      </c>
      <c r="F29" s="47">
        <v>251.88</v>
      </c>
      <c r="G29" s="47">
        <v>395.51</v>
      </c>
      <c r="H29" s="47">
        <v>282.92</v>
      </c>
      <c r="I29" s="47">
        <v>287.89</v>
      </c>
      <c r="J29" s="47">
        <v>15.5</v>
      </c>
      <c r="K29" s="47">
        <v>2.01</v>
      </c>
      <c r="L29" s="47">
        <v>109.18</v>
      </c>
      <c r="M29" s="64">
        <f t="shared" si="0"/>
        <v>5144.480000000001</v>
      </c>
    </row>
    <row r="30" spans="1:13" ht="15">
      <c r="A30" s="6">
        <v>26</v>
      </c>
      <c r="B30" s="6" t="s">
        <v>26</v>
      </c>
      <c r="C30" s="47">
        <v>1738.27</v>
      </c>
      <c r="D30" s="47">
        <v>2061.64</v>
      </c>
      <c r="E30" s="47">
        <v>1344.45</v>
      </c>
      <c r="F30" s="47">
        <v>382.09</v>
      </c>
      <c r="G30" s="47">
        <v>488.53</v>
      </c>
      <c r="H30" s="47">
        <v>354.62</v>
      </c>
      <c r="I30" s="47">
        <v>314.77</v>
      </c>
      <c r="J30" s="47">
        <v>17.58</v>
      </c>
      <c r="K30" s="47">
        <v>6.74</v>
      </c>
      <c r="L30" s="47">
        <v>296.67</v>
      </c>
      <c r="M30" s="64">
        <f t="shared" si="0"/>
        <v>7005.359999999999</v>
      </c>
    </row>
    <row r="31" spans="1:13" ht="15">
      <c r="A31" s="6">
        <v>27</v>
      </c>
      <c r="B31" s="6" t="s">
        <v>27</v>
      </c>
      <c r="C31" s="47">
        <v>5698.32</v>
      </c>
      <c r="D31" s="47">
        <v>7122.6</v>
      </c>
      <c r="E31" s="47">
        <v>4699.87</v>
      </c>
      <c r="F31" s="47">
        <v>1070.7</v>
      </c>
      <c r="G31" s="47">
        <v>1434.92</v>
      </c>
      <c r="H31" s="47">
        <v>1078.18</v>
      </c>
      <c r="I31" s="47">
        <v>514.98</v>
      </c>
      <c r="J31" s="47">
        <v>115.02</v>
      </c>
      <c r="K31" s="47">
        <v>39.92</v>
      </c>
      <c r="L31" s="47">
        <v>870.56</v>
      </c>
      <c r="M31" s="64">
        <f t="shared" si="0"/>
        <v>22645.070000000003</v>
      </c>
    </row>
    <row r="32" spans="1:13" ht="15">
      <c r="A32" s="6">
        <v>28</v>
      </c>
      <c r="B32" s="6" t="s">
        <v>28</v>
      </c>
      <c r="C32" s="47">
        <v>3106.86</v>
      </c>
      <c r="D32" s="47">
        <v>3772.18</v>
      </c>
      <c r="E32" s="47">
        <v>2427.9</v>
      </c>
      <c r="F32" s="47">
        <v>489.62</v>
      </c>
      <c r="G32" s="47">
        <v>823</v>
      </c>
      <c r="H32" s="47">
        <v>570.99</v>
      </c>
      <c r="I32" s="47">
        <v>521.04</v>
      </c>
      <c r="J32" s="47">
        <v>132.82</v>
      </c>
      <c r="K32" s="47">
        <v>33.68</v>
      </c>
      <c r="L32" s="47">
        <v>360.74</v>
      </c>
      <c r="M32" s="64">
        <f t="shared" si="0"/>
        <v>12238.83</v>
      </c>
    </row>
    <row r="33" spans="1:13" ht="15">
      <c r="A33" s="6">
        <v>29</v>
      </c>
      <c r="B33" s="6" t="s">
        <v>29</v>
      </c>
      <c r="C33" s="47">
        <v>40789.45</v>
      </c>
      <c r="D33" s="47">
        <v>52983.43</v>
      </c>
      <c r="E33" s="47">
        <v>37993.95</v>
      </c>
      <c r="F33" s="47">
        <v>11766.44</v>
      </c>
      <c r="G33" s="47">
        <v>16239.7</v>
      </c>
      <c r="H33" s="47">
        <v>6620.6</v>
      </c>
      <c r="I33" s="47">
        <v>15741.99</v>
      </c>
      <c r="J33" s="47">
        <v>1187.13</v>
      </c>
      <c r="K33" s="47">
        <v>351.09</v>
      </c>
      <c r="L33" s="47">
        <v>6416.25</v>
      </c>
      <c r="M33" s="64">
        <f t="shared" si="0"/>
        <v>190090.03000000003</v>
      </c>
    </row>
    <row r="34" spans="1:13" ht="15">
      <c r="A34" s="6">
        <v>30</v>
      </c>
      <c r="B34" s="6" t="s">
        <v>30</v>
      </c>
      <c r="C34" s="47">
        <v>898</v>
      </c>
      <c r="D34" s="47">
        <v>1085.25</v>
      </c>
      <c r="E34" s="47">
        <v>721.8</v>
      </c>
      <c r="F34" s="47">
        <v>189.15</v>
      </c>
      <c r="G34" s="47">
        <v>187.01</v>
      </c>
      <c r="H34" s="47">
        <v>124.44</v>
      </c>
      <c r="I34" s="47">
        <v>0.42</v>
      </c>
      <c r="J34" s="47">
        <v>9.5</v>
      </c>
      <c r="K34" s="47">
        <v>0.28</v>
      </c>
      <c r="L34" s="47">
        <v>126.2</v>
      </c>
      <c r="M34" s="64">
        <f t="shared" si="0"/>
        <v>3342.05</v>
      </c>
    </row>
    <row r="35" spans="1:13" ht="15">
      <c r="A35" s="6">
        <v>31</v>
      </c>
      <c r="B35" s="6" t="s">
        <v>31</v>
      </c>
      <c r="C35" s="47">
        <v>4010.48</v>
      </c>
      <c r="D35" s="47">
        <v>5149.57</v>
      </c>
      <c r="E35" s="47">
        <v>3601.98</v>
      </c>
      <c r="F35" s="47">
        <v>751.8</v>
      </c>
      <c r="G35" s="47">
        <v>1313.96</v>
      </c>
      <c r="H35" s="47">
        <v>1025.91</v>
      </c>
      <c r="I35" s="47">
        <v>835.56</v>
      </c>
      <c r="J35" s="47">
        <v>108.14</v>
      </c>
      <c r="K35" s="47">
        <v>35.89</v>
      </c>
      <c r="L35" s="47">
        <v>564.79</v>
      </c>
      <c r="M35" s="64">
        <f t="shared" si="0"/>
        <v>17398.079999999998</v>
      </c>
    </row>
    <row r="36" spans="1:13" ht="15">
      <c r="A36" s="6">
        <v>32</v>
      </c>
      <c r="B36" s="6" t="s">
        <v>32</v>
      </c>
      <c r="C36" s="47">
        <v>1879.2</v>
      </c>
      <c r="D36" s="47">
        <v>2154.04</v>
      </c>
      <c r="E36" s="47">
        <v>1311.16</v>
      </c>
      <c r="F36" s="47">
        <v>473.41</v>
      </c>
      <c r="G36" s="47">
        <v>460.25</v>
      </c>
      <c r="H36" s="47">
        <v>322.67</v>
      </c>
      <c r="I36" s="47">
        <v>41.12</v>
      </c>
      <c r="J36" s="47">
        <v>123.66</v>
      </c>
      <c r="K36" s="47">
        <v>7.3</v>
      </c>
      <c r="L36" s="47">
        <v>304.57</v>
      </c>
      <c r="M36" s="64">
        <f t="shared" si="0"/>
        <v>7077.379999999999</v>
      </c>
    </row>
    <row r="37" spans="1:13" ht="15">
      <c r="A37" s="6">
        <v>33</v>
      </c>
      <c r="B37" s="6" t="s">
        <v>33</v>
      </c>
      <c r="C37" s="47">
        <v>309.2</v>
      </c>
      <c r="D37" s="47">
        <v>328.35</v>
      </c>
      <c r="E37" s="47">
        <v>143.92</v>
      </c>
      <c r="F37" s="47">
        <v>126.03</v>
      </c>
      <c r="G37" s="47">
        <v>69.02</v>
      </c>
      <c r="H37" s="47">
        <v>66.13</v>
      </c>
      <c r="I37" s="47">
        <v>13.89</v>
      </c>
      <c r="J37" s="47">
        <v>2.5</v>
      </c>
      <c r="K37" s="47">
        <v>0.32</v>
      </c>
      <c r="L37" s="47">
        <v>46.32</v>
      </c>
      <c r="M37" s="64">
        <f aca="true" t="shared" si="1" ref="M37:M68">SUM(C37:L37)</f>
        <v>1105.6799999999998</v>
      </c>
    </row>
    <row r="38" spans="1:13" ht="15">
      <c r="A38" s="6">
        <v>34</v>
      </c>
      <c r="B38" s="6" t="s">
        <v>34</v>
      </c>
      <c r="C38" s="47">
        <v>306.94</v>
      </c>
      <c r="D38" s="47">
        <v>343.42</v>
      </c>
      <c r="E38" s="47">
        <v>191.38</v>
      </c>
      <c r="F38" s="47">
        <v>64</v>
      </c>
      <c r="G38" s="47">
        <v>59.43</v>
      </c>
      <c r="H38" s="47">
        <v>41.04</v>
      </c>
      <c r="I38" s="47">
        <v>42.06</v>
      </c>
      <c r="J38" s="47">
        <v>2</v>
      </c>
      <c r="K38" s="47">
        <v>0</v>
      </c>
      <c r="L38" s="47">
        <v>38.38</v>
      </c>
      <c r="M38" s="64">
        <f t="shared" si="1"/>
        <v>1088.65</v>
      </c>
    </row>
    <row r="39" spans="1:13" ht="15">
      <c r="A39" s="6">
        <v>35</v>
      </c>
      <c r="B39" s="6" t="s">
        <v>35</v>
      </c>
      <c r="C39" s="47">
        <v>10385.19</v>
      </c>
      <c r="D39" s="47">
        <v>12379.79</v>
      </c>
      <c r="E39" s="47">
        <v>8069.49</v>
      </c>
      <c r="F39" s="47">
        <v>1775.99</v>
      </c>
      <c r="G39" s="47">
        <v>2644.61</v>
      </c>
      <c r="H39" s="47">
        <v>1741.62</v>
      </c>
      <c r="I39" s="47">
        <v>1365.42</v>
      </c>
      <c r="J39" s="47">
        <v>234.64</v>
      </c>
      <c r="K39" s="47">
        <v>37.16</v>
      </c>
      <c r="L39" s="47">
        <v>1517.32</v>
      </c>
      <c r="M39" s="64">
        <f t="shared" si="1"/>
        <v>40151.23</v>
      </c>
    </row>
    <row r="40" spans="1:13" ht="15">
      <c r="A40" s="6">
        <v>36</v>
      </c>
      <c r="B40" s="6" t="s">
        <v>36</v>
      </c>
      <c r="C40" s="47">
        <v>18952.36</v>
      </c>
      <c r="D40" s="47">
        <v>21408.58</v>
      </c>
      <c r="E40" s="47">
        <v>14349.71</v>
      </c>
      <c r="F40" s="47">
        <v>4675.49</v>
      </c>
      <c r="G40" s="47">
        <v>6736.91</v>
      </c>
      <c r="H40" s="47">
        <v>4832.05</v>
      </c>
      <c r="I40" s="47">
        <v>4458.93</v>
      </c>
      <c r="J40" s="47">
        <v>688.09</v>
      </c>
      <c r="K40" s="47">
        <v>158.54</v>
      </c>
      <c r="L40" s="47">
        <v>2020.2</v>
      </c>
      <c r="M40" s="64">
        <f t="shared" si="1"/>
        <v>78280.85999999999</v>
      </c>
    </row>
    <row r="41" spans="1:13" ht="15">
      <c r="A41" s="6">
        <v>37</v>
      </c>
      <c r="B41" s="6" t="s">
        <v>37</v>
      </c>
      <c r="C41" s="47">
        <v>8425.15</v>
      </c>
      <c r="D41" s="47">
        <v>9519.89</v>
      </c>
      <c r="E41" s="47">
        <v>6832.48</v>
      </c>
      <c r="F41" s="47">
        <v>2444.9</v>
      </c>
      <c r="G41" s="47">
        <v>2408.44</v>
      </c>
      <c r="H41" s="47">
        <v>1477.91</v>
      </c>
      <c r="I41" s="47">
        <v>219.91</v>
      </c>
      <c r="J41" s="47">
        <v>316.44</v>
      </c>
      <c r="K41" s="47">
        <v>73.54</v>
      </c>
      <c r="L41" s="47">
        <v>740.36</v>
      </c>
      <c r="M41" s="64">
        <f t="shared" si="1"/>
        <v>32459.02</v>
      </c>
    </row>
    <row r="42" spans="1:13" ht="15">
      <c r="A42" s="6">
        <v>38</v>
      </c>
      <c r="B42" s="6" t="s">
        <v>38</v>
      </c>
      <c r="C42" s="47">
        <v>1377.25</v>
      </c>
      <c r="D42" s="47">
        <v>1559.98</v>
      </c>
      <c r="E42" s="47">
        <v>989.01</v>
      </c>
      <c r="F42" s="47">
        <v>499.41</v>
      </c>
      <c r="G42" s="47">
        <v>776.46</v>
      </c>
      <c r="H42" s="47">
        <v>505.2</v>
      </c>
      <c r="I42" s="47">
        <v>85.01</v>
      </c>
      <c r="J42" s="47">
        <v>15.4</v>
      </c>
      <c r="K42" s="47">
        <v>4.06</v>
      </c>
      <c r="L42" s="47">
        <v>161.22</v>
      </c>
      <c r="M42" s="64">
        <f t="shared" si="1"/>
        <v>5973</v>
      </c>
    </row>
    <row r="43" spans="1:13" ht="15">
      <c r="A43" s="6">
        <v>39</v>
      </c>
      <c r="B43" s="6" t="s">
        <v>39</v>
      </c>
      <c r="C43" s="47">
        <v>386.29</v>
      </c>
      <c r="D43" s="47">
        <v>417.95</v>
      </c>
      <c r="E43" s="47">
        <v>247.51</v>
      </c>
      <c r="F43" s="47">
        <v>75.42</v>
      </c>
      <c r="G43" s="47">
        <v>87.18</v>
      </c>
      <c r="H43" s="47">
        <v>104.58</v>
      </c>
      <c r="I43" s="47">
        <v>0.88</v>
      </c>
      <c r="J43" s="47">
        <v>31.59</v>
      </c>
      <c r="K43" s="47">
        <v>4.28</v>
      </c>
      <c r="L43" s="47">
        <v>73.01</v>
      </c>
      <c r="M43" s="64">
        <f t="shared" si="1"/>
        <v>1428.69</v>
      </c>
    </row>
    <row r="44" spans="1:13" ht="15">
      <c r="A44" s="6">
        <v>40</v>
      </c>
      <c r="B44" s="6" t="s">
        <v>40</v>
      </c>
      <c r="C44" s="47">
        <v>635.7</v>
      </c>
      <c r="D44" s="47">
        <v>754.98</v>
      </c>
      <c r="E44" s="47">
        <v>520.73</v>
      </c>
      <c r="F44" s="47">
        <v>257.38</v>
      </c>
      <c r="G44" s="47">
        <v>239</v>
      </c>
      <c r="H44" s="47">
        <v>222.8</v>
      </c>
      <c r="I44" s="47">
        <v>3.95</v>
      </c>
      <c r="J44" s="47">
        <v>1</v>
      </c>
      <c r="K44" s="47">
        <v>0.06</v>
      </c>
      <c r="L44" s="47">
        <v>97.69</v>
      </c>
      <c r="M44" s="64">
        <f t="shared" si="1"/>
        <v>2733.29</v>
      </c>
    </row>
    <row r="45" spans="1:13" ht="15">
      <c r="A45" s="6">
        <v>41</v>
      </c>
      <c r="B45" s="6" t="s">
        <v>41</v>
      </c>
      <c r="C45" s="47">
        <v>9482.55</v>
      </c>
      <c r="D45" s="47">
        <v>11415.96</v>
      </c>
      <c r="E45" s="47">
        <v>7667.5</v>
      </c>
      <c r="F45" s="47">
        <v>2818.61</v>
      </c>
      <c r="G45" s="47">
        <v>3863.94</v>
      </c>
      <c r="H45" s="47">
        <v>2637.88</v>
      </c>
      <c r="I45" s="47">
        <v>2623.92</v>
      </c>
      <c r="J45" s="47">
        <v>376.35</v>
      </c>
      <c r="K45" s="47">
        <v>53.1</v>
      </c>
      <c r="L45" s="47">
        <v>1144.61</v>
      </c>
      <c r="M45" s="64">
        <f t="shared" si="1"/>
        <v>42084.41999999999</v>
      </c>
    </row>
    <row r="46" spans="1:13" ht="15">
      <c r="A46" s="6">
        <v>42</v>
      </c>
      <c r="B46" s="6" t="s">
        <v>42</v>
      </c>
      <c r="C46" s="47">
        <v>9980.82</v>
      </c>
      <c r="D46" s="47">
        <v>12505.08</v>
      </c>
      <c r="E46" s="47">
        <v>8345.97</v>
      </c>
      <c r="F46" s="47">
        <v>2219.78</v>
      </c>
      <c r="G46" s="47">
        <v>3312.24</v>
      </c>
      <c r="H46" s="47">
        <v>2365.43</v>
      </c>
      <c r="I46" s="47">
        <v>1164.17</v>
      </c>
      <c r="J46" s="47">
        <v>298.89</v>
      </c>
      <c r="K46" s="47">
        <v>21.37</v>
      </c>
      <c r="L46" s="47">
        <v>1643.93</v>
      </c>
      <c r="M46" s="64">
        <f t="shared" si="1"/>
        <v>41857.68</v>
      </c>
    </row>
    <row r="47" spans="1:13" ht="15">
      <c r="A47" s="6">
        <v>43</v>
      </c>
      <c r="B47" s="6" t="s">
        <v>43</v>
      </c>
      <c r="C47" s="47">
        <v>3393.17</v>
      </c>
      <c r="D47" s="47">
        <v>4751.82</v>
      </c>
      <c r="E47" s="47">
        <v>4177.62</v>
      </c>
      <c r="F47" s="47">
        <v>986.37</v>
      </c>
      <c r="G47" s="47">
        <v>1498.63</v>
      </c>
      <c r="H47" s="47">
        <v>725.14</v>
      </c>
      <c r="I47" s="47">
        <v>1240.54</v>
      </c>
      <c r="J47" s="47">
        <v>147</v>
      </c>
      <c r="K47" s="47">
        <v>107.75</v>
      </c>
      <c r="L47" s="47">
        <v>665.41</v>
      </c>
      <c r="M47" s="64">
        <f t="shared" si="1"/>
        <v>17693.45</v>
      </c>
    </row>
    <row r="48" spans="1:13" ht="15">
      <c r="A48" s="6">
        <v>44</v>
      </c>
      <c r="B48" s="6" t="s">
        <v>44</v>
      </c>
      <c r="C48" s="47">
        <v>1786.09</v>
      </c>
      <c r="D48" s="47">
        <v>2039.69</v>
      </c>
      <c r="E48" s="47">
        <v>1656.17</v>
      </c>
      <c r="F48" s="47">
        <v>460.03</v>
      </c>
      <c r="G48" s="47">
        <v>782.38</v>
      </c>
      <c r="H48" s="47">
        <v>541.23</v>
      </c>
      <c r="I48" s="47">
        <v>379.39</v>
      </c>
      <c r="J48" s="47">
        <v>47.75</v>
      </c>
      <c r="K48" s="47">
        <v>8.5</v>
      </c>
      <c r="L48" s="47">
        <v>217.61</v>
      </c>
      <c r="M48" s="64">
        <f t="shared" si="1"/>
        <v>7918.84</v>
      </c>
    </row>
    <row r="49" spans="1:13" ht="15">
      <c r="A49" s="6">
        <v>45</v>
      </c>
      <c r="B49" s="6" t="s">
        <v>45</v>
      </c>
      <c r="C49" s="47">
        <v>2698.73</v>
      </c>
      <c r="D49" s="47">
        <v>3537.24</v>
      </c>
      <c r="E49" s="47">
        <v>2415.17</v>
      </c>
      <c r="F49" s="47">
        <v>610.07</v>
      </c>
      <c r="G49" s="47">
        <v>733.12</v>
      </c>
      <c r="H49" s="47">
        <v>536.78</v>
      </c>
      <c r="I49" s="47">
        <v>57.91</v>
      </c>
      <c r="J49" s="47">
        <v>47.5</v>
      </c>
      <c r="K49" s="47">
        <v>17.77</v>
      </c>
      <c r="L49" s="47">
        <v>376.93</v>
      </c>
      <c r="M49" s="64">
        <f t="shared" si="1"/>
        <v>11031.220000000001</v>
      </c>
    </row>
    <row r="50" spans="1:13" ht="15">
      <c r="A50" s="6">
        <v>46</v>
      </c>
      <c r="B50" s="6" t="s">
        <v>46</v>
      </c>
      <c r="C50" s="47">
        <v>7023.25</v>
      </c>
      <c r="D50" s="47">
        <v>8431.2</v>
      </c>
      <c r="E50" s="47">
        <v>6690.96</v>
      </c>
      <c r="F50" s="47">
        <v>1586.79</v>
      </c>
      <c r="G50" s="47">
        <v>2270.71</v>
      </c>
      <c r="H50" s="47">
        <v>1465.42</v>
      </c>
      <c r="I50" s="47">
        <v>436.04</v>
      </c>
      <c r="J50" s="47">
        <v>170.07</v>
      </c>
      <c r="K50" s="47">
        <v>103.35</v>
      </c>
      <c r="L50" s="47">
        <v>885.36</v>
      </c>
      <c r="M50" s="64">
        <f t="shared" si="1"/>
        <v>29063.15</v>
      </c>
    </row>
    <row r="51" spans="1:13" ht="15">
      <c r="A51" s="6">
        <v>47</v>
      </c>
      <c r="B51" s="6" t="s">
        <v>47</v>
      </c>
      <c r="C51" s="47">
        <v>1491.29</v>
      </c>
      <c r="D51" s="47">
        <v>1895.09</v>
      </c>
      <c r="E51" s="47">
        <v>1278.13</v>
      </c>
      <c r="F51" s="47">
        <v>462.91</v>
      </c>
      <c r="G51" s="47">
        <v>670.42</v>
      </c>
      <c r="H51" s="47">
        <v>499.38</v>
      </c>
      <c r="I51" s="47">
        <v>372.45</v>
      </c>
      <c r="J51" s="47">
        <v>33</v>
      </c>
      <c r="K51" s="47">
        <v>2.58</v>
      </c>
      <c r="L51" s="47">
        <v>234.43</v>
      </c>
      <c r="M51" s="64">
        <f t="shared" si="1"/>
        <v>6939.68</v>
      </c>
    </row>
    <row r="52" spans="1:13" ht="15">
      <c r="A52" s="6">
        <v>48</v>
      </c>
      <c r="B52" s="6" t="s">
        <v>48</v>
      </c>
      <c r="C52" s="47">
        <v>34382.62</v>
      </c>
      <c r="D52" s="47">
        <v>42228.77</v>
      </c>
      <c r="E52" s="47">
        <v>33896.71</v>
      </c>
      <c r="F52" s="47">
        <v>6485.09</v>
      </c>
      <c r="G52" s="47">
        <v>13840.05</v>
      </c>
      <c r="H52" s="47">
        <v>9309.61</v>
      </c>
      <c r="I52" s="47">
        <v>23989.12</v>
      </c>
      <c r="J52" s="47">
        <v>2322.25</v>
      </c>
      <c r="K52" s="47">
        <v>606.45</v>
      </c>
      <c r="L52" s="47">
        <v>3032.35</v>
      </c>
      <c r="M52" s="64">
        <f t="shared" si="1"/>
        <v>170093.02000000002</v>
      </c>
    </row>
    <row r="53" spans="1:13" ht="15">
      <c r="A53" s="6">
        <v>49</v>
      </c>
      <c r="B53" s="6" t="s">
        <v>49</v>
      </c>
      <c r="C53" s="47">
        <v>10246.34</v>
      </c>
      <c r="D53" s="47">
        <v>14667.91</v>
      </c>
      <c r="E53" s="47">
        <v>10954.53</v>
      </c>
      <c r="F53" s="47">
        <v>2007.9</v>
      </c>
      <c r="G53" s="47">
        <v>3049.06</v>
      </c>
      <c r="H53" s="47">
        <v>1989.45</v>
      </c>
      <c r="I53" s="47">
        <v>6478.06</v>
      </c>
      <c r="J53" s="47">
        <v>598.94</v>
      </c>
      <c r="K53" s="47">
        <v>103.17</v>
      </c>
      <c r="L53" s="47">
        <v>975.47</v>
      </c>
      <c r="M53" s="64">
        <f t="shared" si="1"/>
        <v>51070.829999999994</v>
      </c>
    </row>
    <row r="54" spans="1:13" ht="15">
      <c r="A54" s="6">
        <v>50</v>
      </c>
      <c r="B54" s="6" t="s">
        <v>50</v>
      </c>
      <c r="C54" s="47">
        <v>33104.47</v>
      </c>
      <c r="D54" s="47">
        <v>46241.95</v>
      </c>
      <c r="E54" s="47">
        <v>37274.99</v>
      </c>
      <c r="F54" s="47">
        <v>10850.91</v>
      </c>
      <c r="G54" s="47">
        <v>14875.66</v>
      </c>
      <c r="H54" s="47">
        <v>6547.32</v>
      </c>
      <c r="I54" s="47">
        <v>14101.38</v>
      </c>
      <c r="J54" s="47">
        <v>1067.41</v>
      </c>
      <c r="K54" s="47">
        <v>320.78</v>
      </c>
      <c r="L54" s="47">
        <v>5228.38</v>
      </c>
      <c r="M54" s="64">
        <f t="shared" si="1"/>
        <v>169613.25000000003</v>
      </c>
    </row>
    <row r="55" spans="1:13" ht="15">
      <c r="A55" s="6">
        <v>51</v>
      </c>
      <c r="B55" s="6" t="s">
        <v>51</v>
      </c>
      <c r="C55" s="47">
        <v>16261.95</v>
      </c>
      <c r="D55" s="47">
        <v>19349.89</v>
      </c>
      <c r="E55" s="47">
        <v>13020.68</v>
      </c>
      <c r="F55" s="47">
        <v>3128.87</v>
      </c>
      <c r="G55" s="47">
        <v>5786.38</v>
      </c>
      <c r="H55" s="47">
        <v>3998.77</v>
      </c>
      <c r="I55" s="47">
        <v>1757.33</v>
      </c>
      <c r="J55" s="47">
        <v>624.68</v>
      </c>
      <c r="K55" s="47">
        <v>253.94</v>
      </c>
      <c r="L55" s="47">
        <v>1655.19</v>
      </c>
      <c r="M55" s="64">
        <f t="shared" si="1"/>
        <v>65837.68</v>
      </c>
    </row>
    <row r="56" spans="1:13" ht="15">
      <c r="A56" s="6">
        <v>52</v>
      </c>
      <c r="B56" s="6" t="s">
        <v>52</v>
      </c>
      <c r="C56" s="47">
        <v>23431.94</v>
      </c>
      <c r="D56" s="47">
        <v>28426.06</v>
      </c>
      <c r="E56" s="47">
        <v>25479.44</v>
      </c>
      <c r="F56" s="47">
        <v>6346.63</v>
      </c>
      <c r="G56" s="47">
        <v>10042.77</v>
      </c>
      <c r="H56" s="47">
        <v>4372.97</v>
      </c>
      <c r="I56" s="47">
        <v>2952.01</v>
      </c>
      <c r="J56" s="47">
        <v>931.01</v>
      </c>
      <c r="K56" s="47">
        <v>295.22</v>
      </c>
      <c r="L56" s="47">
        <v>3182.45</v>
      </c>
      <c r="M56" s="64">
        <f t="shared" si="1"/>
        <v>105460.5</v>
      </c>
    </row>
    <row r="57" spans="1:13" ht="15">
      <c r="A57" s="6">
        <v>53</v>
      </c>
      <c r="B57" s="6" t="s">
        <v>53</v>
      </c>
      <c r="C57" s="47">
        <v>24022.37</v>
      </c>
      <c r="D57" s="47">
        <v>27105.4</v>
      </c>
      <c r="E57" s="47">
        <v>16983.11</v>
      </c>
      <c r="F57" s="47">
        <v>3471.75</v>
      </c>
      <c r="G57" s="47">
        <v>6254.25</v>
      </c>
      <c r="H57" s="47">
        <v>5071.73</v>
      </c>
      <c r="I57" s="47">
        <v>6557.58</v>
      </c>
      <c r="J57" s="47">
        <v>291.1</v>
      </c>
      <c r="K57" s="47">
        <v>210.77</v>
      </c>
      <c r="L57" s="47">
        <v>3135.73</v>
      </c>
      <c r="M57" s="64">
        <f t="shared" si="1"/>
        <v>93103.79000000001</v>
      </c>
    </row>
    <row r="58" spans="1:13" ht="15">
      <c r="A58" s="6">
        <v>54</v>
      </c>
      <c r="B58" s="6" t="s">
        <v>54</v>
      </c>
      <c r="C58" s="47">
        <v>2831.32</v>
      </c>
      <c r="D58" s="47">
        <v>3228.42</v>
      </c>
      <c r="E58" s="47">
        <v>1803.37</v>
      </c>
      <c r="F58" s="47">
        <v>761.29</v>
      </c>
      <c r="G58" s="47">
        <v>993.1</v>
      </c>
      <c r="H58" s="47">
        <v>657.35</v>
      </c>
      <c r="I58" s="47">
        <v>443.69</v>
      </c>
      <c r="J58" s="47">
        <v>52.81</v>
      </c>
      <c r="K58" s="47">
        <v>8.86</v>
      </c>
      <c r="L58" s="47">
        <v>373.72</v>
      </c>
      <c r="M58" s="64">
        <f t="shared" si="1"/>
        <v>11153.93</v>
      </c>
    </row>
    <row r="59" spans="1:13" ht="15">
      <c r="A59" s="6">
        <v>55</v>
      </c>
      <c r="B59" s="6" t="s">
        <v>55</v>
      </c>
      <c r="C59" s="47">
        <v>6896</v>
      </c>
      <c r="D59" s="47">
        <v>8697.48</v>
      </c>
      <c r="E59" s="47">
        <v>7177.17</v>
      </c>
      <c r="F59" s="47">
        <v>1564.98</v>
      </c>
      <c r="G59" s="47">
        <v>2497.67</v>
      </c>
      <c r="H59" s="47">
        <v>1052.25</v>
      </c>
      <c r="I59" s="47">
        <v>60.73</v>
      </c>
      <c r="J59" s="47">
        <v>204.42</v>
      </c>
      <c r="K59" s="47">
        <v>63.69</v>
      </c>
      <c r="L59" s="47">
        <v>619.37</v>
      </c>
      <c r="M59" s="64">
        <f t="shared" si="1"/>
        <v>28833.76</v>
      </c>
    </row>
    <row r="60" spans="1:13" ht="15">
      <c r="A60" s="6">
        <v>56</v>
      </c>
      <c r="B60" s="6" t="s">
        <v>56</v>
      </c>
      <c r="C60" s="47">
        <v>9323.3</v>
      </c>
      <c r="D60" s="47">
        <v>11630.62</v>
      </c>
      <c r="E60" s="47">
        <v>8067.18</v>
      </c>
      <c r="F60" s="47">
        <v>1489.67</v>
      </c>
      <c r="G60" s="47">
        <v>2425.84</v>
      </c>
      <c r="H60" s="47">
        <v>1548.1</v>
      </c>
      <c r="I60" s="47">
        <v>2298.18</v>
      </c>
      <c r="J60" s="47">
        <v>172.05</v>
      </c>
      <c r="K60" s="47">
        <v>31.97</v>
      </c>
      <c r="L60" s="47">
        <v>1234.47</v>
      </c>
      <c r="M60" s="64">
        <f t="shared" si="1"/>
        <v>38221.380000000005</v>
      </c>
    </row>
    <row r="61" spans="1:13" ht="15">
      <c r="A61" s="6">
        <v>57</v>
      </c>
      <c r="B61" s="6" t="s">
        <v>57</v>
      </c>
      <c r="C61" s="47">
        <v>5781.26</v>
      </c>
      <c r="D61" s="47">
        <v>7568.15</v>
      </c>
      <c r="E61" s="47">
        <v>6081.19</v>
      </c>
      <c r="F61" s="47">
        <v>1535.83</v>
      </c>
      <c r="G61" s="47">
        <v>1995.07</v>
      </c>
      <c r="H61" s="47">
        <v>936.58</v>
      </c>
      <c r="I61" s="47">
        <v>95.37</v>
      </c>
      <c r="J61" s="47">
        <v>147.89</v>
      </c>
      <c r="K61" s="47">
        <v>50.83</v>
      </c>
      <c r="L61" s="47">
        <v>670.08</v>
      </c>
      <c r="M61" s="64">
        <f t="shared" si="1"/>
        <v>24862.250000000004</v>
      </c>
    </row>
    <row r="62" spans="1:13" ht="15">
      <c r="A62" s="6">
        <v>58</v>
      </c>
      <c r="B62" s="6" t="s">
        <v>58</v>
      </c>
      <c r="C62" s="47">
        <v>9059.03</v>
      </c>
      <c r="D62" s="47">
        <v>10532.01</v>
      </c>
      <c r="E62" s="47">
        <v>8186.63</v>
      </c>
      <c r="F62" s="47">
        <v>2305.14</v>
      </c>
      <c r="G62" s="47">
        <v>4864.77</v>
      </c>
      <c r="H62" s="47">
        <v>2617.52</v>
      </c>
      <c r="I62" s="47">
        <v>1780.55</v>
      </c>
      <c r="J62" s="47">
        <v>427.11</v>
      </c>
      <c r="K62" s="47">
        <v>87.21</v>
      </c>
      <c r="L62" s="47">
        <v>1207.36</v>
      </c>
      <c r="M62" s="64">
        <f t="shared" si="1"/>
        <v>41067.33</v>
      </c>
    </row>
    <row r="63" spans="1:13" ht="15">
      <c r="A63" s="6">
        <v>59</v>
      </c>
      <c r="B63" s="6" t="s">
        <v>59</v>
      </c>
      <c r="C63" s="47">
        <v>14606.81</v>
      </c>
      <c r="D63" s="47">
        <v>18798.95</v>
      </c>
      <c r="E63" s="47">
        <v>15353.1</v>
      </c>
      <c r="F63" s="47">
        <v>3150.13</v>
      </c>
      <c r="G63" s="47">
        <v>5600.05</v>
      </c>
      <c r="H63" s="47">
        <v>2972.79</v>
      </c>
      <c r="I63" s="47">
        <v>1910.05</v>
      </c>
      <c r="J63" s="47">
        <v>355.06</v>
      </c>
      <c r="K63" s="47">
        <v>49.37</v>
      </c>
      <c r="L63" s="47">
        <v>1802.02</v>
      </c>
      <c r="M63" s="64">
        <f t="shared" si="1"/>
        <v>64598.33</v>
      </c>
    </row>
    <row r="64" spans="1:13" ht="15">
      <c r="A64" s="6">
        <v>60</v>
      </c>
      <c r="B64" s="6" t="s">
        <v>60</v>
      </c>
      <c r="C64" s="47">
        <v>1886</v>
      </c>
      <c r="D64" s="47">
        <v>2352.26</v>
      </c>
      <c r="E64" s="47">
        <v>1380.16</v>
      </c>
      <c r="F64" s="47">
        <v>396.7</v>
      </c>
      <c r="G64" s="47">
        <v>480</v>
      </c>
      <c r="H64" s="47">
        <v>345.07</v>
      </c>
      <c r="I64" s="47">
        <v>179.77</v>
      </c>
      <c r="J64" s="47">
        <v>38</v>
      </c>
      <c r="K64" s="47">
        <v>6.32</v>
      </c>
      <c r="L64" s="47">
        <v>318.14</v>
      </c>
      <c r="M64" s="64">
        <f t="shared" si="1"/>
        <v>7382.42</v>
      </c>
    </row>
    <row r="65" spans="1:13" ht="15">
      <c r="A65" s="6">
        <v>61</v>
      </c>
      <c r="B65" s="6" t="s">
        <v>61</v>
      </c>
      <c r="C65" s="47">
        <v>1564.77</v>
      </c>
      <c r="D65" s="47">
        <v>1858.75</v>
      </c>
      <c r="E65" s="47">
        <v>1157.73</v>
      </c>
      <c r="F65" s="47">
        <v>348.21</v>
      </c>
      <c r="G65" s="47">
        <v>350.9</v>
      </c>
      <c r="H65" s="47">
        <v>203.63</v>
      </c>
      <c r="I65" s="47">
        <v>153.98</v>
      </c>
      <c r="J65" s="47">
        <v>7</v>
      </c>
      <c r="K65" s="47">
        <v>1.54</v>
      </c>
      <c r="L65" s="47">
        <v>214.97</v>
      </c>
      <c r="M65" s="64">
        <f t="shared" si="1"/>
        <v>5861.48</v>
      </c>
    </row>
    <row r="66" spans="1:13" ht="15">
      <c r="A66" s="6">
        <v>62</v>
      </c>
      <c r="B66" s="6" t="s">
        <v>62</v>
      </c>
      <c r="C66" s="47">
        <v>834.5</v>
      </c>
      <c r="D66" s="47">
        <v>890.09</v>
      </c>
      <c r="E66" s="47">
        <v>552.1</v>
      </c>
      <c r="F66" s="47">
        <v>236.84</v>
      </c>
      <c r="G66" s="47">
        <v>230.95</v>
      </c>
      <c r="H66" s="47">
        <v>137.61</v>
      </c>
      <c r="I66" s="47">
        <v>0.34</v>
      </c>
      <c r="J66" s="47">
        <v>21.38</v>
      </c>
      <c r="K66" s="47">
        <v>6.26</v>
      </c>
      <c r="L66" s="47">
        <v>44.81</v>
      </c>
      <c r="M66" s="64">
        <f t="shared" si="1"/>
        <v>2954.8800000000006</v>
      </c>
    </row>
    <row r="67" spans="1:13" ht="15">
      <c r="A67" s="6">
        <v>63</v>
      </c>
      <c r="B67" s="6" t="s">
        <v>63</v>
      </c>
      <c r="C67" s="47">
        <v>596</v>
      </c>
      <c r="D67" s="47">
        <v>688.97</v>
      </c>
      <c r="E67" s="47">
        <v>417.9</v>
      </c>
      <c r="F67" s="47">
        <v>148.97</v>
      </c>
      <c r="G67" s="47">
        <v>163.3</v>
      </c>
      <c r="H67" s="47">
        <v>108.12</v>
      </c>
      <c r="I67" s="47">
        <v>0</v>
      </c>
      <c r="J67" s="47">
        <v>12.41</v>
      </c>
      <c r="K67" s="47">
        <v>1.07</v>
      </c>
      <c r="L67" s="47">
        <v>87.49</v>
      </c>
      <c r="M67" s="64">
        <f t="shared" si="1"/>
        <v>2224.2299999999996</v>
      </c>
    </row>
    <row r="68" spans="1:13" ht="15">
      <c r="A68" s="6">
        <v>64</v>
      </c>
      <c r="B68" s="6" t="s">
        <v>64</v>
      </c>
      <c r="C68" s="47">
        <v>14462.24</v>
      </c>
      <c r="D68" s="47">
        <v>18006.2</v>
      </c>
      <c r="E68" s="47">
        <v>13191.52</v>
      </c>
      <c r="F68" s="47">
        <v>3097.82</v>
      </c>
      <c r="G68" s="47">
        <v>5632</v>
      </c>
      <c r="H68" s="47">
        <v>3648.37</v>
      </c>
      <c r="I68" s="47">
        <v>2292.09</v>
      </c>
      <c r="J68" s="47">
        <v>598.24</v>
      </c>
      <c r="K68" s="47">
        <v>139.41</v>
      </c>
      <c r="L68" s="47">
        <v>1896.92</v>
      </c>
      <c r="M68" s="64">
        <f t="shared" si="1"/>
        <v>62964.810000000005</v>
      </c>
    </row>
    <row r="69" spans="1:13" ht="15">
      <c r="A69" s="6">
        <v>65</v>
      </c>
      <c r="B69" s="6" t="s">
        <v>65</v>
      </c>
      <c r="C69" s="47">
        <v>1334.1</v>
      </c>
      <c r="D69" s="47">
        <v>1528.43</v>
      </c>
      <c r="E69" s="47">
        <v>879.96</v>
      </c>
      <c r="F69" s="47">
        <v>615.32</v>
      </c>
      <c r="G69" s="47">
        <v>354.92</v>
      </c>
      <c r="H69" s="47">
        <v>271.92</v>
      </c>
      <c r="I69" s="47">
        <v>4.57</v>
      </c>
      <c r="J69" s="47">
        <v>22.5</v>
      </c>
      <c r="K69" s="47">
        <v>16.07</v>
      </c>
      <c r="L69" s="47">
        <v>173.84</v>
      </c>
      <c r="M69" s="64">
        <f aca="true" t="shared" si="2" ref="M69:M80">SUM(C69:L69)</f>
        <v>5201.629999999999</v>
      </c>
    </row>
    <row r="70" spans="1:13" ht="15">
      <c r="A70" s="6">
        <v>66</v>
      </c>
      <c r="B70" s="6" t="s">
        <v>66</v>
      </c>
      <c r="C70" s="47">
        <v>1990.61</v>
      </c>
      <c r="D70" s="47">
        <v>2151.17</v>
      </c>
      <c r="E70" s="47">
        <v>1381.88</v>
      </c>
      <c r="F70" s="47">
        <v>301.41</v>
      </c>
      <c r="G70" s="47">
        <v>436.86</v>
      </c>
      <c r="H70" s="47">
        <v>320.55</v>
      </c>
      <c r="I70" s="47">
        <v>136.11</v>
      </c>
      <c r="J70" s="47">
        <v>8.79</v>
      </c>
      <c r="K70" s="47">
        <v>2.76</v>
      </c>
      <c r="L70" s="47">
        <v>202.93</v>
      </c>
      <c r="M70" s="64">
        <f t="shared" si="2"/>
        <v>6933.07</v>
      </c>
    </row>
    <row r="71" spans="1:13" ht="15">
      <c r="A71" s="6">
        <v>67</v>
      </c>
      <c r="B71" s="6" t="s">
        <v>67</v>
      </c>
      <c r="C71" s="47">
        <v>914.9</v>
      </c>
      <c r="D71" s="47">
        <v>1055.71</v>
      </c>
      <c r="E71" s="47">
        <v>773.42</v>
      </c>
      <c r="F71" s="47">
        <v>211.05</v>
      </c>
      <c r="G71" s="47">
        <v>268.57</v>
      </c>
      <c r="H71" s="47">
        <v>149.43</v>
      </c>
      <c r="I71" s="47">
        <v>21.82</v>
      </c>
      <c r="J71" s="47">
        <v>16</v>
      </c>
      <c r="K71" s="47">
        <v>6.51</v>
      </c>
      <c r="L71" s="47">
        <v>77.88</v>
      </c>
      <c r="M71" s="64">
        <f t="shared" si="2"/>
        <v>3495.290000000001</v>
      </c>
    </row>
    <row r="72" spans="1:13" ht="15">
      <c r="A72" s="6">
        <v>68</v>
      </c>
      <c r="B72" s="6" t="s">
        <v>223</v>
      </c>
      <c r="C72" s="47">
        <v>0</v>
      </c>
      <c r="D72" s="47">
        <v>53.87</v>
      </c>
      <c r="E72" s="47">
        <v>168.32</v>
      </c>
      <c r="F72" s="47">
        <v>0</v>
      </c>
      <c r="G72" s="47">
        <v>39.84</v>
      </c>
      <c r="H72" s="47">
        <v>170.61</v>
      </c>
      <c r="I72" s="47">
        <v>0</v>
      </c>
      <c r="J72" s="47">
        <v>0</v>
      </c>
      <c r="K72" s="47">
        <v>0</v>
      </c>
      <c r="L72" s="47">
        <v>51.17</v>
      </c>
      <c r="M72" s="64">
        <f t="shared" si="2"/>
        <v>483.81</v>
      </c>
    </row>
    <row r="73" spans="1:13" ht="15">
      <c r="A73" s="6">
        <v>69</v>
      </c>
      <c r="B73" s="6" t="s">
        <v>104</v>
      </c>
      <c r="C73" s="47">
        <v>129.74</v>
      </c>
      <c r="D73" s="47">
        <v>169.98</v>
      </c>
      <c r="E73" s="47">
        <v>144.34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0.17</v>
      </c>
      <c r="M73" s="64">
        <f t="shared" si="2"/>
        <v>444.2300000000001</v>
      </c>
    </row>
    <row r="74" spans="1:13" ht="15">
      <c r="A74" s="6">
        <v>70</v>
      </c>
      <c r="B74" s="6" t="s">
        <v>227</v>
      </c>
      <c r="C74" s="47">
        <v>183.6</v>
      </c>
      <c r="D74" s="47">
        <v>300.27</v>
      </c>
      <c r="E74" s="47">
        <v>69.61</v>
      </c>
      <c r="F74" s="47">
        <v>35</v>
      </c>
      <c r="G74" s="47">
        <v>27</v>
      </c>
      <c r="H74" s="47">
        <v>1</v>
      </c>
      <c r="I74" s="47">
        <v>3.13</v>
      </c>
      <c r="J74" s="47">
        <v>0</v>
      </c>
      <c r="K74" s="47">
        <v>0</v>
      </c>
      <c r="L74" s="47">
        <v>0</v>
      </c>
      <c r="M74" s="64">
        <f t="shared" si="2"/>
        <v>619.61</v>
      </c>
    </row>
    <row r="75" spans="1:13" ht="15">
      <c r="A75" s="6">
        <v>71</v>
      </c>
      <c r="B75" s="6" t="s">
        <v>228</v>
      </c>
      <c r="C75" s="47">
        <v>492.03</v>
      </c>
      <c r="D75" s="47">
        <v>717.96</v>
      </c>
      <c r="E75" s="47">
        <v>0</v>
      </c>
      <c r="F75" s="47">
        <v>48.5</v>
      </c>
      <c r="G75" s="47">
        <v>72.78</v>
      </c>
      <c r="H75" s="47">
        <v>0</v>
      </c>
      <c r="I75" s="47">
        <v>36.34</v>
      </c>
      <c r="J75" s="47">
        <v>15.5</v>
      </c>
      <c r="K75" s="47">
        <v>0</v>
      </c>
      <c r="L75" s="47">
        <v>0</v>
      </c>
      <c r="M75" s="64">
        <f t="shared" si="2"/>
        <v>1383.11</v>
      </c>
    </row>
    <row r="76" spans="1:13" ht="15">
      <c r="A76" s="6">
        <v>71</v>
      </c>
      <c r="B76" s="6" t="s">
        <v>229</v>
      </c>
      <c r="C76" s="47">
        <v>352.6</v>
      </c>
      <c r="D76" s="47">
        <v>166</v>
      </c>
      <c r="E76" s="47">
        <v>0</v>
      </c>
      <c r="F76" s="47">
        <v>59</v>
      </c>
      <c r="G76" s="47">
        <v>40</v>
      </c>
      <c r="H76" s="47">
        <v>0</v>
      </c>
      <c r="I76" s="47">
        <v>16.9</v>
      </c>
      <c r="J76" s="47">
        <v>12</v>
      </c>
      <c r="K76" s="47">
        <v>0</v>
      </c>
      <c r="L76" s="47">
        <v>0</v>
      </c>
      <c r="M76" s="64">
        <f t="shared" si="2"/>
        <v>646.5</v>
      </c>
    </row>
    <row r="77" spans="1:13" ht="15">
      <c r="A77" s="6">
        <v>72</v>
      </c>
      <c r="B77" s="6" t="s">
        <v>225</v>
      </c>
      <c r="C77" s="47">
        <v>276.82</v>
      </c>
      <c r="D77" s="47">
        <v>590.16</v>
      </c>
      <c r="E77" s="47">
        <v>458.19</v>
      </c>
      <c r="F77" s="47">
        <v>44.5</v>
      </c>
      <c r="G77" s="47">
        <v>93</v>
      </c>
      <c r="H77" s="47">
        <v>79.41</v>
      </c>
      <c r="I77" s="47">
        <v>4.18</v>
      </c>
      <c r="J77" s="47">
        <v>0</v>
      </c>
      <c r="K77" s="47">
        <v>0</v>
      </c>
      <c r="L77" s="47">
        <v>60.05</v>
      </c>
      <c r="M77" s="64">
        <f t="shared" si="2"/>
        <v>1606.3100000000002</v>
      </c>
    </row>
    <row r="78" spans="1:13" ht="15">
      <c r="A78" s="6">
        <v>73</v>
      </c>
      <c r="B78" s="6" t="s">
        <v>105</v>
      </c>
      <c r="C78" s="47">
        <v>201</v>
      </c>
      <c r="D78" s="47">
        <v>305.67</v>
      </c>
      <c r="E78" s="47">
        <v>366.93</v>
      </c>
      <c r="F78" s="47">
        <v>15</v>
      </c>
      <c r="G78" s="47">
        <v>156.33</v>
      </c>
      <c r="H78" s="47">
        <v>101.84</v>
      </c>
      <c r="I78" s="47">
        <v>0</v>
      </c>
      <c r="J78" s="47">
        <v>0</v>
      </c>
      <c r="K78" s="47">
        <v>0</v>
      </c>
      <c r="L78" s="47">
        <v>0</v>
      </c>
      <c r="M78" s="64">
        <f t="shared" si="2"/>
        <v>1146.77</v>
      </c>
    </row>
    <row r="79" spans="1:13" ht="15">
      <c r="A79" s="6">
        <v>74</v>
      </c>
      <c r="B79" s="6" t="s">
        <v>192</v>
      </c>
      <c r="C79" s="47">
        <v>0</v>
      </c>
      <c r="D79" s="47">
        <v>1857.71</v>
      </c>
      <c r="E79" s="47">
        <v>11050.21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2"/>
        <v>12907.919999999998</v>
      </c>
    </row>
    <row r="80" spans="1:13" ht="15">
      <c r="A80" s="63">
        <v>99</v>
      </c>
      <c r="B80" s="63" t="s">
        <v>231</v>
      </c>
      <c r="C80" s="64">
        <f aca="true" t="shared" si="3" ref="C80:L80">SUM(C5:C79)</f>
        <v>590090.78</v>
      </c>
      <c r="D80" s="64">
        <f t="shared" si="3"/>
        <v>733723.25</v>
      </c>
      <c r="E80" s="64">
        <f t="shared" si="3"/>
        <v>545246.4999999997</v>
      </c>
      <c r="F80" s="64">
        <f t="shared" si="3"/>
        <v>139327.18</v>
      </c>
      <c r="G80" s="64">
        <f t="shared" si="3"/>
        <v>219283.77999999997</v>
      </c>
      <c r="H80" s="64">
        <f t="shared" si="3"/>
        <v>132924.03999999998</v>
      </c>
      <c r="I80" s="64">
        <f t="shared" si="3"/>
        <v>157451.90999999992</v>
      </c>
      <c r="J80" s="64">
        <f t="shared" si="3"/>
        <v>20314.64</v>
      </c>
      <c r="K80" s="64">
        <f t="shared" si="3"/>
        <v>6014.049999999999</v>
      </c>
      <c r="L80" s="64">
        <f t="shared" si="3"/>
        <v>72995.39</v>
      </c>
      <c r="M80" s="65">
        <f t="shared" si="2"/>
        <v>2617371.5199999996</v>
      </c>
    </row>
  </sheetData>
  <sheetProtection/>
  <conditionalFormatting sqref="C5:L79">
    <cfRule type="expression" priority="1" dxfId="1">
      <formula>C5&lt;&gt;ROUND(C5,2)</formula>
    </cfRule>
  </conditionalFormatting>
  <printOptions/>
  <pageMargins left="0.5" right="0.2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0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3.3359375" style="0" bestFit="1" customWidth="1"/>
    <col min="3" max="9" width="8.77734375" style="0" bestFit="1" customWidth="1"/>
    <col min="10" max="10" width="7.99609375" style="0" bestFit="1" customWidth="1"/>
    <col min="11" max="11" width="7.21484375" style="0" bestFit="1" customWidth="1"/>
    <col min="12" max="12" width="7.99609375" style="0" bestFit="1" customWidth="1"/>
    <col min="13" max="13" width="9.99609375" style="0" bestFit="1" customWidth="1"/>
  </cols>
  <sheetData>
    <row r="1" ht="15">
      <c r="A1" s="46" t="s">
        <v>232</v>
      </c>
    </row>
    <row r="2" ht="15">
      <c r="A2" s="62" t="s">
        <v>350</v>
      </c>
    </row>
    <row r="3" spans="1:13" ht="15.75">
      <c r="A3" s="46" t="s">
        <v>354</v>
      </c>
      <c r="M3" s="135">
        <v>40275</v>
      </c>
    </row>
    <row r="4" spans="1:13" ht="15">
      <c r="A4" s="66" t="s">
        <v>191</v>
      </c>
      <c r="B4" s="67" t="s">
        <v>1</v>
      </c>
      <c r="C4" s="68" t="s">
        <v>212</v>
      </c>
      <c r="D4" s="68" t="s">
        <v>213</v>
      </c>
      <c r="E4" s="68" t="s">
        <v>214</v>
      </c>
      <c r="F4" s="68" t="s">
        <v>215</v>
      </c>
      <c r="G4" s="68" t="s">
        <v>216</v>
      </c>
      <c r="H4" s="68" t="s">
        <v>217</v>
      </c>
      <c r="I4" s="68" t="s">
        <v>218</v>
      </c>
      <c r="J4" s="68" t="s">
        <v>219</v>
      </c>
      <c r="K4" s="68" t="s">
        <v>220</v>
      </c>
      <c r="L4" s="68" t="s">
        <v>221</v>
      </c>
      <c r="M4" s="68" t="s">
        <v>2</v>
      </c>
    </row>
    <row r="5" spans="1:13" ht="15">
      <c r="A5" s="6">
        <v>1</v>
      </c>
      <c r="B5" s="6" t="s">
        <v>3</v>
      </c>
      <c r="C5" s="47">
        <v>0.19</v>
      </c>
      <c r="D5" s="47">
        <v>0.27</v>
      </c>
      <c r="E5" s="47">
        <v>0.26</v>
      </c>
      <c r="F5" s="47">
        <v>0.04</v>
      </c>
      <c r="G5" s="47">
        <v>0.05</v>
      </c>
      <c r="H5" s="47">
        <v>0.04</v>
      </c>
      <c r="I5" s="47">
        <v>2.150000000000001</v>
      </c>
      <c r="J5" s="47">
        <v>0</v>
      </c>
      <c r="K5" s="47">
        <v>0</v>
      </c>
      <c r="L5" s="47">
        <v>0</v>
      </c>
      <c r="M5" s="64">
        <f aca="true" t="shared" si="0" ref="M5:M68">SUM(C5:L5)</f>
        <v>3.000000000000001</v>
      </c>
    </row>
    <row r="6" spans="1:13" ht="15">
      <c r="A6" s="6">
        <v>2</v>
      </c>
      <c r="B6" s="6" t="s">
        <v>4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64">
        <f t="shared" si="0"/>
        <v>0</v>
      </c>
    </row>
    <row r="7" spans="1:13" ht="15">
      <c r="A7" s="6">
        <v>3</v>
      </c>
      <c r="B7" s="6" t="s">
        <v>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64">
        <f t="shared" si="0"/>
        <v>0</v>
      </c>
    </row>
    <row r="8" spans="1:13" ht="15">
      <c r="A8" s="6">
        <v>4</v>
      </c>
      <c r="B8" s="6" t="s">
        <v>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64">
        <f t="shared" si="0"/>
        <v>0</v>
      </c>
    </row>
    <row r="9" spans="1:13" ht="15">
      <c r="A9" s="6">
        <v>5</v>
      </c>
      <c r="B9" s="6" t="s">
        <v>7</v>
      </c>
      <c r="C9" s="47">
        <v>4.88</v>
      </c>
      <c r="D9" s="47">
        <v>6.930000000000001</v>
      </c>
      <c r="E9" s="47">
        <v>6.2700000000000005</v>
      </c>
      <c r="F9" s="47">
        <v>0.81</v>
      </c>
      <c r="G9" s="47">
        <v>1.61</v>
      </c>
      <c r="H9" s="47">
        <v>0.8</v>
      </c>
      <c r="I9" s="47">
        <v>53.359999999999985</v>
      </c>
      <c r="J9" s="47">
        <v>0</v>
      </c>
      <c r="K9" s="47">
        <v>0</v>
      </c>
      <c r="L9" s="47">
        <v>0.34</v>
      </c>
      <c r="M9" s="64">
        <f t="shared" si="0"/>
        <v>74.99999999999999</v>
      </c>
    </row>
    <row r="10" spans="1:13" ht="15">
      <c r="A10" s="6">
        <v>6</v>
      </c>
      <c r="B10" s="6" t="s">
        <v>8</v>
      </c>
      <c r="C10" s="47">
        <v>101.88</v>
      </c>
      <c r="D10" s="47">
        <v>165.31</v>
      </c>
      <c r="E10" s="47">
        <v>154.33999999999997</v>
      </c>
      <c r="F10" s="47">
        <v>36.6</v>
      </c>
      <c r="G10" s="47">
        <v>71.98</v>
      </c>
      <c r="H10" s="47">
        <v>34.16</v>
      </c>
      <c r="I10" s="47">
        <v>1265.73</v>
      </c>
      <c r="J10" s="47">
        <v>0</v>
      </c>
      <c r="K10" s="47">
        <v>0</v>
      </c>
      <c r="L10" s="47">
        <v>0</v>
      </c>
      <c r="M10" s="64">
        <f t="shared" si="0"/>
        <v>1830</v>
      </c>
    </row>
    <row r="11" spans="1:13" ht="15">
      <c r="A11" s="6">
        <v>7</v>
      </c>
      <c r="B11" s="6" t="s">
        <v>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64">
        <f t="shared" si="0"/>
        <v>0</v>
      </c>
    </row>
    <row r="12" spans="1:13" ht="15">
      <c r="A12" s="6">
        <v>8</v>
      </c>
      <c r="B12" s="6" t="s">
        <v>10</v>
      </c>
      <c r="C12" s="47">
        <v>1.97</v>
      </c>
      <c r="D12" s="47">
        <v>2.7800000000000002</v>
      </c>
      <c r="E12" s="47">
        <v>2.5100000000000002</v>
      </c>
      <c r="F12" s="47">
        <v>0.32</v>
      </c>
      <c r="G12" s="47">
        <v>0.64</v>
      </c>
      <c r="H12" s="47">
        <v>0.32</v>
      </c>
      <c r="I12" s="47">
        <v>21.330000000000002</v>
      </c>
      <c r="J12" s="47">
        <v>0</v>
      </c>
      <c r="K12" s="47">
        <v>0</v>
      </c>
      <c r="L12" s="47">
        <v>0.13</v>
      </c>
      <c r="M12" s="64">
        <f t="shared" si="0"/>
        <v>30.000000000000004</v>
      </c>
    </row>
    <row r="13" spans="1:13" ht="15">
      <c r="A13" s="6">
        <v>9</v>
      </c>
      <c r="B13" s="6" t="s">
        <v>11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64">
        <f t="shared" si="0"/>
        <v>0</v>
      </c>
    </row>
    <row r="14" spans="1:13" ht="15">
      <c r="A14" s="6">
        <v>10</v>
      </c>
      <c r="B14" s="6" t="s">
        <v>12</v>
      </c>
      <c r="C14" s="47">
        <v>0.9</v>
      </c>
      <c r="D14" s="47">
        <v>1.29</v>
      </c>
      <c r="E14" s="47">
        <v>1.1800000000000002</v>
      </c>
      <c r="F14" s="47">
        <v>0.16</v>
      </c>
      <c r="G14" s="47">
        <v>0.3</v>
      </c>
      <c r="H14" s="47">
        <v>0.15</v>
      </c>
      <c r="I14" s="47">
        <v>9.960000000000003</v>
      </c>
      <c r="J14" s="47">
        <v>0</v>
      </c>
      <c r="K14" s="47">
        <v>0</v>
      </c>
      <c r="L14" s="47">
        <v>0.06</v>
      </c>
      <c r="M14" s="64">
        <f t="shared" si="0"/>
        <v>14.000000000000004</v>
      </c>
    </row>
    <row r="15" spans="1:13" ht="15">
      <c r="A15" s="6">
        <v>11</v>
      </c>
      <c r="B15" s="6" t="s">
        <v>13</v>
      </c>
      <c r="C15" s="47">
        <v>11.3</v>
      </c>
      <c r="D15" s="47">
        <v>16.09</v>
      </c>
      <c r="E15" s="47">
        <v>14.52</v>
      </c>
      <c r="F15" s="47">
        <v>1.89</v>
      </c>
      <c r="G15" s="47">
        <v>3.74</v>
      </c>
      <c r="H15" s="47">
        <v>1.8499999999999999</v>
      </c>
      <c r="I15" s="47">
        <v>123.80999999999997</v>
      </c>
      <c r="J15" s="47">
        <v>0.01</v>
      </c>
      <c r="K15" s="47">
        <v>0</v>
      </c>
      <c r="L15" s="47">
        <v>0.79</v>
      </c>
      <c r="M15" s="64">
        <f t="shared" si="0"/>
        <v>173.99999999999997</v>
      </c>
    </row>
    <row r="16" spans="1:13" ht="15">
      <c r="A16" s="6">
        <v>12</v>
      </c>
      <c r="B16" s="6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64">
        <f t="shared" si="0"/>
        <v>0</v>
      </c>
    </row>
    <row r="17" spans="1:13" ht="15">
      <c r="A17" s="6">
        <v>13</v>
      </c>
      <c r="B17" s="6" t="s">
        <v>70</v>
      </c>
      <c r="C17" s="47">
        <v>140.76999999999998</v>
      </c>
      <c r="D17" s="47">
        <v>210.45999999999998</v>
      </c>
      <c r="E17" s="47">
        <v>139.4</v>
      </c>
      <c r="F17" s="47">
        <v>0</v>
      </c>
      <c r="G17" s="47">
        <v>0</v>
      </c>
      <c r="H17" s="47">
        <v>0</v>
      </c>
      <c r="I17" s="47">
        <v>1533.51</v>
      </c>
      <c r="J17" s="47">
        <v>0</v>
      </c>
      <c r="K17" s="47">
        <v>0</v>
      </c>
      <c r="L17" s="47">
        <v>21.86</v>
      </c>
      <c r="M17" s="64">
        <f t="shared" si="0"/>
        <v>2045.9999999999998</v>
      </c>
    </row>
    <row r="18" spans="1:13" ht="15">
      <c r="A18" s="6">
        <v>14</v>
      </c>
      <c r="B18" s="6" t="s">
        <v>71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64">
        <f t="shared" si="0"/>
        <v>0</v>
      </c>
    </row>
    <row r="19" spans="1:13" ht="15">
      <c r="A19" s="6">
        <v>15</v>
      </c>
      <c r="B19" s="6" t="s">
        <v>15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64">
        <f t="shared" si="0"/>
        <v>0</v>
      </c>
    </row>
    <row r="20" spans="1:13" ht="15">
      <c r="A20" s="6">
        <v>16</v>
      </c>
      <c r="B20" s="6" t="s">
        <v>16</v>
      </c>
      <c r="C20" s="47">
        <v>5.1</v>
      </c>
      <c r="D20" s="47">
        <v>7.21</v>
      </c>
      <c r="E20" s="47">
        <v>6.51</v>
      </c>
      <c r="F20" s="47">
        <v>0.8400000000000001</v>
      </c>
      <c r="G20" s="47">
        <v>1.6700000000000002</v>
      </c>
      <c r="H20" s="47">
        <v>0.8300000000000001</v>
      </c>
      <c r="I20" s="47">
        <v>55.50000000000001</v>
      </c>
      <c r="J20" s="47">
        <v>0</v>
      </c>
      <c r="K20" s="47">
        <v>0</v>
      </c>
      <c r="L20" s="47">
        <v>0.34</v>
      </c>
      <c r="M20" s="64">
        <f t="shared" si="0"/>
        <v>78.00000000000001</v>
      </c>
    </row>
    <row r="21" spans="1:13" ht="15">
      <c r="A21" s="6">
        <v>17</v>
      </c>
      <c r="B21" s="6" t="s">
        <v>17</v>
      </c>
      <c r="C21" s="47">
        <v>0.45999999999999996</v>
      </c>
      <c r="D21" s="47">
        <v>0.65</v>
      </c>
      <c r="E21" s="47">
        <v>0.5900000000000001</v>
      </c>
      <c r="F21" s="47">
        <v>0.08</v>
      </c>
      <c r="G21" s="47">
        <v>0.15</v>
      </c>
      <c r="H21" s="47">
        <v>0.08</v>
      </c>
      <c r="I21" s="47">
        <v>4.960000000000002</v>
      </c>
      <c r="J21" s="47">
        <v>0</v>
      </c>
      <c r="K21" s="47">
        <v>0</v>
      </c>
      <c r="L21" s="47">
        <v>0.03</v>
      </c>
      <c r="M21" s="64">
        <f t="shared" si="0"/>
        <v>7.000000000000002</v>
      </c>
    </row>
    <row r="22" spans="1:13" ht="15">
      <c r="A22" s="6">
        <v>18</v>
      </c>
      <c r="B22" s="6" t="s">
        <v>18</v>
      </c>
      <c r="C22" s="47">
        <v>0.24</v>
      </c>
      <c r="D22" s="47">
        <v>0.37000000000000005</v>
      </c>
      <c r="E22" s="47">
        <v>0.34</v>
      </c>
      <c r="F22" s="47">
        <v>0.05</v>
      </c>
      <c r="G22" s="47">
        <v>0.1</v>
      </c>
      <c r="H22" s="47">
        <v>0.04</v>
      </c>
      <c r="I22" s="47">
        <v>2.860000000000002</v>
      </c>
      <c r="J22" s="47">
        <v>0</v>
      </c>
      <c r="K22" s="47">
        <v>0</v>
      </c>
      <c r="L22" s="47">
        <v>0</v>
      </c>
      <c r="M22" s="64">
        <f t="shared" si="0"/>
        <v>4.000000000000003</v>
      </c>
    </row>
    <row r="23" spans="1:13" ht="15">
      <c r="A23" s="6">
        <v>19</v>
      </c>
      <c r="B23" s="6" t="s">
        <v>19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64">
        <f t="shared" si="0"/>
        <v>0</v>
      </c>
    </row>
    <row r="24" spans="1:13" ht="15">
      <c r="A24" s="6">
        <v>20</v>
      </c>
      <c r="B24" s="6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64">
        <f t="shared" si="0"/>
        <v>0</v>
      </c>
    </row>
    <row r="25" spans="1:13" ht="15">
      <c r="A25" s="6">
        <v>21</v>
      </c>
      <c r="B25" s="6" t="s">
        <v>21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64">
        <f t="shared" si="0"/>
        <v>0</v>
      </c>
    </row>
    <row r="26" spans="1:13" ht="15">
      <c r="A26" s="6">
        <v>22</v>
      </c>
      <c r="B26" s="6" t="s">
        <v>22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64">
        <f t="shared" si="0"/>
        <v>0</v>
      </c>
    </row>
    <row r="27" spans="1:13" ht="15">
      <c r="A27" s="6">
        <v>23</v>
      </c>
      <c r="B27" s="6" t="s">
        <v>23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64">
        <f t="shared" si="0"/>
        <v>0</v>
      </c>
    </row>
    <row r="28" spans="1:13" ht="15">
      <c r="A28" s="6">
        <v>24</v>
      </c>
      <c r="B28" s="6" t="s">
        <v>24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64">
        <f t="shared" si="0"/>
        <v>0</v>
      </c>
    </row>
    <row r="29" spans="1:13" ht="15">
      <c r="A29" s="6">
        <v>25</v>
      </c>
      <c r="B29" s="6" t="s">
        <v>25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64">
        <f t="shared" si="0"/>
        <v>0</v>
      </c>
    </row>
    <row r="30" spans="1:13" ht="15">
      <c r="A30" s="6">
        <v>26</v>
      </c>
      <c r="B30" s="6" t="s">
        <v>26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64">
        <f t="shared" si="0"/>
        <v>0</v>
      </c>
    </row>
    <row r="31" spans="1:13" ht="15">
      <c r="A31" s="6">
        <v>27</v>
      </c>
      <c r="B31" s="6" t="s">
        <v>27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64">
        <f t="shared" si="0"/>
        <v>0</v>
      </c>
    </row>
    <row r="32" spans="1:13" ht="15">
      <c r="A32" s="6">
        <v>28</v>
      </c>
      <c r="B32" s="6" t="s">
        <v>28</v>
      </c>
      <c r="C32" s="47">
        <v>0.09</v>
      </c>
      <c r="D32" s="47">
        <v>0.2</v>
      </c>
      <c r="E32" s="47">
        <v>0.16</v>
      </c>
      <c r="F32" s="47">
        <v>0.01</v>
      </c>
      <c r="G32" s="47">
        <v>0.05</v>
      </c>
      <c r="H32" s="47">
        <v>0.03</v>
      </c>
      <c r="I32" s="47">
        <v>1.4500000000000004</v>
      </c>
      <c r="J32" s="47">
        <v>0.01</v>
      </c>
      <c r="K32" s="47">
        <v>0</v>
      </c>
      <c r="L32" s="47">
        <v>0</v>
      </c>
      <c r="M32" s="64">
        <f t="shared" si="0"/>
        <v>2.0000000000000004</v>
      </c>
    </row>
    <row r="33" spans="1:13" ht="15">
      <c r="A33" s="6">
        <v>29</v>
      </c>
      <c r="B33" s="6" t="s">
        <v>29</v>
      </c>
      <c r="C33" s="47">
        <v>5.44</v>
      </c>
      <c r="D33" s="47">
        <v>7.77</v>
      </c>
      <c r="E33" s="47">
        <v>7.01</v>
      </c>
      <c r="F33" s="47">
        <v>0.9199999999999999</v>
      </c>
      <c r="G33" s="47">
        <v>1.8099999999999998</v>
      </c>
      <c r="H33" s="47">
        <v>0.8999999999999999</v>
      </c>
      <c r="I33" s="47">
        <v>59.76999999999998</v>
      </c>
      <c r="J33" s="47">
        <v>0</v>
      </c>
      <c r="K33" s="47">
        <v>0</v>
      </c>
      <c r="L33" s="47">
        <v>0.38</v>
      </c>
      <c r="M33" s="64">
        <f t="shared" si="0"/>
        <v>83.99999999999997</v>
      </c>
    </row>
    <row r="34" spans="1:13" ht="15">
      <c r="A34" s="6">
        <v>30</v>
      </c>
      <c r="B34" s="6" t="s">
        <v>30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64">
        <f t="shared" si="0"/>
        <v>0</v>
      </c>
    </row>
    <row r="35" spans="1:13" ht="15">
      <c r="A35" s="6">
        <v>31</v>
      </c>
      <c r="B35" s="6" t="s">
        <v>31</v>
      </c>
      <c r="C35" s="47">
        <v>0.19</v>
      </c>
      <c r="D35" s="47">
        <v>0.27</v>
      </c>
      <c r="E35" s="47">
        <v>0.26</v>
      </c>
      <c r="F35" s="47">
        <v>0.04</v>
      </c>
      <c r="G35" s="47">
        <v>0.05</v>
      </c>
      <c r="H35" s="47">
        <v>0.04</v>
      </c>
      <c r="I35" s="47">
        <v>2.150000000000001</v>
      </c>
      <c r="J35" s="47">
        <v>0</v>
      </c>
      <c r="K35" s="47">
        <v>0</v>
      </c>
      <c r="L35" s="47">
        <v>0</v>
      </c>
      <c r="M35" s="64">
        <f t="shared" si="0"/>
        <v>3.000000000000001</v>
      </c>
    </row>
    <row r="36" spans="1:13" ht="15">
      <c r="A36" s="6">
        <v>32</v>
      </c>
      <c r="B36" s="6" t="s">
        <v>32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64">
        <f t="shared" si="0"/>
        <v>0</v>
      </c>
    </row>
    <row r="37" spans="1:13" ht="15">
      <c r="A37" s="6">
        <v>33</v>
      </c>
      <c r="B37" s="6" t="s">
        <v>33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64">
        <f t="shared" si="0"/>
        <v>0</v>
      </c>
    </row>
    <row r="38" spans="1:13" ht="15">
      <c r="A38" s="6">
        <v>34</v>
      </c>
      <c r="B38" s="6" t="s">
        <v>34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64">
        <f t="shared" si="0"/>
        <v>0</v>
      </c>
    </row>
    <row r="39" spans="1:13" ht="15">
      <c r="A39" s="6">
        <v>35</v>
      </c>
      <c r="B39" s="6" t="s">
        <v>35</v>
      </c>
      <c r="C39" s="47">
        <v>0.53</v>
      </c>
      <c r="D39" s="47">
        <v>0.7300000000000001</v>
      </c>
      <c r="E39" s="47">
        <v>0.68</v>
      </c>
      <c r="F39" s="47">
        <v>0.09</v>
      </c>
      <c r="G39" s="47">
        <v>0.15</v>
      </c>
      <c r="H39" s="47">
        <v>0.08</v>
      </c>
      <c r="I39" s="47">
        <v>5.700000000000004</v>
      </c>
      <c r="J39" s="47">
        <v>0</v>
      </c>
      <c r="K39" s="47">
        <v>0</v>
      </c>
      <c r="L39" s="47">
        <v>0.04</v>
      </c>
      <c r="M39" s="64">
        <f t="shared" si="0"/>
        <v>8.000000000000004</v>
      </c>
    </row>
    <row r="40" spans="1:13" ht="15">
      <c r="A40" s="6">
        <v>36</v>
      </c>
      <c r="B40" s="6" t="s">
        <v>36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87.99999999999999</v>
      </c>
      <c r="J40" s="47">
        <v>0</v>
      </c>
      <c r="K40" s="47">
        <v>0</v>
      </c>
      <c r="L40" s="47">
        <v>0</v>
      </c>
      <c r="M40" s="64">
        <f t="shared" si="0"/>
        <v>87.99999999999999</v>
      </c>
    </row>
    <row r="41" spans="1:13" ht="15">
      <c r="A41" s="6">
        <v>37</v>
      </c>
      <c r="B41" s="6" t="s">
        <v>37</v>
      </c>
      <c r="C41" s="47">
        <v>0.08</v>
      </c>
      <c r="D41" s="47">
        <v>0.1</v>
      </c>
      <c r="E41" s="47">
        <v>0.08</v>
      </c>
      <c r="F41" s="47">
        <v>0</v>
      </c>
      <c r="G41" s="47">
        <v>0</v>
      </c>
      <c r="H41" s="47">
        <v>0</v>
      </c>
      <c r="I41" s="47">
        <v>0.7399999999999998</v>
      </c>
      <c r="J41" s="47">
        <v>0</v>
      </c>
      <c r="K41" s="47">
        <v>0</v>
      </c>
      <c r="L41" s="47">
        <v>0</v>
      </c>
      <c r="M41" s="64">
        <f t="shared" si="0"/>
        <v>0.9999999999999998</v>
      </c>
    </row>
    <row r="42" spans="1:13" ht="15">
      <c r="A42" s="6">
        <v>38</v>
      </c>
      <c r="B42" s="6" t="s">
        <v>38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64">
        <f t="shared" si="0"/>
        <v>0</v>
      </c>
    </row>
    <row r="43" spans="1:13" ht="15">
      <c r="A43" s="6">
        <v>39</v>
      </c>
      <c r="B43" s="6" t="s">
        <v>39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64">
        <f t="shared" si="0"/>
        <v>0</v>
      </c>
    </row>
    <row r="44" spans="1:13" ht="15">
      <c r="A44" s="6">
        <v>40</v>
      </c>
      <c r="B44" s="6" t="s">
        <v>40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64">
        <f t="shared" si="0"/>
        <v>0</v>
      </c>
    </row>
    <row r="45" spans="1:13" ht="15">
      <c r="A45" s="6">
        <v>41</v>
      </c>
      <c r="B45" s="6" t="s">
        <v>41</v>
      </c>
      <c r="C45" s="47">
        <v>3.45</v>
      </c>
      <c r="D45" s="47">
        <v>4.91</v>
      </c>
      <c r="E45" s="47">
        <v>4.42</v>
      </c>
      <c r="F45" s="47">
        <v>0.57</v>
      </c>
      <c r="G45" s="47">
        <v>1.13</v>
      </c>
      <c r="H45" s="47">
        <v>0.56</v>
      </c>
      <c r="I45" s="47">
        <v>37.71000000000001</v>
      </c>
      <c r="J45" s="47">
        <v>0</v>
      </c>
      <c r="K45" s="47">
        <v>0</v>
      </c>
      <c r="L45" s="47">
        <v>0.25</v>
      </c>
      <c r="M45" s="64">
        <f t="shared" si="0"/>
        <v>53.00000000000001</v>
      </c>
    </row>
    <row r="46" spans="1:13" ht="15">
      <c r="A46" s="6">
        <v>42</v>
      </c>
      <c r="B46" s="6" t="s">
        <v>42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64">
        <f t="shared" si="0"/>
        <v>0</v>
      </c>
    </row>
    <row r="47" spans="1:13" ht="15">
      <c r="A47" s="6">
        <v>43</v>
      </c>
      <c r="B47" s="6" t="s">
        <v>43</v>
      </c>
      <c r="C47" s="47">
        <v>0.32</v>
      </c>
      <c r="D47" s="47">
        <v>0.43999999999999995</v>
      </c>
      <c r="E47" s="47">
        <v>0.42000000000000004</v>
      </c>
      <c r="F47" s="47">
        <v>0.05</v>
      </c>
      <c r="G47" s="47">
        <v>0.1</v>
      </c>
      <c r="H47" s="47">
        <v>0.04</v>
      </c>
      <c r="I47" s="47">
        <v>3.590000000000004</v>
      </c>
      <c r="J47" s="47">
        <v>0</v>
      </c>
      <c r="K47" s="47">
        <v>0</v>
      </c>
      <c r="L47" s="47">
        <v>0.04</v>
      </c>
      <c r="M47" s="64">
        <f t="shared" si="0"/>
        <v>5.000000000000004</v>
      </c>
    </row>
    <row r="48" spans="1:13" ht="15">
      <c r="A48" s="6">
        <v>44</v>
      </c>
      <c r="B48" s="6" t="s">
        <v>44</v>
      </c>
      <c r="C48" s="47">
        <v>0.26</v>
      </c>
      <c r="D48" s="47">
        <v>0.36000000000000004</v>
      </c>
      <c r="E48" s="47">
        <v>0.34</v>
      </c>
      <c r="F48" s="47">
        <v>0.05</v>
      </c>
      <c r="G48" s="47">
        <v>0.1</v>
      </c>
      <c r="H48" s="47">
        <v>0.04</v>
      </c>
      <c r="I48" s="47">
        <v>2.8400000000000025</v>
      </c>
      <c r="J48" s="47">
        <v>0</v>
      </c>
      <c r="K48" s="47">
        <v>0</v>
      </c>
      <c r="L48" s="47">
        <v>0.01</v>
      </c>
      <c r="M48" s="64">
        <f t="shared" si="0"/>
        <v>4.000000000000003</v>
      </c>
    </row>
    <row r="49" spans="1:13" ht="15">
      <c r="A49" s="6">
        <v>45</v>
      </c>
      <c r="B49" s="6" t="s">
        <v>45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64">
        <f t="shared" si="0"/>
        <v>0</v>
      </c>
    </row>
    <row r="50" spans="1:13" ht="15">
      <c r="A50" s="6">
        <v>46</v>
      </c>
      <c r="B50" s="6" t="s">
        <v>46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64">
        <f t="shared" si="0"/>
        <v>0</v>
      </c>
    </row>
    <row r="51" spans="1:13" ht="15">
      <c r="A51" s="6">
        <v>47</v>
      </c>
      <c r="B51" s="6" t="s">
        <v>47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64">
        <f t="shared" si="0"/>
        <v>0</v>
      </c>
    </row>
    <row r="52" spans="1:13" ht="15">
      <c r="A52" s="6">
        <v>48</v>
      </c>
      <c r="B52" s="6" t="s">
        <v>48</v>
      </c>
      <c r="C52" s="47">
        <v>35.52</v>
      </c>
      <c r="D52" s="47">
        <v>43.739999999999995</v>
      </c>
      <c r="E52" s="47">
        <v>33.14</v>
      </c>
      <c r="F52" s="47">
        <v>6.33</v>
      </c>
      <c r="G52" s="47">
        <v>13.57</v>
      </c>
      <c r="H52" s="47">
        <v>9.27</v>
      </c>
      <c r="I52" s="47">
        <v>272.2000000000002</v>
      </c>
      <c r="J52" s="47">
        <v>1.9300000000000002</v>
      </c>
      <c r="K52" s="47">
        <v>0.54</v>
      </c>
      <c r="L52" s="47">
        <v>3.76</v>
      </c>
      <c r="M52" s="64">
        <f t="shared" si="0"/>
        <v>420.0000000000002</v>
      </c>
    </row>
    <row r="53" spans="1:13" ht="15">
      <c r="A53" s="6">
        <v>49</v>
      </c>
      <c r="B53" s="6" t="s">
        <v>49</v>
      </c>
      <c r="C53" s="47">
        <v>3.4899999999999998</v>
      </c>
      <c r="D53" s="47">
        <v>5.01</v>
      </c>
      <c r="E53" s="47">
        <v>4.5</v>
      </c>
      <c r="F53" s="47">
        <v>0.59</v>
      </c>
      <c r="G53" s="47">
        <v>1.16</v>
      </c>
      <c r="H53" s="47">
        <v>0.5800000000000001</v>
      </c>
      <c r="I53" s="47">
        <v>38.419999999999995</v>
      </c>
      <c r="J53" s="47">
        <v>0</v>
      </c>
      <c r="K53" s="47">
        <v>0</v>
      </c>
      <c r="L53" s="47">
        <v>0.25</v>
      </c>
      <c r="M53" s="64">
        <f t="shared" si="0"/>
        <v>53.99999999999999</v>
      </c>
    </row>
    <row r="54" spans="1:13" ht="15">
      <c r="A54" s="6">
        <v>50</v>
      </c>
      <c r="B54" s="6" t="s">
        <v>50</v>
      </c>
      <c r="C54" s="47">
        <v>128.64</v>
      </c>
      <c r="D54" s="47">
        <v>64.31</v>
      </c>
      <c r="E54" s="47">
        <v>64.31</v>
      </c>
      <c r="F54" s="47">
        <v>0</v>
      </c>
      <c r="G54" s="47">
        <v>0</v>
      </c>
      <c r="H54" s="47">
        <v>0</v>
      </c>
      <c r="I54" s="47">
        <v>771.7400000000001</v>
      </c>
      <c r="J54" s="47">
        <v>0</v>
      </c>
      <c r="K54" s="47">
        <v>0</v>
      </c>
      <c r="L54" s="47">
        <v>0</v>
      </c>
      <c r="M54" s="64">
        <f t="shared" si="0"/>
        <v>1029</v>
      </c>
    </row>
    <row r="55" spans="1:13" ht="15">
      <c r="A55" s="6">
        <v>51</v>
      </c>
      <c r="B55" s="6" t="s">
        <v>51</v>
      </c>
      <c r="C55" s="47">
        <v>0.46</v>
      </c>
      <c r="D55" s="47">
        <v>0.66</v>
      </c>
      <c r="E55" s="47">
        <v>0.5800000000000001</v>
      </c>
      <c r="F55" s="47">
        <v>0.07</v>
      </c>
      <c r="G55" s="47">
        <v>0.15</v>
      </c>
      <c r="H55" s="47">
        <v>0.08</v>
      </c>
      <c r="I55" s="47">
        <v>4.970000000000002</v>
      </c>
      <c r="J55" s="47">
        <v>0</v>
      </c>
      <c r="K55" s="47">
        <v>0</v>
      </c>
      <c r="L55" s="47">
        <v>0.03</v>
      </c>
      <c r="M55" s="64">
        <f t="shared" si="0"/>
        <v>7.000000000000003</v>
      </c>
    </row>
    <row r="56" spans="1:13" ht="15">
      <c r="A56" s="6">
        <v>52</v>
      </c>
      <c r="B56" s="6" t="s">
        <v>52</v>
      </c>
      <c r="C56" s="47">
        <v>0.52</v>
      </c>
      <c r="D56" s="47">
        <v>0.7200000000000001</v>
      </c>
      <c r="E56" s="47">
        <v>0.68</v>
      </c>
      <c r="F56" s="47">
        <v>0.09</v>
      </c>
      <c r="G56" s="47">
        <v>0.17</v>
      </c>
      <c r="H56" s="47">
        <v>0.08</v>
      </c>
      <c r="I56" s="47">
        <v>5.700000000000004</v>
      </c>
      <c r="J56" s="47">
        <v>0</v>
      </c>
      <c r="K56" s="47">
        <v>0</v>
      </c>
      <c r="L56" s="47">
        <v>0.04</v>
      </c>
      <c r="M56" s="64">
        <f t="shared" si="0"/>
        <v>8.000000000000004</v>
      </c>
    </row>
    <row r="57" spans="1:13" ht="15">
      <c r="A57" s="6">
        <v>53</v>
      </c>
      <c r="B57" s="6" t="s">
        <v>53</v>
      </c>
      <c r="C57" s="47">
        <v>3.71</v>
      </c>
      <c r="D57" s="47">
        <v>5.2700000000000005</v>
      </c>
      <c r="E57" s="47">
        <v>4.76</v>
      </c>
      <c r="F57" s="47">
        <v>0.62</v>
      </c>
      <c r="G57" s="47">
        <v>1.23</v>
      </c>
      <c r="H57" s="47">
        <v>0.6</v>
      </c>
      <c r="I57" s="47">
        <v>40.550000000000004</v>
      </c>
      <c r="J57" s="47">
        <v>0</v>
      </c>
      <c r="K57" s="47">
        <v>0</v>
      </c>
      <c r="L57" s="47">
        <v>0.26</v>
      </c>
      <c r="M57" s="64">
        <f t="shared" si="0"/>
        <v>57.00000000000001</v>
      </c>
    </row>
    <row r="58" spans="1:13" ht="15">
      <c r="A58" s="6">
        <v>54</v>
      </c>
      <c r="B58" s="6" t="s">
        <v>54</v>
      </c>
      <c r="C58" s="47">
        <v>0.08</v>
      </c>
      <c r="D58" s="47">
        <v>0.1</v>
      </c>
      <c r="E58" s="47">
        <v>0.08</v>
      </c>
      <c r="F58" s="47">
        <v>0</v>
      </c>
      <c r="G58" s="47">
        <v>0</v>
      </c>
      <c r="H58" s="47">
        <v>0</v>
      </c>
      <c r="I58" s="47">
        <v>0.7399999999999998</v>
      </c>
      <c r="J58" s="47">
        <v>0</v>
      </c>
      <c r="K58" s="47">
        <v>0</v>
      </c>
      <c r="L58" s="47">
        <v>0</v>
      </c>
      <c r="M58" s="64">
        <f t="shared" si="0"/>
        <v>0.9999999999999998</v>
      </c>
    </row>
    <row r="59" spans="1:13" ht="15">
      <c r="A59" s="6">
        <v>55</v>
      </c>
      <c r="B59" s="6" t="s">
        <v>55</v>
      </c>
      <c r="C59" s="47">
        <v>0.32999999999999996</v>
      </c>
      <c r="D59" s="47">
        <v>0.45999999999999996</v>
      </c>
      <c r="E59" s="47">
        <v>0.42000000000000004</v>
      </c>
      <c r="F59" s="47">
        <v>0.05</v>
      </c>
      <c r="G59" s="47">
        <v>0.1</v>
      </c>
      <c r="H59" s="47">
        <v>0.04</v>
      </c>
      <c r="I59" s="47">
        <v>3.5700000000000025</v>
      </c>
      <c r="J59" s="47">
        <v>0</v>
      </c>
      <c r="K59" s="47">
        <v>0</v>
      </c>
      <c r="L59" s="47">
        <v>0.03</v>
      </c>
      <c r="M59" s="64">
        <f t="shared" si="0"/>
        <v>5.000000000000003</v>
      </c>
    </row>
    <row r="60" spans="1:13" ht="15">
      <c r="A60" s="6">
        <v>56</v>
      </c>
      <c r="B60" s="6" t="s">
        <v>56</v>
      </c>
      <c r="C60" s="47">
        <v>10.49</v>
      </c>
      <c r="D60" s="47">
        <v>14.989999999999998</v>
      </c>
      <c r="E60" s="47">
        <v>13.530000000000001</v>
      </c>
      <c r="F60" s="47">
        <v>1.77</v>
      </c>
      <c r="G60" s="47">
        <v>3.4799999999999995</v>
      </c>
      <c r="H60" s="47">
        <v>1.73</v>
      </c>
      <c r="I60" s="47">
        <v>115.25999999999996</v>
      </c>
      <c r="J60" s="47">
        <v>0.01</v>
      </c>
      <c r="K60" s="47">
        <v>0</v>
      </c>
      <c r="L60" s="47">
        <v>0.74</v>
      </c>
      <c r="M60" s="64">
        <f t="shared" si="0"/>
        <v>161.99999999999994</v>
      </c>
    </row>
    <row r="61" spans="1:13" ht="15">
      <c r="A61" s="6">
        <v>57</v>
      </c>
      <c r="B61" s="6" t="s">
        <v>57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64">
        <f t="shared" si="0"/>
        <v>0</v>
      </c>
    </row>
    <row r="62" spans="1:13" ht="15">
      <c r="A62" s="6">
        <v>58</v>
      </c>
      <c r="B62" s="6" t="s">
        <v>58</v>
      </c>
      <c r="C62" s="47">
        <v>0.2</v>
      </c>
      <c r="D62" s="47">
        <v>0.3</v>
      </c>
      <c r="E62" s="47">
        <v>0.26</v>
      </c>
      <c r="F62" s="47">
        <v>0.04</v>
      </c>
      <c r="G62" s="47">
        <v>0.09</v>
      </c>
      <c r="H62" s="47">
        <v>0.04</v>
      </c>
      <c r="I62" s="47">
        <v>2.04</v>
      </c>
      <c r="J62" s="47">
        <v>0</v>
      </c>
      <c r="K62" s="47">
        <v>0</v>
      </c>
      <c r="L62" s="47">
        <v>0.03</v>
      </c>
      <c r="M62" s="64">
        <f t="shared" si="0"/>
        <v>3</v>
      </c>
    </row>
    <row r="63" spans="1:13" ht="15">
      <c r="A63" s="6">
        <v>59</v>
      </c>
      <c r="B63" s="6" t="s">
        <v>59</v>
      </c>
      <c r="C63" s="47">
        <v>2.52</v>
      </c>
      <c r="D63" s="47">
        <v>3.61</v>
      </c>
      <c r="E63" s="47">
        <v>3.26</v>
      </c>
      <c r="F63" s="47">
        <v>0.43000000000000005</v>
      </c>
      <c r="G63" s="47">
        <v>0.8400000000000001</v>
      </c>
      <c r="H63" s="47">
        <v>0.42000000000000004</v>
      </c>
      <c r="I63" s="47">
        <v>27.749999999999982</v>
      </c>
      <c r="J63" s="47">
        <v>0</v>
      </c>
      <c r="K63" s="47">
        <v>0</v>
      </c>
      <c r="L63" s="47">
        <v>0.17</v>
      </c>
      <c r="M63" s="64">
        <f t="shared" si="0"/>
        <v>38.999999999999986</v>
      </c>
    </row>
    <row r="64" spans="1:13" ht="15">
      <c r="A64" s="6">
        <v>60</v>
      </c>
      <c r="B64" s="6" t="s">
        <v>60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64">
        <f t="shared" si="0"/>
        <v>0</v>
      </c>
    </row>
    <row r="65" spans="1:13" ht="15">
      <c r="A65" s="6">
        <v>61</v>
      </c>
      <c r="B65" s="6" t="s">
        <v>61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64">
        <f t="shared" si="0"/>
        <v>0</v>
      </c>
    </row>
    <row r="66" spans="1:13" ht="15">
      <c r="A66" s="6">
        <v>62</v>
      </c>
      <c r="B66" s="6" t="s">
        <v>62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64">
        <f t="shared" si="0"/>
        <v>0</v>
      </c>
    </row>
    <row r="67" spans="1:13" ht="15">
      <c r="A67" s="6">
        <v>63</v>
      </c>
      <c r="B67" s="6" t="s">
        <v>63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64">
        <f t="shared" si="0"/>
        <v>0</v>
      </c>
    </row>
    <row r="68" spans="1:13" ht="15">
      <c r="A68" s="6">
        <v>64</v>
      </c>
      <c r="B68" s="6" t="s">
        <v>64</v>
      </c>
      <c r="C68" s="47">
        <v>0.39</v>
      </c>
      <c r="D68" s="47">
        <v>0.56</v>
      </c>
      <c r="E68" s="47">
        <v>0.5</v>
      </c>
      <c r="F68" s="47">
        <v>0.07</v>
      </c>
      <c r="G68" s="47">
        <v>0.15</v>
      </c>
      <c r="H68" s="47">
        <v>0.08</v>
      </c>
      <c r="I68" s="47">
        <v>4.210000000000001</v>
      </c>
      <c r="J68" s="47">
        <v>0</v>
      </c>
      <c r="K68" s="47">
        <v>0</v>
      </c>
      <c r="L68" s="47">
        <v>0.04</v>
      </c>
      <c r="M68" s="64">
        <f t="shared" si="0"/>
        <v>6.000000000000001</v>
      </c>
    </row>
    <row r="69" spans="1:13" ht="15">
      <c r="A69" s="6">
        <v>65</v>
      </c>
      <c r="B69" s="6" t="s">
        <v>65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64">
        <f aca="true" t="shared" si="1" ref="M69:M80">SUM(C69:L69)</f>
        <v>0</v>
      </c>
    </row>
    <row r="70" spans="1:13" ht="15">
      <c r="A70" s="6">
        <v>66</v>
      </c>
      <c r="B70" s="6" t="s">
        <v>66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64">
        <f t="shared" si="1"/>
        <v>0</v>
      </c>
    </row>
    <row r="71" spans="1:13" ht="15">
      <c r="A71" s="6">
        <v>67</v>
      </c>
      <c r="B71" s="6" t="s">
        <v>67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64">
        <f t="shared" si="1"/>
        <v>0</v>
      </c>
    </row>
    <row r="72" spans="1:13" ht="15">
      <c r="A72" s="6">
        <v>68</v>
      </c>
      <c r="B72" s="6" t="s">
        <v>223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64">
        <f t="shared" si="1"/>
        <v>0</v>
      </c>
    </row>
    <row r="73" spans="1:13" ht="15">
      <c r="A73" s="6">
        <v>69</v>
      </c>
      <c r="B73" s="6" t="s">
        <v>104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64">
        <f t="shared" si="1"/>
        <v>0</v>
      </c>
    </row>
    <row r="74" spans="1:13" ht="15">
      <c r="A74" s="6">
        <v>70</v>
      </c>
      <c r="B74" s="6" t="s">
        <v>227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64">
        <f t="shared" si="1"/>
        <v>0</v>
      </c>
    </row>
    <row r="75" spans="1:13" ht="15">
      <c r="A75" s="6">
        <v>71</v>
      </c>
      <c r="B75" s="6" t="s">
        <v>228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64">
        <f t="shared" si="1"/>
        <v>0</v>
      </c>
    </row>
    <row r="76" spans="1:13" ht="15">
      <c r="A76" s="6">
        <v>71</v>
      </c>
      <c r="B76" s="6" t="s">
        <v>229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64">
        <f t="shared" si="1"/>
        <v>0</v>
      </c>
    </row>
    <row r="77" spans="1:13" ht="15">
      <c r="A77" s="6">
        <v>72</v>
      </c>
      <c r="B77" s="6" t="s">
        <v>225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64">
        <f t="shared" si="1"/>
        <v>0</v>
      </c>
    </row>
    <row r="78" spans="1:13" ht="15">
      <c r="A78" s="6">
        <v>73</v>
      </c>
      <c r="B78" s="6" t="s">
        <v>105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64">
        <f t="shared" si="1"/>
        <v>0</v>
      </c>
    </row>
    <row r="79" spans="1:13" ht="15">
      <c r="A79" s="6">
        <v>74</v>
      </c>
      <c r="B79" s="6" t="s">
        <v>192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64">
        <f t="shared" si="1"/>
        <v>0</v>
      </c>
    </row>
    <row r="80" spans="1:13" ht="15">
      <c r="A80" s="63">
        <v>99</v>
      </c>
      <c r="B80" s="63" t="s">
        <v>231</v>
      </c>
      <c r="C80" s="64">
        <f aca="true" t="shared" si="2" ref="C80:L80">SUM(C5:C79)</f>
        <v>464.39999999999975</v>
      </c>
      <c r="D80" s="64">
        <f t="shared" si="2"/>
        <v>565.87</v>
      </c>
      <c r="E80" s="64">
        <f t="shared" si="2"/>
        <v>465.30999999999995</v>
      </c>
      <c r="F80" s="64">
        <f t="shared" si="2"/>
        <v>52.58</v>
      </c>
      <c r="G80" s="64">
        <f t="shared" si="2"/>
        <v>104.57000000000001</v>
      </c>
      <c r="H80" s="64">
        <f t="shared" si="2"/>
        <v>52.87999999999998</v>
      </c>
      <c r="I80" s="64">
        <f t="shared" si="2"/>
        <v>4562.27</v>
      </c>
      <c r="J80" s="64">
        <f t="shared" si="2"/>
        <v>1.9600000000000002</v>
      </c>
      <c r="K80" s="64">
        <f t="shared" si="2"/>
        <v>0.54</v>
      </c>
      <c r="L80" s="64">
        <f t="shared" si="2"/>
        <v>29.620000000000005</v>
      </c>
      <c r="M80" s="65">
        <f t="shared" si="1"/>
        <v>6300</v>
      </c>
    </row>
  </sheetData>
  <sheetProtection/>
  <conditionalFormatting sqref="C5:L79">
    <cfRule type="expression" priority="1" dxfId="1">
      <formula>C5&lt;&gt;ROUND(C5,2)</formula>
    </cfRule>
  </conditionalFormatting>
  <printOptions/>
  <pageMargins left="0.5" right="0.25" top="0.5" bottom="0.5" header="0.5" footer="0.5"/>
  <pageSetup fitToHeight="1" fitToWidth="1" horizontalDpi="600" verticalDpi="600" orientation="portrait" scale="60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kirk.hudson</dc:creator>
  <cp:keywords/>
  <dc:description/>
  <cp:lastModifiedBy>money.wayne</cp:lastModifiedBy>
  <cp:lastPrinted>2010-04-06T21:58:16Z</cp:lastPrinted>
  <dcterms:created xsi:type="dcterms:W3CDTF">2005-02-28T13:55:05Z</dcterms:created>
  <dcterms:modified xsi:type="dcterms:W3CDTF">2010-04-07T19:53:05Z</dcterms:modified>
  <cp:category/>
  <cp:version/>
  <cp:contentType/>
  <cp:contentStatus/>
</cp:coreProperties>
</file>