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690" tabRatio="605" activeTab="0"/>
  </bookViews>
  <sheets>
    <sheet name="Measures" sheetId="1" r:id="rId1"/>
    <sheet name="By Source" sheetId="2" r:id="rId2"/>
    <sheet name="GR by Source" sheetId="3" r:id="rId3"/>
  </sheets>
  <definedNames>
    <definedName name="_Key1" hidden="1">'Measures'!#REF!</definedName>
    <definedName name="_Key2" hidden="1">'Measures'!#REF!</definedName>
    <definedName name="_Order1" hidden="1">255</definedName>
    <definedName name="_Order2" hidden="1">255</definedName>
    <definedName name="_Sort" hidden="1">'Measures'!#REF!</definedName>
    <definedName name="OLE_LINK1" localSheetId="0">'Measures'!#REF!</definedName>
    <definedName name="_xlnm.Print_Area" localSheetId="1">'By Source'!$A$9:$W$189</definedName>
    <definedName name="_xlnm.Print_Area" localSheetId="2">'GR by Source'!$A$10:$W$103</definedName>
    <definedName name="_xlnm.Print_Area" localSheetId="0">'Measures'!$A$9:$X$200</definedName>
    <definedName name="_xlnm.Print_Titles" localSheetId="1">'By Source'!$1:$8</definedName>
    <definedName name="_xlnm.Print_Titles" localSheetId="2">'GR by Source'!$1:$9</definedName>
    <definedName name="_xlnm.Print_Titles" localSheetId="0">'Measures'!$1:$8</definedName>
    <definedName name="Print_Titles_MI" localSheetId="0">'Measures'!$6:$7</definedName>
  </definedNames>
  <calcPr fullCalcOnLoad="1"/>
</workbook>
</file>

<file path=xl/sharedStrings.xml><?xml version="1.0" encoding="utf-8"?>
<sst xmlns="http://schemas.openxmlformats.org/spreadsheetml/2006/main" count="3370" uniqueCount="286">
  <si>
    <t>Date</t>
  </si>
  <si>
    <t>Issue</t>
  </si>
  <si>
    <t>Cash</t>
  </si>
  <si>
    <t>Local</t>
  </si>
  <si>
    <t>Ad Valorem Tax</t>
  </si>
  <si>
    <t>Pari-mutuel Tax</t>
  </si>
  <si>
    <t>Sales and Use Tax</t>
  </si>
  <si>
    <t>(*)</t>
  </si>
  <si>
    <t>**</t>
  </si>
  <si>
    <t>(**)</t>
  </si>
  <si>
    <t>Motor Vehicle Licenses</t>
  </si>
  <si>
    <t>Communications Services Tax</t>
  </si>
  <si>
    <t>Corporate Income Tax</t>
  </si>
  <si>
    <t>Documentary Stamp Tax</t>
  </si>
  <si>
    <t>Motor Fuel Tax</t>
  </si>
  <si>
    <t>Corporate Piggyback</t>
  </si>
  <si>
    <t>+-</t>
  </si>
  <si>
    <t>Insurance Premium Tax</t>
  </si>
  <si>
    <t>PECO</t>
  </si>
  <si>
    <t>Lottery</t>
  </si>
  <si>
    <t>Blindness Certification</t>
  </si>
  <si>
    <t>*</t>
  </si>
  <si>
    <t>Hunting and Fishing Licenses</t>
  </si>
  <si>
    <t>Municipal Revenue Sharing</t>
  </si>
  <si>
    <t>Commercial Blue Crab Endorsement Fees</t>
  </si>
  <si>
    <t>Voluntary Donations</t>
  </si>
  <si>
    <t>Vessel Registration Fees</t>
  </si>
  <si>
    <t>Slot Machine Tax</t>
  </si>
  <si>
    <t>Increase License Fees, $15.50 Fishing and Hunting Licenses, 10/1/07 effective date</t>
  </si>
  <si>
    <t>Housing Finance Corporation</t>
  </si>
  <si>
    <t>Traffic Fines</t>
  </si>
  <si>
    <t>Agritourism</t>
  </si>
  <si>
    <t>$3 Surcharge on criminal offenses and noncriminal moving violations</t>
  </si>
  <si>
    <t>FY06-07</t>
  </si>
  <si>
    <t>FY07-08</t>
  </si>
  <si>
    <t>GR</t>
  </si>
  <si>
    <t>Trust</t>
  </si>
  <si>
    <t>Total</t>
  </si>
  <si>
    <t>Chapter Law</t>
  </si>
  <si>
    <t>BILL #</t>
  </si>
  <si>
    <t>Tax</t>
  </si>
  <si>
    <t>Recur.</t>
  </si>
  <si>
    <t>FY08-09</t>
  </si>
  <si>
    <t>FY09-10</t>
  </si>
  <si>
    <t>Slot Machines Tax</t>
  </si>
  <si>
    <t>Slot Machine License Fees</t>
  </si>
  <si>
    <t>GR Service Charge</t>
  </si>
  <si>
    <t>Abandoned Property (PSSTF)</t>
  </si>
  <si>
    <t>Various taxes</t>
  </si>
  <si>
    <t>In-kind requirement, cable tv franchise fee</t>
  </si>
  <si>
    <t>Post-secondary Bookstore Payments</t>
  </si>
  <si>
    <t>Increased operating hours and 2,000 machines</t>
  </si>
  <si>
    <t>Impact of increased slot machines and operating hours</t>
  </si>
  <si>
    <t>Electricity Used Indirectly in Farms</t>
  </si>
  <si>
    <t>Commercial Aviation exemption for certain vehicles</t>
  </si>
  <si>
    <t>Dominoes in Cardrooms</t>
  </si>
  <si>
    <t>SUS Construction TF transfer to PECO</t>
  </si>
  <si>
    <t>Authority to Hold Patents</t>
  </si>
  <si>
    <t>Sales Tax Holiday:10 days; $50-clothes &amp; $10-school supplies</t>
  </si>
  <si>
    <t>Miami &amp; Jax Court Fees &amp; Traffic Fines</t>
  </si>
  <si>
    <t>Bills having 2006-07 Impacts</t>
  </si>
  <si>
    <t>Hurricane Tax Holiday</t>
  </si>
  <si>
    <t>Retained balance in Pari-mutuel Trust Fund</t>
  </si>
  <si>
    <t>H1047</t>
  </si>
  <si>
    <t>H1051</t>
  </si>
  <si>
    <t>H1199</t>
  </si>
  <si>
    <t>H1375</t>
  </si>
  <si>
    <t>H1427</t>
  </si>
  <si>
    <t>H7123</t>
  </si>
  <si>
    <t>H7173</t>
  </si>
  <si>
    <t>S1014</t>
  </si>
  <si>
    <t>S1030</t>
  </si>
  <si>
    <t>S1060</t>
  </si>
  <si>
    <t>S1104</t>
  </si>
  <si>
    <t>S1328</t>
  </si>
  <si>
    <t>S1376</t>
  </si>
  <si>
    <t>S1456</t>
  </si>
  <si>
    <t>S1638</t>
  </si>
  <si>
    <t>S2162</t>
  </si>
  <si>
    <t>S2234</t>
  </si>
  <si>
    <t>S2482</t>
  </si>
  <si>
    <t>Extended registration periods, 6 YR replacement cycle, revenue smoothing</t>
  </si>
  <si>
    <t>Homestead Exemption-additional $25k for low-inc. seniors</t>
  </si>
  <si>
    <t>Turnpike Commercial Rentals</t>
  </si>
  <si>
    <t>License Fee Renewal on Anniversary Date</t>
  </si>
  <si>
    <t>H7069</t>
  </si>
  <si>
    <t>(1) Assumes current millage rates.</t>
  </si>
  <si>
    <t>Energy Source Device, new installation only (1)</t>
  </si>
  <si>
    <t>(2) Should all local governments take advantage of the provisions of this bill, the statewide impact would be -$749.7m in 2007-08, -$824.7 m in 2008-09, -$907.2 m in 2009-10, and -$997.9 m in 2010-11 at current millage rates</t>
  </si>
  <si>
    <t>Tax deferrals for specified affordable rental housing (2)</t>
  </si>
  <si>
    <t>Intangibles Tax</t>
  </si>
  <si>
    <t>Elim Distrib to PECO</t>
  </si>
  <si>
    <t>Gift cards and credit memos--not abandoned property unless issued by financial institutions</t>
  </si>
  <si>
    <t>EFT provisions</t>
  </si>
  <si>
    <t>Qualified Aircraft</t>
  </si>
  <si>
    <t>Service Warranties</t>
  </si>
  <si>
    <t>Delivery charges</t>
  </si>
  <si>
    <t>Penalties</t>
  </si>
  <si>
    <t>Nonprofit Limited Liability Ownership</t>
  </si>
  <si>
    <t>Storm damaged property--2004 storms (1)</t>
  </si>
  <si>
    <t>Nonprofit Exemption Denials</t>
  </si>
  <si>
    <t>Houses of worship new construction (1)</t>
  </si>
  <si>
    <t>Emergency Rate Authority Repeal (3)</t>
  </si>
  <si>
    <t>(3) The bill eliminates potential authority to raise CST emergency revenues by $86.9 million on a recurring basis, and by $572 million in 2007-08.</t>
  </si>
  <si>
    <r>
      <t>Cardrooms: Hours of Opers;</t>
    </r>
    <r>
      <rPr>
        <sz val="10"/>
        <rFont val="Arial"/>
        <family val="2"/>
      </rPr>
      <t xml:space="preserve"> tournaments; add'l table fee; increased maximum bet; Texas Hold-em</t>
    </r>
  </si>
  <si>
    <r>
      <t xml:space="preserve">Home inspection, mold-related services; </t>
    </r>
    <r>
      <rPr>
        <sz val="10"/>
        <rFont val="Arial"/>
        <family val="2"/>
      </rPr>
      <t>Effective 7/1/2010</t>
    </r>
  </si>
  <si>
    <t>Interest Earnings</t>
  </si>
  <si>
    <t>H0275</t>
  </si>
  <si>
    <t>H0333</t>
  </si>
  <si>
    <t>H0529</t>
  </si>
  <si>
    <t>H0721</t>
  </si>
  <si>
    <t>H0985</t>
  </si>
  <si>
    <t>S0134</t>
  </si>
  <si>
    <t>S0752</t>
  </si>
  <si>
    <t>S0090</t>
  </si>
  <si>
    <t>H0211</t>
  </si>
  <si>
    <t>Non-redeemable credits removed from definition of net terminal income</t>
  </si>
  <si>
    <t>Change in due date</t>
  </si>
  <si>
    <t>Gross Receipts Tax</t>
  </si>
  <si>
    <t>New license fee for custom automobiles</t>
  </si>
  <si>
    <t>New application &amp; biennial renewal fees for clinical nurse specialists</t>
  </si>
  <si>
    <t>Cosmetology intern sponsor registration fee / licensures by endorsement</t>
  </si>
  <si>
    <t>Discount for disabled veterans</t>
  </si>
  <si>
    <t>General Inspection fees, new Tomato Inspection Fees, and change Pesticide Registration to biennial and add late fee</t>
  </si>
  <si>
    <t>Revise distribution of license fees</t>
  </si>
  <si>
    <t>Mortgage broker test review fee-permissive</t>
  </si>
  <si>
    <t>AHCA review fee/hospice facility</t>
  </si>
  <si>
    <t>License/permit fee for reptile of concern to State Game TF (exempt from Svc Chg)</t>
  </si>
  <si>
    <t>S0124</t>
  </si>
  <si>
    <t>S0248</t>
  </si>
  <si>
    <t>S0404</t>
  </si>
  <si>
    <t>S0920</t>
  </si>
  <si>
    <t>S0988</t>
  </si>
  <si>
    <t>S0992</t>
  </si>
  <si>
    <t>S1026</t>
  </si>
  <si>
    <t>S1100</t>
  </si>
  <si>
    <t>S1116</t>
  </si>
  <si>
    <t>S1178</t>
  </si>
  <si>
    <t>S1270</t>
  </si>
  <si>
    <t>S1372</t>
  </si>
  <si>
    <t>S1630</t>
  </si>
  <si>
    <t>S1710</t>
  </si>
  <si>
    <t>S1824</t>
  </si>
  <si>
    <t>S1900</t>
  </si>
  <si>
    <t>S1952</t>
  </si>
  <si>
    <t>S2634</t>
  </si>
  <si>
    <t>S2766</t>
  </si>
  <si>
    <t>S2800</t>
  </si>
  <si>
    <t>H0259</t>
  </si>
  <si>
    <t>H0405</t>
  </si>
  <si>
    <t>H0411</t>
  </si>
  <si>
    <t>H0431</t>
  </si>
  <si>
    <t>H0455</t>
  </si>
  <si>
    <t>H0615</t>
  </si>
  <si>
    <t>H0919</t>
  </si>
  <si>
    <t>H0981</t>
  </si>
  <si>
    <t>H1491</t>
  </si>
  <si>
    <t>H1549</t>
  </si>
  <si>
    <t>H7063</t>
  </si>
  <si>
    <t>H7163</t>
  </si>
  <si>
    <t>H7183</t>
  </si>
  <si>
    <t>H7203</t>
  </si>
  <si>
    <t>H7205</t>
  </si>
  <si>
    <t>Florida Mobile Home Relocation fees - new late fee</t>
  </si>
  <si>
    <t>Two new biennial limited licenses replacing existing licenses, to DFS Regulatory TF</t>
  </si>
  <si>
    <t>New voluntary contribution on motor vehicle registration or renewal (Children's Hearing Fund)</t>
  </si>
  <si>
    <t>Change in distribution of Pollutants Tax to Florida Coastal Protection TF</t>
  </si>
  <si>
    <t>Fingerprint processing fee to FDLE</t>
  </si>
  <si>
    <t>Increases balance that may remain in Records Managment TF / decrease to GR</t>
  </si>
  <si>
    <t>Licensure for RV Importers</t>
  </si>
  <si>
    <t>Pollutants Tax</t>
  </si>
  <si>
    <t>Who?</t>
  </si>
  <si>
    <t>Increase/(Decrease) in $ Millions</t>
  </si>
  <si>
    <t>Measures Affecting Revenue and Tax Administration - 2007 Regular Session</t>
  </si>
  <si>
    <t>FY10-11</t>
  </si>
  <si>
    <t>Page</t>
  </si>
  <si>
    <t>Number</t>
  </si>
  <si>
    <t>Other Taxes and Fees</t>
  </si>
  <si>
    <t>Workforce Education Tuition Increases</t>
  </si>
  <si>
    <t>Community College Tuition Increases</t>
  </si>
  <si>
    <t>University Tuition Increases</t>
  </si>
  <si>
    <t>Tuition</t>
  </si>
  <si>
    <t>Chapter</t>
  </si>
  <si>
    <t>Law</t>
  </si>
  <si>
    <t>Out-of-state Time Share</t>
  </si>
  <si>
    <t>Tourist Oriented Direction Sign Permit Fee</t>
  </si>
  <si>
    <t>Community Development Districts</t>
  </si>
  <si>
    <t>Insurance Examiners' Fees</t>
  </si>
  <si>
    <t>Sea Turtle License Plate</t>
  </si>
  <si>
    <t>Conservation Tax Increment Financing</t>
  </si>
  <si>
    <t>Corporate Filing Fees</t>
  </si>
  <si>
    <t>FDLE fingerprinting Fee</t>
  </si>
  <si>
    <t>Clinic Licensure</t>
  </si>
  <si>
    <t>Local Business Taxes</t>
  </si>
  <si>
    <t>Private Investigators License Exam Fee</t>
  </si>
  <si>
    <t>Florida Forever and Save Our Everglades bonds</t>
  </si>
  <si>
    <t>Multi-family Rental Highest and Best Use</t>
  </si>
  <si>
    <t>State Park Admissions, National Guard</t>
  </si>
  <si>
    <t>Increased registration fees for securities agents</t>
  </si>
  <si>
    <t>Biennal license waivers</t>
  </si>
  <si>
    <t>Specialty plates--NASCAR, Corrections Foundation, Protect Florida Springs, Trees are Cool, Support Our Troops</t>
  </si>
  <si>
    <t>Gold Star License Plates</t>
  </si>
  <si>
    <t>Disabled parking permits, county tax collectors</t>
  </si>
  <si>
    <t>H7003</t>
  </si>
  <si>
    <t>LLC's to pay supplemental corporate filing fee</t>
  </si>
  <si>
    <t>Organ and Tissue Donation fees and contributions, redistributed</t>
  </si>
  <si>
    <t>Cable TV Application and Processing Fees</t>
  </si>
  <si>
    <t>Affordable Housing Public Housing Authorities self-insurance funds, reduce tax rate from 1.75% to 1.6%</t>
  </si>
  <si>
    <t>LLC's late fees</t>
  </si>
  <si>
    <t>Background checks from FDLE for Construction Industry Board</t>
  </si>
  <si>
    <t>Manufactured housing taxed as mobile home if on a mobile home lot</t>
  </si>
  <si>
    <t>See HB7163</t>
  </si>
  <si>
    <t>Manufactured housing taxed as mobile home if on a mobile home lot (1)</t>
  </si>
  <si>
    <r>
      <t>$1</t>
    </r>
    <r>
      <rPr>
        <sz val="10"/>
        <rFont val="Arial MT"/>
        <family val="0"/>
      </rPr>
      <t xml:space="preserve"> Increase in Certain Court Costs</t>
    </r>
  </si>
  <si>
    <t>CLAST Fees</t>
  </si>
  <si>
    <t>Florida Wildflower License plate fees redirected</t>
  </si>
  <si>
    <t>2007-31</t>
  </si>
  <si>
    <t>2007-130</t>
  </si>
  <si>
    <t>2007-35</t>
  </si>
  <si>
    <t>2007-36</t>
  </si>
  <si>
    <t>2007-60</t>
  </si>
  <si>
    <t>2007-63</t>
  </si>
  <si>
    <t>2007-97</t>
  </si>
  <si>
    <t>2007-18</t>
  </si>
  <si>
    <t>2007-67</t>
  </si>
  <si>
    <t>2007-128</t>
  </si>
  <si>
    <t>2007-38</t>
  </si>
  <si>
    <t>2007-103</t>
  </si>
  <si>
    <t>2007-71</t>
  </si>
  <si>
    <t>2007-106</t>
  </si>
  <si>
    <t>2007-72</t>
  </si>
  <si>
    <t>2007-47</t>
  </si>
  <si>
    <t>2007-4</t>
  </si>
  <si>
    <t>2007-75</t>
  </si>
  <si>
    <t>2007-76</t>
  </si>
  <si>
    <t>2007-48</t>
  </si>
  <si>
    <t>2007-29</t>
  </si>
  <si>
    <t>2007-50</t>
  </si>
  <si>
    <t>2007-53</t>
  </si>
  <si>
    <t>2007-78</t>
  </si>
  <si>
    <t>2007-121</t>
  </si>
  <si>
    <t>2007-5</t>
  </si>
  <si>
    <t>2007-81</t>
  </si>
  <si>
    <t>2007-86</t>
  </si>
  <si>
    <t>2007-25</t>
  </si>
  <si>
    <t>2007-83</t>
  </si>
  <si>
    <t>VETOED</t>
  </si>
  <si>
    <t>E911 (4)</t>
  </si>
  <si>
    <t>(4) The figures shown are the net increase retained by the state after distributions to the counties and service providers.</t>
  </si>
  <si>
    <t>Tuition differential established by BOG (5)</t>
  </si>
  <si>
    <r>
      <t>(5) Assuming no tuition increase in FY 2007-08 and 5% tuition increases in subsequent years, the maximum tuition differential would be $5.4 M in FY 2007-08, $23.0 M in FY 2008-09, $47.8 M in FY 2009-10 and $70.1 M in FY 2010-11.</t>
    </r>
    <r>
      <rPr>
        <b/>
        <sz val="10"/>
        <rFont val="Times New Roman"/>
        <family val="1"/>
      </rPr>
      <t xml:space="preserve"> </t>
    </r>
  </si>
  <si>
    <t>2007-242</t>
  </si>
  <si>
    <t>207-196</t>
  </si>
  <si>
    <t>2007-252</t>
  </si>
  <si>
    <t>2007-56</t>
  </si>
  <si>
    <t>2007-198</t>
  </si>
  <si>
    <t>2007-244</t>
  </si>
  <si>
    <t>2007-160</t>
  </si>
  <si>
    <t>2007-224</t>
  </si>
  <si>
    <t>2007-223</t>
  </si>
  <si>
    <t>2007-204</t>
  </si>
  <si>
    <t>2007-258</t>
  </si>
  <si>
    <t>2007-165</t>
  </si>
  <si>
    <t>2007-163</t>
  </si>
  <si>
    <t>2007-167</t>
  </si>
  <si>
    <t>2007-227</t>
  </si>
  <si>
    <t>2007-207</t>
  </si>
  <si>
    <t>2007-230</t>
  </si>
  <si>
    <t>2007-217</t>
  </si>
  <si>
    <t>2007-144</t>
  </si>
  <si>
    <t>2007-256</t>
  </si>
  <si>
    <t>2007-225</t>
  </si>
  <si>
    <t>2007-182</t>
  </si>
  <si>
    <t>2007-232</t>
  </si>
  <si>
    <t>2007-235</t>
  </si>
  <si>
    <t>2007-238</t>
  </si>
  <si>
    <t>2007-239</t>
  </si>
  <si>
    <t xml:space="preserve">   LESS: VETOES AND FAILED CONTINGENCIES</t>
  </si>
  <si>
    <t>TOTAL 2007-08, 2008-09, 2009-10, and 2010-11 MEASURES AFFECTING REVENUE</t>
  </si>
  <si>
    <t>NET 2007-08, 2008-09, 2009-10, and 2010-11 MEASURES AFFECTING REVENUE</t>
  </si>
  <si>
    <t>TOTAL 2006-07 Impacts</t>
  </si>
  <si>
    <t xml:space="preserve">   (2006-07 impact is shown as part of 2007-08 total)</t>
  </si>
  <si>
    <t>NET 2006-07, 2007-08, 2008-09, 2009-10, and 2010-11 MEASURES AFFECTING REVENUE</t>
  </si>
  <si>
    <t>TOTAL</t>
  </si>
  <si>
    <t>General Revenue Fund</t>
  </si>
  <si>
    <t>Revised Final--July 17, 2007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</si>
</sst>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#,##0.0_);\(#,##0.0\)"/>
    <numFmt numFmtId="166" formatCode="mm/dd/yy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_);\(0.0\)"/>
    <numFmt numFmtId="174" formatCode="[$-409]dddd\,\ mmmm\ dd\,\ yyyy"/>
    <numFmt numFmtId="175" formatCode="0_);\(0\)"/>
    <numFmt numFmtId="176" formatCode="_(&quot;$&quot;* #,##0.0_);_(&quot;$&quot;* \(#,##0.0\);_(&quot;$&quot;* &quot;-&quot;??_);_(@_)"/>
    <numFmt numFmtId="177" formatCode="[$-F800]dddd\,\ mmmm\ dd\,\ yyyy"/>
  </numFmts>
  <fonts count="14">
    <font>
      <sz val="10"/>
      <name val="Arial MT"/>
      <family val="0"/>
    </font>
    <font>
      <sz val="10"/>
      <name val="Arial"/>
      <family val="0"/>
    </font>
    <font>
      <b/>
      <sz val="10"/>
      <name val="Arial MT"/>
      <family val="0"/>
    </font>
    <font>
      <b/>
      <u val="single"/>
      <sz val="10"/>
      <name val="Arial MT"/>
      <family val="0"/>
    </font>
    <font>
      <u val="single"/>
      <sz val="7.5"/>
      <color indexed="12"/>
      <name val="Arial MT"/>
      <family val="0"/>
    </font>
    <font>
      <u val="single"/>
      <sz val="7.5"/>
      <color indexed="36"/>
      <name val="Arial MT"/>
      <family val="0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Times New Roman"/>
      <family val="1"/>
    </font>
    <font>
      <sz val="8"/>
      <name val="Arial MT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>
      <alignment/>
      <protection/>
    </xf>
    <xf numFmtId="9" fontId="1" fillId="0" borderId="0" applyFont="0" applyFill="0" applyBorder="0" applyAlignment="0" applyProtection="0"/>
  </cellStyleXfs>
  <cellXfs count="267">
    <xf numFmtId="165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5" fontId="0" fillId="0" borderId="0" xfId="0" applyAlignment="1">
      <alignment vertical="top" wrapText="1"/>
    </xf>
    <xf numFmtId="165" fontId="0" fillId="0" borderId="0" xfId="0" applyAlignment="1">
      <alignment vertical="top"/>
    </xf>
    <xf numFmtId="165" fontId="0" fillId="0" borderId="0" xfId="0" applyAlignment="1">
      <alignment horizontal="right" vertical="top"/>
    </xf>
    <xf numFmtId="165" fontId="3" fillId="0" borderId="0" xfId="0" applyFont="1" applyAlignment="1">
      <alignment horizontal="right" vertical="top"/>
    </xf>
    <xf numFmtId="165" fontId="3" fillId="0" borderId="0" xfId="0" applyNumberFormat="1" applyFont="1" applyBorder="1" applyAlignment="1" applyProtection="1">
      <alignment horizontal="center" vertical="top"/>
      <protection/>
    </xf>
    <xf numFmtId="165" fontId="0" fillId="0" borderId="0" xfId="0" applyFont="1" applyAlignment="1">
      <alignment horizontal="center" vertical="top"/>
    </xf>
    <xf numFmtId="37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37" fontId="0" fillId="0" borderId="0" xfId="0" applyNumberFormat="1" applyAlignment="1">
      <alignment vertical="top" wrapText="1"/>
    </xf>
    <xf numFmtId="165" fontId="0" fillId="0" borderId="0" xfId="0" applyFont="1" applyAlignment="1">
      <alignment horizontal="center" vertical="top" wrapText="1"/>
    </xf>
    <xf numFmtId="165" fontId="0" fillId="0" borderId="0" xfId="0" applyAlignment="1">
      <alignment horizontal="center" vertical="top" wrapText="1"/>
    </xf>
    <xf numFmtId="165" fontId="0" fillId="0" borderId="0" xfId="0" applyAlignment="1">
      <alignment horizontal="center" vertical="top"/>
    </xf>
    <xf numFmtId="165" fontId="0" fillId="0" borderId="0" xfId="0" applyFont="1" applyAlignment="1">
      <alignment vertical="top"/>
    </xf>
    <xf numFmtId="165" fontId="2" fillId="0" borderId="0" xfId="0" applyFont="1" applyAlignment="1">
      <alignment/>
    </xf>
    <xf numFmtId="165" fontId="0" fillId="0" borderId="0" xfId="0" applyFont="1" applyAlignment="1">
      <alignment/>
    </xf>
    <xf numFmtId="37" fontId="0" fillId="0" borderId="0" xfId="0" applyNumberFormat="1" applyFont="1" applyAlignment="1">
      <alignment vertical="top" wrapText="1"/>
    </xf>
    <xf numFmtId="165" fontId="1" fillId="0" borderId="0" xfId="0" applyFont="1" applyAlignment="1">
      <alignment/>
    </xf>
    <xf numFmtId="165" fontId="0" fillId="0" borderId="0" xfId="0" applyFont="1" applyAlignment="1" quotePrefix="1">
      <alignment horizontal="center" vertical="top" wrapText="1"/>
    </xf>
    <xf numFmtId="165" fontId="0" fillId="0" borderId="0" xfId="0" applyFont="1" applyAlignment="1">
      <alignment horizontal="right" vertical="top"/>
    </xf>
    <xf numFmtId="165" fontId="6" fillId="0" borderId="0" xfId="0" applyFont="1" applyAlignment="1">
      <alignment horizontal="center"/>
    </xf>
    <xf numFmtId="22" fontId="0" fillId="0" borderId="0" xfId="0" applyNumberFormat="1" applyAlignment="1">
      <alignment horizontal="left"/>
    </xf>
    <xf numFmtId="18" fontId="0" fillId="0" borderId="0" xfId="0" applyNumberFormat="1" applyAlignment="1">
      <alignment horizontal="left"/>
    </xf>
    <xf numFmtId="165" fontId="8" fillId="0" borderId="1" xfId="0" applyFont="1" applyBorder="1" applyAlignment="1">
      <alignment horizontal="center"/>
    </xf>
    <xf numFmtId="165" fontId="0" fillId="0" borderId="2" xfId="0" applyBorder="1" applyAlignment="1">
      <alignment/>
    </xf>
    <xf numFmtId="165" fontId="3" fillId="0" borderId="0" xfId="0" applyFont="1" applyAlignment="1">
      <alignment vertical="top"/>
    </xf>
    <xf numFmtId="165" fontId="3" fillId="0" borderId="0" xfId="0" applyNumberFormat="1" applyFont="1" applyBorder="1" applyAlignment="1" applyProtection="1">
      <alignment vertical="top"/>
      <protection/>
    </xf>
    <xf numFmtId="165" fontId="0" fillId="0" borderId="0" xfId="0" applyFont="1" applyAlignment="1">
      <alignment horizontal="right" vertical="top"/>
    </xf>
    <xf numFmtId="165" fontId="0" fillId="0" borderId="0" xfId="0" applyFont="1" applyBorder="1" applyAlignment="1">
      <alignment horizontal="center" vertical="top" wrapText="1"/>
    </xf>
    <xf numFmtId="165" fontId="2" fillId="0" borderId="0" xfId="0" applyFont="1" applyBorder="1" applyAlignment="1">
      <alignment/>
    </xf>
    <xf numFmtId="165" fontId="0" fillId="0" borderId="0" xfId="0" applyFont="1" applyAlignment="1">
      <alignment/>
    </xf>
    <xf numFmtId="165" fontId="0" fillId="0" borderId="0" xfId="0" applyFont="1" applyAlignment="1">
      <alignment horizontal="center" vertical="top" wrapText="1"/>
    </xf>
    <xf numFmtId="165" fontId="0" fillId="0" borderId="0" xfId="0" applyFont="1" applyAlignment="1">
      <alignment horizontal="center" vertical="top" wrapText="1"/>
    </xf>
    <xf numFmtId="165" fontId="0" fillId="0" borderId="0" xfId="0" applyFont="1" applyAlignment="1">
      <alignment/>
    </xf>
    <xf numFmtId="165" fontId="0" fillId="0" borderId="0" xfId="0" applyFont="1" applyAlignment="1">
      <alignment horizontal="left" vertical="top" wrapText="1"/>
    </xf>
    <xf numFmtId="165" fontId="0" fillId="0" borderId="0" xfId="0" applyFont="1" applyAlignment="1">
      <alignment horizontal="right" vertical="top"/>
    </xf>
    <xf numFmtId="165" fontId="9" fillId="0" borderId="0" xfId="0" applyFont="1" applyAlignment="1">
      <alignment vertical="top"/>
    </xf>
    <xf numFmtId="165" fontId="1" fillId="0" borderId="0" xfId="0" applyFont="1" applyBorder="1" applyAlignment="1">
      <alignment horizontal="left" vertical="top"/>
    </xf>
    <xf numFmtId="14" fontId="0" fillId="0" borderId="0" xfId="0" applyNumberFormat="1" applyAlignment="1">
      <alignment horizontal="left" vertical="top" wrapText="1"/>
    </xf>
    <xf numFmtId="14" fontId="0" fillId="0" borderId="0" xfId="0" applyNumberFormat="1" applyFont="1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top" wrapText="1"/>
    </xf>
    <xf numFmtId="14" fontId="9" fillId="0" borderId="0" xfId="0" applyNumberFormat="1" applyFont="1" applyFill="1" applyAlignment="1">
      <alignment horizontal="left" vertical="top"/>
    </xf>
    <xf numFmtId="14" fontId="0" fillId="0" borderId="0" xfId="0" applyNumberFormat="1" applyFont="1" applyBorder="1" applyAlignment="1">
      <alignment horizontal="left" vertical="top"/>
    </xf>
    <xf numFmtId="1" fontId="0" fillId="0" borderId="0" xfId="0" applyNumberFormat="1" applyAlignment="1">
      <alignment horizontal="left" vertical="top" wrapText="1"/>
    </xf>
    <xf numFmtId="1" fontId="0" fillId="0" borderId="0" xfId="0" applyNumberFormat="1" applyFont="1" applyAlignment="1">
      <alignment horizontal="left" vertical="top" wrapText="1"/>
    </xf>
    <xf numFmtId="165" fontId="9" fillId="0" borderId="0" xfId="0" applyFont="1" applyAlignment="1">
      <alignment horizontal="left" vertical="top"/>
    </xf>
    <xf numFmtId="165" fontId="0" fillId="0" borderId="0" xfId="0" applyFont="1" applyBorder="1" applyAlignment="1">
      <alignment horizontal="left" vertical="top"/>
    </xf>
    <xf numFmtId="165" fontId="0" fillId="0" borderId="0" xfId="0" applyFont="1" applyBorder="1" applyAlignment="1">
      <alignment horizontal="left" vertical="top" wrapText="1"/>
    </xf>
    <xf numFmtId="165" fontId="0" fillId="0" borderId="0" xfId="0" applyAlignment="1">
      <alignment horizontal="left" vertical="top" wrapText="1"/>
    </xf>
    <xf numFmtId="165" fontId="0" fillId="0" borderId="0" xfId="0" applyFont="1" applyAlignment="1">
      <alignment horizontal="left" vertical="top" wrapText="1"/>
    </xf>
    <xf numFmtId="165" fontId="0" fillId="0" borderId="0" xfId="0" applyFont="1" applyBorder="1" applyAlignment="1">
      <alignment horizontal="left" vertical="top" wrapText="1"/>
    </xf>
    <xf numFmtId="165" fontId="0" fillId="0" borderId="0" xfId="0" applyFont="1" applyBorder="1" applyAlignment="1">
      <alignment horizontal="left" vertical="top"/>
    </xf>
    <xf numFmtId="1" fontId="0" fillId="0" borderId="0" xfId="0" applyNumberFormat="1" applyAlignment="1">
      <alignment horizontal="left" vertical="top"/>
    </xf>
    <xf numFmtId="165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37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horizontal="left" vertical="top" wrapText="1"/>
    </xf>
    <xf numFmtId="37" fontId="0" fillId="0" borderId="0" xfId="0" applyNumberFormat="1" applyFont="1" applyAlignment="1">
      <alignment vertical="top" wrapText="1"/>
    </xf>
    <xf numFmtId="14" fontId="0" fillId="0" borderId="0" xfId="0" applyNumberFormat="1" applyFont="1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top"/>
    </xf>
    <xf numFmtId="165" fontId="2" fillId="0" borderId="1" xfId="0" applyFont="1" applyBorder="1" applyAlignment="1">
      <alignment horizontal="center"/>
    </xf>
    <xf numFmtId="165" fontId="0" fillId="0" borderId="3" xfId="0" applyBorder="1" applyAlignment="1">
      <alignment/>
    </xf>
    <xf numFmtId="165" fontId="0" fillId="0" borderId="4" xfId="0" applyBorder="1" applyAlignment="1">
      <alignment/>
    </xf>
    <xf numFmtId="165" fontId="0" fillId="0" borderId="5" xfId="0" applyBorder="1" applyAlignment="1">
      <alignment/>
    </xf>
    <xf numFmtId="165" fontId="7" fillId="0" borderId="3" xfId="0" applyFont="1" applyBorder="1" applyAlignment="1">
      <alignment horizontal="center"/>
    </xf>
    <xf numFmtId="165" fontId="2" fillId="0" borderId="3" xfId="0" applyFont="1" applyBorder="1" applyAlignment="1">
      <alignment/>
    </xf>
    <xf numFmtId="165" fontId="2" fillId="0" borderId="4" xfId="0" applyFont="1" applyBorder="1" applyAlignment="1">
      <alignment/>
    </xf>
    <xf numFmtId="165" fontId="2" fillId="0" borderId="5" xfId="0" applyFont="1" applyBorder="1" applyAlignment="1">
      <alignment/>
    </xf>
    <xf numFmtId="165" fontId="0" fillId="0" borderId="3" xfId="0" applyBorder="1" applyAlignment="1">
      <alignment horizontal="left"/>
    </xf>
    <xf numFmtId="1" fontId="0" fillId="0" borderId="4" xfId="0" applyNumberFormat="1" applyFont="1" applyBorder="1" applyAlignment="1">
      <alignment horizontal="left" vertical="top" wrapText="1"/>
    </xf>
    <xf numFmtId="1" fontId="0" fillId="0" borderId="4" xfId="0" applyNumberFormat="1" applyFont="1" applyBorder="1" applyAlignment="1">
      <alignment horizontal="left" vertical="top" wrapText="1"/>
    </xf>
    <xf numFmtId="1" fontId="0" fillId="0" borderId="5" xfId="0" applyNumberFormat="1" applyFont="1" applyBorder="1" applyAlignment="1">
      <alignment horizontal="left" vertical="top" wrapText="1"/>
    </xf>
    <xf numFmtId="14" fontId="0" fillId="0" borderId="4" xfId="0" applyNumberFormat="1" applyFont="1" applyBorder="1" applyAlignment="1">
      <alignment horizontal="left" vertical="top" wrapText="1"/>
    </xf>
    <xf numFmtId="14" fontId="0" fillId="0" borderId="4" xfId="0" applyNumberFormat="1" applyFont="1" applyBorder="1" applyAlignment="1">
      <alignment horizontal="left" vertical="top" wrapText="1"/>
    </xf>
    <xf numFmtId="14" fontId="0" fillId="0" borderId="5" xfId="0" applyNumberFormat="1" applyFont="1" applyBorder="1" applyAlignment="1">
      <alignment horizontal="left" vertical="top" wrapText="1"/>
    </xf>
    <xf numFmtId="37" fontId="1" fillId="0" borderId="4" xfId="0" applyNumberFormat="1" applyFont="1" applyBorder="1" applyAlignment="1">
      <alignment/>
    </xf>
    <xf numFmtId="37" fontId="1" fillId="0" borderId="4" xfId="0" applyNumberFormat="1" applyFont="1" applyBorder="1" applyAlignment="1">
      <alignment wrapText="1"/>
    </xf>
    <xf numFmtId="165" fontId="1" fillId="0" borderId="4" xfId="0" applyFont="1" applyBorder="1" applyAlignment="1">
      <alignment horizontal="left" vertical="top"/>
    </xf>
    <xf numFmtId="165" fontId="1" fillId="0" borderId="4" xfId="0" applyFont="1" applyBorder="1" applyAlignment="1">
      <alignment horizontal="left" vertical="top"/>
    </xf>
    <xf numFmtId="165" fontId="1" fillId="0" borderId="4" xfId="0" applyFont="1" applyFill="1" applyBorder="1" applyAlignment="1">
      <alignment horizontal="left" vertical="top"/>
    </xf>
    <xf numFmtId="39" fontId="0" fillId="0" borderId="4" xfId="21" applyNumberFormat="1" applyFont="1" applyFill="1" applyBorder="1" applyAlignment="1" applyProtection="1">
      <alignment horizontal="left" vertical="top"/>
      <protection/>
    </xf>
    <xf numFmtId="175" fontId="1" fillId="0" borderId="4" xfId="0" applyNumberFormat="1" applyFont="1" applyBorder="1" applyAlignment="1">
      <alignment wrapText="1"/>
    </xf>
    <xf numFmtId="175" fontId="0" fillId="0" borderId="4" xfId="0" applyNumberFormat="1" applyFont="1" applyBorder="1" applyAlignment="1">
      <alignment/>
    </xf>
    <xf numFmtId="175" fontId="1" fillId="0" borderId="4" xfId="0" applyNumberFormat="1" applyFont="1" applyBorder="1" applyAlignment="1">
      <alignment/>
    </xf>
    <xf numFmtId="175" fontId="1" fillId="0" borderId="5" xfId="0" applyNumberFormat="1" applyFont="1" applyBorder="1" applyAlignment="1">
      <alignment/>
    </xf>
    <xf numFmtId="165" fontId="1" fillId="0" borderId="4" xfId="0" applyFont="1" applyBorder="1" applyAlignment="1">
      <alignment wrapText="1"/>
    </xf>
    <xf numFmtId="165" fontId="0" fillId="0" borderId="4" xfId="0" applyFont="1" applyBorder="1" applyAlignment="1">
      <alignment vertical="top" wrapText="1"/>
    </xf>
    <xf numFmtId="165" fontId="0" fillId="0" borderId="4" xfId="0" applyFont="1" applyFill="1" applyBorder="1" applyAlignment="1">
      <alignment vertical="top"/>
    </xf>
    <xf numFmtId="165" fontId="0" fillId="0" borderId="4" xfId="0" applyFont="1" applyBorder="1" applyAlignment="1">
      <alignment vertical="top" wrapText="1"/>
    </xf>
    <xf numFmtId="165" fontId="0" fillId="0" borderId="4" xfId="0" applyFont="1" applyFill="1" applyBorder="1" applyAlignment="1">
      <alignment vertical="top" wrapText="1"/>
    </xf>
    <xf numFmtId="165" fontId="0" fillId="0" borderId="4" xfId="0" applyFont="1" applyFill="1" applyBorder="1" applyAlignment="1">
      <alignment vertical="top" wrapText="1"/>
    </xf>
    <xf numFmtId="165" fontId="1" fillId="0" borderId="4" xfId="0" applyFont="1" applyFill="1" applyBorder="1" applyAlignment="1">
      <alignment vertical="top" wrapText="1"/>
    </xf>
    <xf numFmtId="165" fontId="1" fillId="0" borderId="4" xfId="0" applyFont="1" applyFill="1" applyBorder="1" applyAlignment="1">
      <alignment vertical="top" wrapText="1"/>
    </xf>
    <xf numFmtId="165" fontId="1" fillId="0" borderId="4" xfId="0" applyFont="1" applyBorder="1" applyAlignment="1">
      <alignment vertical="top" wrapText="1"/>
    </xf>
    <xf numFmtId="165" fontId="0" fillId="0" borderId="4" xfId="0" applyFont="1" applyBorder="1" applyAlignment="1">
      <alignment wrapText="1"/>
    </xf>
    <xf numFmtId="165" fontId="0" fillId="0" borderId="4" xfId="0" applyFont="1" applyBorder="1" applyAlignment="1">
      <alignment vertical="top"/>
    </xf>
    <xf numFmtId="39" fontId="0" fillId="0" borderId="4" xfId="21" applyNumberFormat="1" applyFont="1" applyFill="1" applyBorder="1" applyAlignment="1" applyProtection="1">
      <alignment vertical="top" wrapText="1"/>
      <protection/>
    </xf>
    <xf numFmtId="165" fontId="0" fillId="0" borderId="4" xfId="0" applyFont="1" applyBorder="1" applyAlignment="1">
      <alignment horizontal="left" vertical="top" wrapText="1"/>
    </xf>
    <xf numFmtId="165" fontId="1" fillId="0" borderId="5" xfId="0" applyFont="1" applyBorder="1" applyAlignment="1">
      <alignment wrapText="1"/>
    </xf>
    <xf numFmtId="165" fontId="0" fillId="0" borderId="4" xfId="0" applyFont="1" applyBorder="1" applyAlignment="1">
      <alignment/>
    </xf>
    <xf numFmtId="165" fontId="8" fillId="0" borderId="6" xfId="0" applyFont="1" applyBorder="1" applyAlignment="1">
      <alignment horizontal="center"/>
    </xf>
    <xf numFmtId="165" fontId="2" fillId="0" borderId="6" xfId="0" applyFont="1" applyBorder="1" applyAlignment="1">
      <alignment horizontal="center"/>
    </xf>
    <xf numFmtId="165" fontId="0" fillId="0" borderId="7" xfId="0" applyBorder="1" applyAlignment="1">
      <alignment/>
    </xf>
    <xf numFmtId="165" fontId="2" fillId="0" borderId="3" xfId="0" applyFont="1" applyBorder="1" applyAlignment="1">
      <alignment horizontal="right"/>
    </xf>
    <xf numFmtId="1" fontId="0" fillId="0" borderId="3" xfId="0" applyNumberFormat="1" applyFont="1" applyBorder="1" applyAlignment="1">
      <alignment horizontal="left" vertical="top" wrapText="1"/>
    </xf>
    <xf numFmtId="1" fontId="0" fillId="0" borderId="4" xfId="0" applyNumberFormat="1" applyFont="1" applyBorder="1" applyAlignment="1">
      <alignment horizontal="left" vertical="top" wrapText="1"/>
    </xf>
    <xf numFmtId="1" fontId="0" fillId="0" borderId="5" xfId="0" applyNumberFormat="1" applyFont="1" applyBorder="1" applyAlignment="1">
      <alignment horizontal="left" vertical="top" wrapText="1"/>
    </xf>
    <xf numFmtId="14" fontId="0" fillId="0" borderId="3" xfId="0" applyNumberFormat="1" applyFont="1" applyBorder="1" applyAlignment="1">
      <alignment horizontal="left" vertical="top" wrapText="1"/>
    </xf>
    <xf numFmtId="14" fontId="0" fillId="0" borderId="4" xfId="0" applyNumberFormat="1" applyFont="1" applyBorder="1" applyAlignment="1">
      <alignment horizontal="left" vertical="top" wrapText="1"/>
    </xf>
    <xf numFmtId="165" fontId="0" fillId="0" borderId="3" xfId="0" applyFont="1" applyBorder="1" applyAlignment="1">
      <alignment horizontal="left" vertical="top" wrapText="1"/>
    </xf>
    <xf numFmtId="165" fontId="1" fillId="0" borderId="5" xfId="0" applyFont="1" applyBorder="1" applyAlignment="1">
      <alignment horizontal="left" vertical="top"/>
    </xf>
    <xf numFmtId="165" fontId="0" fillId="0" borderId="3" xfId="0" applyFont="1" applyBorder="1" applyAlignment="1">
      <alignment horizontal="center" vertical="top" wrapText="1"/>
    </xf>
    <xf numFmtId="165" fontId="0" fillId="0" borderId="4" xfId="0" applyFont="1" applyFill="1" applyBorder="1" applyAlignment="1">
      <alignment vertical="top"/>
    </xf>
    <xf numFmtId="165" fontId="0" fillId="0" borderId="5" xfId="0" applyFont="1" applyFill="1" applyBorder="1" applyAlignment="1">
      <alignment vertical="top"/>
    </xf>
    <xf numFmtId="165" fontId="1" fillId="0" borderId="8" xfId="0" applyFont="1" applyBorder="1" applyAlignment="1">
      <alignment wrapText="1"/>
    </xf>
    <xf numFmtId="165" fontId="0" fillId="0" borderId="8" xfId="0" applyFont="1" applyBorder="1" applyAlignment="1">
      <alignment vertical="top" wrapText="1"/>
    </xf>
    <xf numFmtId="165" fontId="0" fillId="0" borderId="8" xfId="0" applyFont="1" applyFill="1" applyBorder="1" applyAlignment="1">
      <alignment vertical="top"/>
    </xf>
    <xf numFmtId="165" fontId="0" fillId="0" borderId="8" xfId="0" applyFont="1" applyBorder="1" applyAlignment="1">
      <alignment vertical="top" wrapText="1"/>
    </xf>
    <xf numFmtId="165" fontId="0" fillId="0" borderId="8" xfId="0" applyFont="1" applyFill="1" applyBorder="1" applyAlignment="1">
      <alignment vertical="top" wrapText="1"/>
    </xf>
    <xf numFmtId="165" fontId="0" fillId="0" borderId="8" xfId="0" applyFont="1" applyFill="1" applyBorder="1" applyAlignment="1">
      <alignment vertical="top" wrapText="1"/>
    </xf>
    <xf numFmtId="165" fontId="1" fillId="0" borderId="8" xfId="0" applyFont="1" applyFill="1" applyBorder="1" applyAlignment="1">
      <alignment vertical="top" wrapText="1"/>
    </xf>
    <xf numFmtId="165" fontId="1" fillId="0" borderId="8" xfId="0" applyFont="1" applyFill="1" applyBorder="1" applyAlignment="1">
      <alignment vertical="top" wrapText="1"/>
    </xf>
    <xf numFmtId="165" fontId="1" fillId="0" borderId="8" xfId="0" applyFont="1" applyBorder="1" applyAlignment="1">
      <alignment vertical="top" wrapText="1"/>
    </xf>
    <xf numFmtId="165" fontId="0" fillId="0" borderId="8" xfId="0" applyFont="1" applyBorder="1" applyAlignment="1">
      <alignment wrapText="1"/>
    </xf>
    <xf numFmtId="165" fontId="0" fillId="0" borderId="8" xfId="0" applyFont="1" applyBorder="1" applyAlignment="1">
      <alignment vertical="top"/>
    </xf>
    <xf numFmtId="39" fontId="0" fillId="0" borderId="8" xfId="21" applyNumberFormat="1" applyFont="1" applyFill="1" applyBorder="1" applyAlignment="1" applyProtection="1">
      <alignment vertical="top" wrapText="1"/>
      <protection/>
    </xf>
    <xf numFmtId="165" fontId="0" fillId="0" borderId="8" xfId="0" applyFont="1" applyBorder="1" applyAlignment="1">
      <alignment horizontal="left" vertical="top" wrapText="1"/>
    </xf>
    <xf numFmtId="165" fontId="1" fillId="0" borderId="9" xfId="0" applyFont="1" applyBorder="1" applyAlignment="1">
      <alignment wrapText="1"/>
    </xf>
    <xf numFmtId="165" fontId="2" fillId="0" borderId="2" xfId="0" applyFont="1" applyBorder="1" applyAlignment="1">
      <alignment horizontal="right"/>
    </xf>
    <xf numFmtId="165" fontId="0" fillId="0" borderId="7" xfId="0" applyFont="1" applyBorder="1" applyAlignment="1">
      <alignment horizontal="center" vertical="top" wrapText="1"/>
    </xf>
    <xf numFmtId="165" fontId="0" fillId="0" borderId="8" xfId="0" applyFont="1" applyBorder="1" applyAlignment="1">
      <alignment vertical="top"/>
    </xf>
    <xf numFmtId="165" fontId="0" fillId="0" borderId="8" xfId="0" applyFont="1" applyBorder="1" applyAlignment="1">
      <alignment horizontal="left" vertical="top" wrapText="1"/>
    </xf>
    <xf numFmtId="165" fontId="1" fillId="0" borderId="8" xfId="0" applyFont="1" applyBorder="1" applyAlignment="1">
      <alignment vertical="top"/>
    </xf>
    <xf numFmtId="165" fontId="0" fillId="0" borderId="9" xfId="0" applyFont="1" applyBorder="1" applyAlignment="1">
      <alignment vertical="top"/>
    </xf>
    <xf numFmtId="165" fontId="0" fillId="0" borderId="3" xfId="0" applyFont="1" applyBorder="1" applyAlignment="1">
      <alignment/>
    </xf>
    <xf numFmtId="37" fontId="0" fillId="0" borderId="5" xfId="0" applyNumberFormat="1" applyFont="1" applyBorder="1" applyAlignment="1">
      <alignment vertical="top"/>
    </xf>
    <xf numFmtId="37" fontId="0" fillId="0" borderId="5" xfId="0" applyNumberFormat="1" applyFont="1" applyBorder="1" applyAlignment="1">
      <alignment vertical="top" wrapText="1"/>
    </xf>
    <xf numFmtId="165" fontId="11" fillId="0" borderId="0" xfId="0" applyFont="1" applyAlignment="1">
      <alignment/>
    </xf>
    <xf numFmtId="177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 vertical="top"/>
    </xf>
    <xf numFmtId="165" fontId="6" fillId="0" borderId="0" xfId="0" applyFont="1" applyAlignment="1">
      <alignment/>
    </xf>
    <xf numFmtId="165" fontId="0" fillId="0" borderId="8" xfId="0" applyFont="1" applyBorder="1" applyAlignment="1">
      <alignment horizontal="right" vertical="top" wrapText="1"/>
    </xf>
    <xf numFmtId="37" fontId="0" fillId="0" borderId="4" xfId="0" applyNumberFormat="1" applyFont="1" applyBorder="1" applyAlignment="1">
      <alignment vertical="top" wrapText="1"/>
    </xf>
    <xf numFmtId="37" fontId="0" fillId="0" borderId="4" xfId="0" applyNumberFormat="1" applyFont="1" applyBorder="1" applyAlignment="1">
      <alignment vertical="top"/>
    </xf>
    <xf numFmtId="37" fontId="0" fillId="0" borderId="3" xfId="0" applyNumberFormat="1" applyFont="1" applyBorder="1" applyAlignment="1">
      <alignment vertical="top" wrapText="1"/>
    </xf>
    <xf numFmtId="37" fontId="0" fillId="0" borderId="4" xfId="0" applyNumberFormat="1" applyFont="1" applyBorder="1" applyAlignment="1">
      <alignment vertical="top"/>
    </xf>
    <xf numFmtId="37" fontId="0" fillId="0" borderId="4" xfId="0" applyNumberFormat="1" applyFont="1" applyBorder="1" applyAlignment="1">
      <alignment vertical="top"/>
    </xf>
    <xf numFmtId="37" fontId="0" fillId="0" borderId="4" xfId="0" applyNumberFormat="1" applyFont="1" applyBorder="1" applyAlignment="1">
      <alignment vertical="top" wrapText="1"/>
    </xf>
    <xf numFmtId="37" fontId="0" fillId="0" borderId="4" xfId="0" applyNumberFormat="1" applyFont="1" applyFill="1" applyBorder="1" applyAlignment="1">
      <alignment vertical="top"/>
    </xf>
    <xf numFmtId="173" fontId="0" fillId="0" borderId="7" xfId="0" applyNumberFormat="1" applyBorder="1" applyAlignment="1">
      <alignment/>
    </xf>
    <xf numFmtId="173" fontId="0" fillId="0" borderId="2" xfId="0" applyNumberFormat="1" applyBorder="1" applyAlignment="1">
      <alignment/>
    </xf>
    <xf numFmtId="173" fontId="0" fillId="0" borderId="4" xfId="0" applyNumberFormat="1" applyBorder="1" applyAlignment="1">
      <alignment/>
    </xf>
    <xf numFmtId="173" fontId="0" fillId="0" borderId="3" xfId="0" applyNumberFormat="1" applyBorder="1" applyAlignment="1">
      <alignment/>
    </xf>
    <xf numFmtId="173" fontId="1" fillId="0" borderId="8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1" fillId="0" borderId="4" xfId="0" applyNumberFormat="1" applyFont="1" applyBorder="1" applyAlignment="1">
      <alignment horizontal="center"/>
    </xf>
    <xf numFmtId="173" fontId="10" fillId="0" borderId="4" xfId="0" applyNumberFormat="1" applyFont="1" applyBorder="1" applyAlignment="1">
      <alignment horizontal="center"/>
    </xf>
    <xf numFmtId="173" fontId="2" fillId="0" borderId="4" xfId="0" applyNumberFormat="1" applyFont="1" applyBorder="1" applyAlignment="1">
      <alignment horizontal="center"/>
    </xf>
    <xf numFmtId="173" fontId="10" fillId="0" borderId="10" xfId="0" applyNumberFormat="1" applyFont="1" applyBorder="1" applyAlignment="1">
      <alignment horizontal="center"/>
    </xf>
    <xf numFmtId="173" fontId="10" fillId="0" borderId="8" xfId="0" applyNumberFormat="1" applyFont="1" applyBorder="1" applyAlignment="1">
      <alignment horizontal="center"/>
    </xf>
    <xf numFmtId="173" fontId="2" fillId="0" borderId="8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0" fillId="0" borderId="8" xfId="0" applyNumberFormat="1" applyFont="1" applyBorder="1" applyAlignment="1">
      <alignment horizontal="center" vertical="top" wrapText="1"/>
    </xf>
    <xf numFmtId="173" fontId="0" fillId="0" borderId="10" xfId="0" applyNumberFormat="1" applyFont="1" applyBorder="1" applyAlignment="1">
      <alignment horizontal="center" vertical="top" wrapText="1"/>
    </xf>
    <xf numFmtId="173" fontId="0" fillId="0" borderId="8" xfId="0" applyNumberFormat="1" applyFont="1" applyBorder="1" applyAlignment="1">
      <alignment horizontal="center" vertical="top"/>
    </xf>
    <xf numFmtId="173" fontId="0" fillId="0" borderId="10" xfId="0" applyNumberFormat="1" applyFont="1" applyBorder="1" applyAlignment="1">
      <alignment horizontal="center" vertical="top"/>
    </xf>
    <xf numFmtId="173" fontId="0" fillId="0" borderId="4" xfId="0" applyNumberFormat="1" applyFont="1" applyBorder="1" applyAlignment="1">
      <alignment horizontal="center" vertical="top" wrapText="1"/>
    </xf>
    <xf numFmtId="173" fontId="0" fillId="0" borderId="4" xfId="0" applyNumberFormat="1" applyFont="1" applyBorder="1" applyAlignment="1">
      <alignment horizontal="center"/>
    </xf>
    <xf numFmtId="173" fontId="0" fillId="0" borderId="8" xfId="0" applyNumberFormat="1" applyFont="1" applyBorder="1" applyAlignment="1">
      <alignment horizontal="center" vertical="top" wrapText="1"/>
    </xf>
    <xf numFmtId="173" fontId="0" fillId="0" borderId="10" xfId="0" applyNumberFormat="1" applyFont="1" applyBorder="1" applyAlignment="1">
      <alignment horizontal="center" vertical="top" wrapText="1"/>
    </xf>
    <xf numFmtId="173" fontId="0" fillId="0" borderId="4" xfId="0" applyNumberFormat="1" applyFont="1" applyBorder="1" applyAlignment="1">
      <alignment horizontal="center" vertical="top" wrapText="1"/>
    </xf>
    <xf numFmtId="173" fontId="0" fillId="0" borderId="4" xfId="0" applyNumberFormat="1" applyFont="1" applyBorder="1" applyAlignment="1">
      <alignment horizontal="center"/>
    </xf>
    <xf numFmtId="173" fontId="1" fillId="0" borderId="8" xfId="17" applyNumberFormat="1" applyFont="1" applyBorder="1" applyAlignment="1">
      <alignment horizontal="center"/>
    </xf>
    <xf numFmtId="173" fontId="1" fillId="0" borderId="10" xfId="17" applyNumberFormat="1" applyFont="1" applyBorder="1" applyAlignment="1">
      <alignment horizontal="center"/>
    </xf>
    <xf numFmtId="173" fontId="0" fillId="0" borderId="8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73" fontId="0" fillId="0" borderId="8" xfId="17" applyNumberFormat="1" applyFont="1" applyBorder="1" applyAlignment="1">
      <alignment horizontal="center" vertical="top" wrapText="1"/>
    </xf>
    <xf numFmtId="173" fontId="0" fillId="0" borderId="10" xfId="17" applyNumberFormat="1" applyFont="1" applyBorder="1" applyAlignment="1">
      <alignment horizontal="center" vertical="top" wrapText="1"/>
    </xf>
    <xf numFmtId="173" fontId="0" fillId="0" borderId="8" xfId="17" applyNumberFormat="1" applyFont="1" applyBorder="1" applyAlignment="1">
      <alignment horizontal="center" vertical="top"/>
    </xf>
    <xf numFmtId="173" fontId="0" fillId="0" borderId="10" xfId="17" applyNumberFormat="1" applyFont="1" applyBorder="1" applyAlignment="1">
      <alignment horizontal="center" vertical="top"/>
    </xf>
    <xf numFmtId="173" fontId="0" fillId="0" borderId="4" xfId="17" applyNumberFormat="1" applyFont="1" applyBorder="1" applyAlignment="1">
      <alignment horizontal="center" vertical="top"/>
    </xf>
    <xf numFmtId="173" fontId="2" fillId="0" borderId="10" xfId="17" applyNumberFormat="1" applyFont="1" applyBorder="1" applyAlignment="1">
      <alignment horizontal="center" vertical="top" wrapText="1"/>
    </xf>
    <xf numFmtId="173" fontId="2" fillId="0" borderId="8" xfId="17" applyNumberFormat="1" applyFont="1" applyBorder="1" applyAlignment="1">
      <alignment horizontal="center" vertical="top" wrapText="1"/>
    </xf>
    <xf numFmtId="173" fontId="2" fillId="0" borderId="8" xfId="17" applyNumberFormat="1" applyFont="1" applyBorder="1" applyAlignment="1">
      <alignment horizontal="center" vertical="top"/>
    </xf>
    <xf numFmtId="173" fontId="2" fillId="0" borderId="10" xfId="17" applyNumberFormat="1" applyFont="1" applyBorder="1" applyAlignment="1">
      <alignment horizontal="center" vertical="top"/>
    </xf>
    <xf numFmtId="173" fontId="2" fillId="0" borderId="4" xfId="17" applyNumberFormat="1" applyFont="1" applyBorder="1" applyAlignment="1">
      <alignment horizontal="center" vertical="top"/>
    </xf>
    <xf numFmtId="173" fontId="0" fillId="0" borderId="8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73" fontId="1" fillId="0" borderId="8" xfId="0" applyNumberFormat="1" applyFont="1" applyBorder="1" applyAlignment="1" quotePrefix="1">
      <alignment horizontal="center"/>
    </xf>
    <xf numFmtId="173" fontId="1" fillId="0" borderId="8" xfId="0" applyNumberFormat="1" applyFont="1" applyBorder="1" applyAlignment="1">
      <alignment horizontal="center" vertical="top" wrapText="1"/>
    </xf>
    <xf numFmtId="173" fontId="1" fillId="0" borderId="10" xfId="0" applyNumberFormat="1" applyFont="1" applyBorder="1" applyAlignment="1">
      <alignment horizontal="center" vertical="top" wrapText="1"/>
    </xf>
    <xf numFmtId="173" fontId="1" fillId="0" borderId="8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0" fillId="0" borderId="8" xfId="0" applyNumberFormat="1" applyFont="1" applyBorder="1" applyAlignment="1">
      <alignment horizontal="center" wrapText="1"/>
    </xf>
    <xf numFmtId="173" fontId="0" fillId="0" borderId="10" xfId="0" applyNumberFormat="1" applyFont="1" applyBorder="1" applyAlignment="1">
      <alignment horizontal="center" wrapText="1"/>
    </xf>
    <xf numFmtId="173" fontId="0" fillId="0" borderId="4" xfId="0" applyNumberFormat="1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 wrapText="1"/>
    </xf>
    <xf numFmtId="173" fontId="2" fillId="0" borderId="8" xfId="0" applyNumberFormat="1" applyFont="1" applyBorder="1" applyAlignment="1">
      <alignment horizontal="center" wrapText="1"/>
    </xf>
    <xf numFmtId="173" fontId="2" fillId="0" borderId="4" xfId="0" applyNumberFormat="1" applyFont="1" applyBorder="1" applyAlignment="1">
      <alignment horizontal="center" wrapText="1"/>
    </xf>
    <xf numFmtId="173" fontId="0" fillId="0" borderId="8" xfId="0" applyNumberFormat="1" applyFont="1" applyBorder="1" applyAlignment="1">
      <alignment horizontal="center" vertical="top"/>
    </xf>
    <xf numFmtId="173" fontId="0" fillId="0" borderId="10" xfId="0" applyNumberFormat="1" applyFont="1" applyBorder="1" applyAlignment="1">
      <alignment horizontal="center" vertical="top"/>
    </xf>
    <xf numFmtId="173" fontId="0" fillId="0" borderId="0" xfId="0" applyNumberFormat="1" applyFont="1" applyBorder="1" applyAlignment="1">
      <alignment horizontal="center" vertical="top" wrapText="1"/>
    </xf>
    <xf numFmtId="173" fontId="0" fillId="0" borderId="4" xfId="0" applyNumberFormat="1" applyBorder="1" applyAlignment="1">
      <alignment horizontal="center"/>
    </xf>
    <xf numFmtId="173" fontId="1" fillId="0" borderId="8" xfId="0" applyNumberFormat="1" applyFont="1" applyBorder="1" applyAlignment="1">
      <alignment horizontal="left"/>
    </xf>
    <xf numFmtId="173" fontId="0" fillId="0" borderId="8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0" fillId="0" borderId="8" xfId="0" applyNumberFormat="1" applyFont="1" applyBorder="1" applyAlignment="1" quotePrefix="1">
      <alignment horizontal="center" vertical="top" wrapText="1"/>
    </xf>
    <xf numFmtId="173" fontId="0" fillId="0" borderId="10" xfId="0" applyNumberFormat="1" applyFont="1" applyBorder="1" applyAlignment="1" quotePrefix="1">
      <alignment horizontal="center" vertical="top" wrapText="1"/>
    </xf>
    <xf numFmtId="173" fontId="0" fillId="0" borderId="10" xfId="0" applyNumberFormat="1" applyFont="1" applyBorder="1" applyAlignment="1">
      <alignment horizontal="center" vertical="top" wrapText="1"/>
    </xf>
    <xf numFmtId="173" fontId="0" fillId="0" borderId="8" xfId="0" applyNumberFormat="1" applyFont="1" applyBorder="1" applyAlignment="1">
      <alignment horizontal="center" vertical="top" wrapText="1"/>
    </xf>
    <xf numFmtId="173" fontId="0" fillId="0" borderId="8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73" fontId="0" fillId="0" borderId="4" xfId="0" applyNumberFormat="1" applyFont="1" applyBorder="1" applyAlignment="1">
      <alignment horizontal="center"/>
    </xf>
    <xf numFmtId="173" fontId="0" fillId="0" borderId="8" xfId="0" applyNumberFormat="1" applyFont="1" applyBorder="1" applyAlignment="1">
      <alignment horizontal="center" vertical="top"/>
    </xf>
    <xf numFmtId="173" fontId="0" fillId="0" borderId="10" xfId="0" applyNumberFormat="1" applyFont="1" applyBorder="1" applyAlignment="1">
      <alignment horizontal="center" vertical="top"/>
    </xf>
    <xf numFmtId="173" fontId="0" fillId="0" borderId="8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center"/>
    </xf>
    <xf numFmtId="173" fontId="1" fillId="0" borderId="4" xfId="17" applyNumberFormat="1" applyFont="1" applyBorder="1" applyAlignment="1">
      <alignment horizontal="center"/>
    </xf>
    <xf numFmtId="173" fontId="10" fillId="0" borderId="4" xfId="17" applyNumberFormat="1" applyFont="1" applyBorder="1" applyAlignment="1">
      <alignment horizontal="center"/>
    </xf>
    <xf numFmtId="173" fontId="10" fillId="0" borderId="10" xfId="17" applyNumberFormat="1" applyFont="1" applyBorder="1" applyAlignment="1">
      <alignment horizontal="center"/>
    </xf>
    <xf numFmtId="173" fontId="10" fillId="0" borderId="8" xfId="17" applyNumberFormat="1" applyFont="1" applyBorder="1" applyAlignment="1">
      <alignment horizontal="center"/>
    </xf>
    <xf numFmtId="173" fontId="1" fillId="0" borderId="10" xfId="0" applyNumberFormat="1" applyFont="1" applyBorder="1" applyAlignment="1" quotePrefix="1">
      <alignment horizontal="center"/>
    </xf>
    <xf numFmtId="173" fontId="1" fillId="0" borderId="9" xfId="17" applyNumberFormat="1" applyFont="1" applyBorder="1" applyAlignment="1">
      <alignment horizontal="center"/>
    </xf>
    <xf numFmtId="173" fontId="1" fillId="0" borderId="11" xfId="17" applyNumberFormat="1" applyFont="1" applyBorder="1" applyAlignment="1">
      <alignment horizontal="center"/>
    </xf>
    <xf numFmtId="173" fontId="1" fillId="0" borderId="9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73" fontId="1" fillId="0" borderId="5" xfId="0" applyNumberFormat="1" applyFont="1" applyBorder="1" applyAlignment="1">
      <alignment horizontal="center"/>
    </xf>
    <xf numFmtId="173" fontId="0" fillId="0" borderId="5" xfId="0" applyNumberFormat="1" applyBorder="1" applyAlignment="1">
      <alignment horizontal="center"/>
    </xf>
    <xf numFmtId="173" fontId="0" fillId="0" borderId="0" xfId="0" applyNumberFormat="1" applyFont="1" applyAlignment="1">
      <alignment horizontal="center" vertical="top" wrapText="1"/>
    </xf>
    <xf numFmtId="173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right" vertical="top"/>
    </xf>
    <xf numFmtId="173" fontId="9" fillId="0" borderId="0" xfId="0" applyNumberFormat="1" applyFont="1" applyAlignment="1">
      <alignment/>
    </xf>
    <xf numFmtId="173" fontId="0" fillId="0" borderId="0" xfId="0" applyNumberFormat="1" applyFont="1" applyAlignment="1">
      <alignment horizontal="center" vertical="top" wrapText="1"/>
    </xf>
    <xf numFmtId="173" fontId="0" fillId="0" borderId="0" xfId="0" applyNumberFormat="1" applyFont="1" applyAlignment="1">
      <alignment horizontal="right" vertical="top"/>
    </xf>
    <xf numFmtId="173" fontId="0" fillId="0" borderId="0" xfId="0" applyNumberFormat="1" applyFont="1" applyAlignment="1">
      <alignment/>
    </xf>
    <xf numFmtId="173" fontId="2" fillId="0" borderId="3" xfId="0" applyNumberFormat="1" applyFont="1" applyBorder="1" applyAlignment="1">
      <alignment horizontal="right"/>
    </xf>
    <xf numFmtId="173" fontId="0" fillId="0" borderId="7" xfId="0" applyNumberFormat="1" applyFont="1" applyBorder="1" applyAlignment="1">
      <alignment horizontal="center" vertical="top" wrapText="1"/>
    </xf>
    <xf numFmtId="173" fontId="0" fillId="0" borderId="2" xfId="0" applyNumberFormat="1" applyFont="1" applyBorder="1" applyAlignment="1">
      <alignment horizontal="center" vertical="top" wrapText="1"/>
    </xf>
    <xf numFmtId="173" fontId="0" fillId="0" borderId="0" xfId="0" applyNumberFormat="1" applyFont="1" applyBorder="1" applyAlignment="1">
      <alignment/>
    </xf>
    <xf numFmtId="173" fontId="0" fillId="0" borderId="0" xfId="0" applyNumberFormat="1" applyFont="1" applyAlignment="1">
      <alignment horizontal="center" vertical="top" wrapText="1"/>
    </xf>
    <xf numFmtId="173" fontId="0" fillId="0" borderId="0" xfId="0" applyNumberFormat="1" applyFont="1" applyAlignment="1">
      <alignment/>
    </xf>
    <xf numFmtId="173" fontId="0" fillId="0" borderId="0" xfId="0" applyNumberFormat="1" applyFont="1" applyBorder="1" applyAlignment="1">
      <alignment/>
    </xf>
    <xf numFmtId="173" fontId="0" fillId="0" borderId="9" xfId="0" applyNumberFormat="1" applyFont="1" applyBorder="1" applyAlignment="1">
      <alignment horizontal="center" vertical="top" wrapText="1"/>
    </xf>
    <xf numFmtId="173" fontId="0" fillId="0" borderId="11" xfId="0" applyNumberFormat="1" applyFont="1" applyBorder="1" applyAlignment="1">
      <alignment horizontal="center" vertical="top" wrapText="1"/>
    </xf>
    <xf numFmtId="173" fontId="0" fillId="0" borderId="9" xfId="0" applyNumberFormat="1" applyFont="1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173" fontId="0" fillId="0" borderId="0" xfId="0" applyNumberFormat="1" applyFont="1" applyAlignment="1">
      <alignment horizontal="center" vertical="top"/>
    </xf>
    <xf numFmtId="173" fontId="0" fillId="0" borderId="0" xfId="0" applyNumberFormat="1" applyAlignment="1">
      <alignment horizontal="center" vertical="top" wrapText="1"/>
    </xf>
    <xf numFmtId="173" fontId="0" fillId="0" borderId="0" xfId="0" applyNumberFormat="1" applyAlignment="1">
      <alignment/>
    </xf>
    <xf numFmtId="173" fontId="0" fillId="0" borderId="0" xfId="0" applyNumberFormat="1" applyFont="1" applyAlignment="1" quotePrefix="1">
      <alignment horizontal="center" vertical="top" wrapText="1"/>
    </xf>
    <xf numFmtId="173" fontId="0" fillId="0" borderId="0" xfId="0" applyNumberFormat="1" applyFont="1" applyAlignment="1">
      <alignment horizontal="right" vertical="top"/>
    </xf>
    <xf numFmtId="173" fontId="1" fillId="0" borderId="0" xfId="0" applyNumberFormat="1" applyFont="1" applyBorder="1" applyAlignment="1">
      <alignment horizontal="center"/>
    </xf>
    <xf numFmtId="165" fontId="8" fillId="0" borderId="12" xfId="0" applyFont="1" applyBorder="1" applyAlignment="1">
      <alignment horizontal="center"/>
    </xf>
    <xf numFmtId="165" fontId="8" fillId="0" borderId="1" xfId="0" applyFont="1" applyBorder="1" applyAlignment="1">
      <alignment horizontal="center"/>
    </xf>
    <xf numFmtId="165" fontId="8" fillId="0" borderId="13" xfId="0" applyFont="1" applyBorder="1" applyAlignment="1">
      <alignment horizontal="center"/>
    </xf>
    <xf numFmtId="165" fontId="2" fillId="0" borderId="1" xfId="0" applyFont="1" applyBorder="1" applyAlignment="1">
      <alignment horizontal="center"/>
    </xf>
    <xf numFmtId="165" fontId="2" fillId="0" borderId="13" xfId="0" applyFont="1" applyBorder="1" applyAlignment="1">
      <alignment horizontal="center"/>
    </xf>
    <xf numFmtId="165" fontId="2" fillId="0" borderId="12" xfId="0" applyFont="1" applyBorder="1" applyAlignment="1">
      <alignment horizontal="center"/>
    </xf>
    <xf numFmtId="165" fontId="6" fillId="0" borderId="0" xfId="0" applyFont="1" applyAlignment="1">
      <alignment horizontal="center"/>
    </xf>
    <xf numFmtId="173" fontId="8" fillId="0" borderId="12" xfId="0" applyNumberFormat="1" applyFont="1" applyBorder="1" applyAlignment="1">
      <alignment horizontal="center"/>
    </xf>
    <xf numFmtId="173" fontId="8" fillId="0" borderId="1" xfId="0" applyNumberFormat="1" applyFont="1" applyBorder="1" applyAlignment="1">
      <alignment horizontal="center"/>
    </xf>
    <xf numFmtId="173" fontId="8" fillId="0" borderId="13" xfId="0" applyNumberFormat="1" applyFont="1" applyBorder="1" applyAlignment="1">
      <alignment horizontal="center"/>
    </xf>
    <xf numFmtId="173" fontId="2" fillId="0" borderId="12" xfId="0" applyNumberFormat="1" applyFont="1" applyBorder="1" applyAlignment="1">
      <alignment horizontal="center"/>
    </xf>
    <xf numFmtId="173" fontId="2" fillId="0" borderId="13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X2038"/>
  <sheetViews>
    <sheetView tabSelected="1" zoomScale="75" zoomScaleNormal="75" workbookViewId="0" topLeftCell="B1">
      <selection activeCell="B1" sqref="B1:X1"/>
    </sheetView>
  </sheetViews>
  <sheetFormatPr defaultColWidth="9.7109375" defaultRowHeight="12.75"/>
  <cols>
    <col min="1" max="1" width="17.8515625" style="0" hidden="1" customWidth="1"/>
    <col min="2" max="2" width="12.57421875" style="8" customWidth="1"/>
    <col min="3" max="3" width="7.57421875" style="9" hidden="1" customWidth="1"/>
    <col min="4" max="4" width="9.140625" style="2" hidden="1" customWidth="1"/>
    <col min="5" max="5" width="7.57421875" style="3" customWidth="1"/>
    <col min="6" max="6" width="97.57421875" style="4" customWidth="1"/>
    <col min="7" max="7" width="30.00390625" style="4" customWidth="1"/>
    <col min="8" max="8" width="7.57421875" style="4" customWidth="1"/>
    <col min="9" max="9" width="8.421875" style="4" customWidth="1"/>
    <col min="10" max="10" width="7.57421875" style="4" customWidth="1"/>
    <col min="11" max="11" width="6.7109375" style="4" customWidth="1"/>
    <col min="12" max="12" width="7.57421875" style="4" customWidth="1"/>
    <col min="13" max="13" width="6.421875" style="4" customWidth="1"/>
    <col min="14" max="14" width="5.8515625" style="4" customWidth="1"/>
    <col min="15" max="15" width="6.28125" style="4" customWidth="1"/>
    <col min="16" max="16" width="1.57421875" style="4" customWidth="1"/>
    <col min="17" max="17" width="5.8515625" style="4" customWidth="1"/>
    <col min="18" max="18" width="6.57421875" style="4" customWidth="1"/>
    <col min="19" max="19" width="5.8515625" style="4" customWidth="1"/>
    <col min="20" max="20" width="6.7109375" style="4" customWidth="1"/>
    <col min="21" max="21" width="5.8515625" style="4" customWidth="1"/>
    <col min="22" max="22" width="6.421875" style="4" customWidth="1"/>
    <col min="23" max="23" width="5.8515625" style="4" customWidth="1"/>
    <col min="24" max="24" width="7.28125" style="0" customWidth="1"/>
    <col min="25" max="25" width="2.00390625" style="0" customWidth="1"/>
    <col min="26" max="26" width="5.8515625" style="0" customWidth="1"/>
    <col min="27" max="27" width="6.421875" style="0" customWidth="1"/>
    <col min="28" max="28" width="6.28125" style="0" customWidth="1"/>
    <col min="29" max="29" width="6.421875" style="0" customWidth="1"/>
    <col min="30" max="30" width="5.8515625" style="0" customWidth="1"/>
    <col min="31" max="31" width="6.57421875" style="0" customWidth="1"/>
    <col min="32" max="32" width="5.8515625" style="0" customWidth="1"/>
    <col min="33" max="33" width="6.7109375" style="0" customWidth="1"/>
    <col min="34" max="34" width="1.421875" style="0" customWidth="1"/>
    <col min="35" max="35" width="5.8515625" style="0" customWidth="1"/>
    <col min="36" max="36" width="6.57421875" style="0" customWidth="1"/>
    <col min="37" max="37" width="5.8515625" style="0" customWidth="1"/>
    <col min="38" max="38" width="6.8515625" style="0" customWidth="1"/>
    <col min="39" max="39" width="5.8515625" style="0" customWidth="1"/>
    <col min="40" max="40" width="6.8515625" style="0" customWidth="1"/>
    <col min="41" max="41" width="5.8515625" style="0" customWidth="1"/>
    <col min="42" max="42" width="7.28125" style="0" customWidth="1"/>
    <col min="43" max="43" width="8.8515625" style="0" customWidth="1"/>
  </cols>
  <sheetData>
    <row r="1" spans="2:25" ht="12.75">
      <c r="B1" s="261" t="s">
        <v>173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1"/>
    </row>
    <row r="2" spans="2:25" ht="12.75">
      <c r="B2" s="261" t="s">
        <v>172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1"/>
    </row>
    <row r="3" spans="2:23" ht="12.75">
      <c r="B3" s="22"/>
      <c r="C3" s="22"/>
      <c r="D3" s="22"/>
      <c r="E3"/>
      <c r="F3" s="139" t="s">
        <v>285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2:43" ht="12.75" customHeight="1">
      <c r="B4"/>
      <c r="C4"/>
      <c r="D4"/>
      <c r="E4"/>
      <c r="F4" s="2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Z4" s="26"/>
      <c r="AA4" s="26"/>
      <c r="AB4" s="26"/>
      <c r="AC4" s="26"/>
      <c r="AD4" s="26"/>
      <c r="AE4" s="26"/>
      <c r="AF4" s="26"/>
      <c r="AG4" s="26"/>
      <c r="AH4" s="26"/>
      <c r="AI4" s="5"/>
      <c r="AJ4" s="26"/>
      <c r="AK4" s="26"/>
      <c r="AL4" s="26"/>
      <c r="AM4" s="26"/>
      <c r="AN4" s="26"/>
      <c r="AO4" s="26"/>
      <c r="AP4" s="26"/>
      <c r="AQ4" s="26"/>
    </row>
    <row r="5" spans="1:43" ht="12.75" customHeight="1">
      <c r="A5" s="66"/>
      <c r="B5" s="66"/>
      <c r="C5" s="66"/>
      <c r="D5" s="66"/>
      <c r="E5" s="66"/>
      <c r="F5" s="65"/>
      <c r="G5" s="66"/>
      <c r="H5" s="255" t="s">
        <v>34</v>
      </c>
      <c r="I5" s="256"/>
      <c r="J5" s="256"/>
      <c r="K5" s="256"/>
      <c r="L5" s="256"/>
      <c r="M5" s="256"/>
      <c r="N5" s="256"/>
      <c r="O5" s="257"/>
      <c r="P5" s="101"/>
      <c r="Q5" s="256" t="s">
        <v>42</v>
      </c>
      <c r="R5" s="256"/>
      <c r="S5" s="256"/>
      <c r="T5" s="256"/>
      <c r="U5" s="256"/>
      <c r="V5" s="256"/>
      <c r="W5" s="256"/>
      <c r="X5" s="257"/>
      <c r="Y5" s="24"/>
      <c r="Z5" s="255" t="s">
        <v>43</v>
      </c>
      <c r="AA5" s="256"/>
      <c r="AB5" s="256"/>
      <c r="AC5" s="256"/>
      <c r="AD5" s="256"/>
      <c r="AE5" s="256"/>
      <c r="AF5" s="256"/>
      <c r="AG5" s="257"/>
      <c r="AH5" s="24"/>
      <c r="AI5" s="256" t="s">
        <v>174</v>
      </c>
      <c r="AJ5" s="256"/>
      <c r="AK5" s="256"/>
      <c r="AL5" s="256"/>
      <c r="AM5" s="256"/>
      <c r="AN5" s="256"/>
      <c r="AO5" s="256"/>
      <c r="AP5" s="257"/>
      <c r="AQ5" s="4"/>
    </row>
    <row r="6" spans="1:49" ht="12.75" customHeight="1">
      <c r="A6" s="67"/>
      <c r="B6" s="67" t="s">
        <v>182</v>
      </c>
      <c r="C6" s="67" t="s">
        <v>175</v>
      </c>
      <c r="D6" s="67"/>
      <c r="E6" s="67"/>
      <c r="F6" s="67"/>
      <c r="G6" s="67"/>
      <c r="H6" s="260" t="s">
        <v>35</v>
      </c>
      <c r="I6" s="259"/>
      <c r="J6" s="260" t="s">
        <v>36</v>
      </c>
      <c r="K6" s="259"/>
      <c r="L6" s="260" t="s">
        <v>3</v>
      </c>
      <c r="M6" s="259"/>
      <c r="N6" s="260" t="s">
        <v>37</v>
      </c>
      <c r="O6" s="259"/>
      <c r="P6" s="102"/>
      <c r="Q6" s="258" t="s">
        <v>35</v>
      </c>
      <c r="R6" s="259"/>
      <c r="S6" s="260" t="s">
        <v>36</v>
      </c>
      <c r="T6" s="259"/>
      <c r="U6" s="260" t="s">
        <v>3</v>
      </c>
      <c r="V6" s="259"/>
      <c r="W6" s="260" t="s">
        <v>37</v>
      </c>
      <c r="X6" s="259"/>
      <c r="Y6" s="61"/>
      <c r="Z6" s="260" t="s">
        <v>35</v>
      </c>
      <c r="AA6" s="259"/>
      <c r="AB6" s="260" t="s">
        <v>36</v>
      </c>
      <c r="AC6" s="259"/>
      <c r="AD6" s="260" t="s">
        <v>3</v>
      </c>
      <c r="AE6" s="259"/>
      <c r="AF6" s="260" t="s">
        <v>37</v>
      </c>
      <c r="AG6" s="259"/>
      <c r="AH6" s="61"/>
      <c r="AI6" s="258" t="s">
        <v>35</v>
      </c>
      <c r="AJ6" s="259"/>
      <c r="AK6" s="260" t="s">
        <v>36</v>
      </c>
      <c r="AL6" s="259"/>
      <c r="AM6" s="260" t="s">
        <v>3</v>
      </c>
      <c r="AN6" s="259"/>
      <c r="AO6" s="260" t="s">
        <v>37</v>
      </c>
      <c r="AP6" s="259"/>
      <c r="AQ6" s="27"/>
      <c r="AR6" s="1"/>
      <c r="AS6" s="1"/>
      <c r="AT6" s="1"/>
      <c r="AU6" s="1"/>
      <c r="AV6" s="1"/>
      <c r="AW6" s="1"/>
    </row>
    <row r="7" spans="1:49" ht="12.75" customHeight="1">
      <c r="A7" s="68" t="s">
        <v>171</v>
      </c>
      <c r="B7" s="68" t="s">
        <v>183</v>
      </c>
      <c r="C7" s="68" t="s">
        <v>176</v>
      </c>
      <c r="D7" s="68" t="s">
        <v>0</v>
      </c>
      <c r="E7" s="68" t="s">
        <v>39</v>
      </c>
      <c r="F7" s="68" t="s">
        <v>1</v>
      </c>
      <c r="G7" s="68" t="s">
        <v>40</v>
      </c>
      <c r="H7" s="104" t="s">
        <v>2</v>
      </c>
      <c r="I7" s="104" t="s">
        <v>41</v>
      </c>
      <c r="J7" s="104" t="s">
        <v>2</v>
      </c>
      <c r="K7" s="104" t="s">
        <v>41</v>
      </c>
      <c r="L7" s="104" t="s">
        <v>2</v>
      </c>
      <c r="M7" s="104" t="s">
        <v>41</v>
      </c>
      <c r="N7" s="104" t="s">
        <v>2</v>
      </c>
      <c r="O7" s="104" t="s">
        <v>41</v>
      </c>
      <c r="P7" s="104"/>
      <c r="Q7" s="129" t="s">
        <v>2</v>
      </c>
      <c r="R7" s="104" t="s">
        <v>41</v>
      </c>
      <c r="S7" s="104" t="s">
        <v>2</v>
      </c>
      <c r="T7" s="104" t="s">
        <v>41</v>
      </c>
      <c r="U7" s="104" t="s">
        <v>2</v>
      </c>
      <c r="V7" s="104" t="s">
        <v>41</v>
      </c>
      <c r="W7" s="104" t="s">
        <v>2</v>
      </c>
      <c r="X7" s="104" t="s">
        <v>41</v>
      </c>
      <c r="Y7" s="104"/>
      <c r="Z7" s="104" t="s">
        <v>2</v>
      </c>
      <c r="AA7" s="104" t="s">
        <v>41</v>
      </c>
      <c r="AB7" s="104" t="s">
        <v>2</v>
      </c>
      <c r="AC7" s="104" t="s">
        <v>41</v>
      </c>
      <c r="AD7" s="104" t="s">
        <v>2</v>
      </c>
      <c r="AE7" s="104" t="s">
        <v>41</v>
      </c>
      <c r="AF7" s="104" t="s">
        <v>2</v>
      </c>
      <c r="AG7" s="104" t="s">
        <v>41</v>
      </c>
      <c r="AH7" s="129"/>
      <c r="AI7" s="129" t="s">
        <v>2</v>
      </c>
      <c r="AJ7" s="104" t="s">
        <v>41</v>
      </c>
      <c r="AK7" s="104" t="s">
        <v>2</v>
      </c>
      <c r="AL7" s="104" t="s">
        <v>41</v>
      </c>
      <c r="AM7" s="104" t="s">
        <v>2</v>
      </c>
      <c r="AN7" s="104" t="s">
        <v>41</v>
      </c>
      <c r="AO7" s="104" t="s">
        <v>2</v>
      </c>
      <c r="AP7" s="104" t="s">
        <v>41</v>
      </c>
      <c r="AQ7" s="6"/>
      <c r="AR7" s="1"/>
      <c r="AS7" s="1"/>
      <c r="AT7" s="1"/>
      <c r="AU7" s="1"/>
      <c r="AV7" s="1"/>
      <c r="AW7" s="1"/>
    </row>
    <row r="8" spans="1:42" ht="12.75" customHeight="1">
      <c r="A8" s="135"/>
      <c r="B8" s="62"/>
      <c r="C8" s="69"/>
      <c r="D8" s="69"/>
      <c r="E8" s="69"/>
      <c r="F8" s="62"/>
      <c r="G8" s="103"/>
      <c r="H8" s="150"/>
      <c r="I8" s="151"/>
      <c r="J8" s="150"/>
      <c r="K8" s="151"/>
      <c r="L8" s="150"/>
      <c r="M8" s="151"/>
      <c r="N8" s="150"/>
      <c r="O8" s="151"/>
      <c r="P8" s="152"/>
      <c r="Q8" s="150"/>
      <c r="R8" s="151"/>
      <c r="S8" s="150"/>
      <c r="T8" s="151"/>
      <c r="U8" s="150"/>
      <c r="V8" s="151"/>
      <c r="W8" s="150"/>
      <c r="X8" s="151"/>
      <c r="Y8" s="153"/>
      <c r="Z8" s="150"/>
      <c r="AA8" s="151"/>
      <c r="AB8" s="150"/>
      <c r="AC8" s="151"/>
      <c r="AD8" s="150"/>
      <c r="AE8" s="151"/>
      <c r="AF8" s="150"/>
      <c r="AG8" s="151"/>
      <c r="AH8" s="153"/>
      <c r="AI8" s="150"/>
      <c r="AJ8" s="151"/>
      <c r="AK8" s="150"/>
      <c r="AL8" s="151"/>
      <c r="AM8" s="150"/>
      <c r="AN8" s="151"/>
      <c r="AO8" s="150"/>
      <c r="AP8" s="151"/>
    </row>
    <row r="9" spans="1:43" s="15" customFormat="1" ht="12.75" customHeight="1">
      <c r="A9" s="100"/>
      <c r="B9" s="144" t="s">
        <v>231</v>
      </c>
      <c r="C9" s="71">
        <v>621</v>
      </c>
      <c r="D9" s="74">
        <v>39234</v>
      </c>
      <c r="E9" s="76" t="s">
        <v>148</v>
      </c>
      <c r="F9" s="86" t="s">
        <v>163</v>
      </c>
      <c r="G9" s="115" t="s">
        <v>177</v>
      </c>
      <c r="H9" s="154" t="s">
        <v>21</v>
      </c>
      <c r="I9" s="155" t="s">
        <v>21</v>
      </c>
      <c r="J9" s="154" t="s">
        <v>21</v>
      </c>
      <c r="K9" s="155" t="s">
        <v>21</v>
      </c>
      <c r="L9" s="154">
        <v>0</v>
      </c>
      <c r="M9" s="155">
        <v>0</v>
      </c>
      <c r="N9" s="154" t="s">
        <v>21</v>
      </c>
      <c r="O9" s="155" t="s">
        <v>21</v>
      </c>
      <c r="P9" s="156"/>
      <c r="Q9" s="154" t="s">
        <v>21</v>
      </c>
      <c r="R9" s="155" t="s">
        <v>21</v>
      </c>
      <c r="S9" s="154" t="s">
        <v>21</v>
      </c>
      <c r="T9" s="155" t="s">
        <v>21</v>
      </c>
      <c r="U9" s="154">
        <v>0</v>
      </c>
      <c r="V9" s="155">
        <v>0</v>
      </c>
      <c r="W9" s="154" t="s">
        <v>21</v>
      </c>
      <c r="X9" s="155" t="s">
        <v>21</v>
      </c>
      <c r="Y9" s="157"/>
      <c r="Z9" s="154" t="s">
        <v>21</v>
      </c>
      <c r="AA9" s="155" t="s">
        <v>21</v>
      </c>
      <c r="AB9" s="154" t="s">
        <v>21</v>
      </c>
      <c r="AC9" s="155" t="s">
        <v>21</v>
      </c>
      <c r="AD9" s="154">
        <v>0</v>
      </c>
      <c r="AE9" s="155">
        <v>0</v>
      </c>
      <c r="AF9" s="154" t="s">
        <v>21</v>
      </c>
      <c r="AG9" s="155" t="s">
        <v>21</v>
      </c>
      <c r="AH9" s="158"/>
      <c r="AI9" s="154" t="s">
        <v>21</v>
      </c>
      <c r="AJ9" s="155" t="s">
        <v>21</v>
      </c>
      <c r="AK9" s="154" t="s">
        <v>21</v>
      </c>
      <c r="AL9" s="155" t="s">
        <v>21</v>
      </c>
      <c r="AM9" s="154">
        <v>0</v>
      </c>
      <c r="AN9" s="155">
        <v>0</v>
      </c>
      <c r="AO9" s="154" t="s">
        <v>21</v>
      </c>
      <c r="AP9" s="155" t="s">
        <v>21</v>
      </c>
      <c r="AQ9" s="28"/>
    </row>
    <row r="10" spans="1:43" s="15" customFormat="1" ht="12.75" customHeight="1">
      <c r="A10" s="100"/>
      <c r="B10" s="144"/>
      <c r="C10" s="71"/>
      <c r="D10" s="74"/>
      <c r="E10" s="76"/>
      <c r="F10" s="86"/>
      <c r="G10" s="115"/>
      <c r="H10" s="154"/>
      <c r="I10" s="155"/>
      <c r="J10" s="154"/>
      <c r="K10" s="155"/>
      <c r="L10" s="154"/>
      <c r="M10" s="155"/>
      <c r="N10" s="154"/>
      <c r="O10" s="155"/>
      <c r="P10" s="156"/>
      <c r="Q10" s="154"/>
      <c r="R10" s="159"/>
      <c r="S10" s="160"/>
      <c r="T10" s="159"/>
      <c r="U10" s="160"/>
      <c r="V10" s="159"/>
      <c r="W10" s="160"/>
      <c r="X10" s="159"/>
      <c r="Y10" s="157"/>
      <c r="Z10" s="160"/>
      <c r="AA10" s="159"/>
      <c r="AB10" s="160"/>
      <c r="AC10" s="159"/>
      <c r="AD10" s="160"/>
      <c r="AE10" s="159"/>
      <c r="AF10" s="160"/>
      <c r="AG10" s="159"/>
      <c r="AH10" s="158"/>
      <c r="AI10" s="161"/>
      <c r="AJ10" s="162"/>
      <c r="AK10" s="161"/>
      <c r="AL10" s="162"/>
      <c r="AM10" s="161"/>
      <c r="AN10" s="162"/>
      <c r="AO10" s="161"/>
      <c r="AP10" s="162"/>
      <c r="AQ10" s="28"/>
    </row>
    <row r="11" spans="1:50" s="15" customFormat="1" ht="12.75" customHeight="1">
      <c r="A11" s="100"/>
      <c r="B11" s="143" t="s">
        <v>251</v>
      </c>
      <c r="C11" s="71">
        <v>489</v>
      </c>
      <c r="D11" s="74">
        <v>39185</v>
      </c>
      <c r="E11" s="78" t="s">
        <v>107</v>
      </c>
      <c r="F11" s="88" t="s">
        <v>81</v>
      </c>
      <c r="G11" s="117" t="s">
        <v>10</v>
      </c>
      <c r="H11" s="163">
        <v>0</v>
      </c>
      <c r="I11" s="164">
        <v>0</v>
      </c>
      <c r="J11" s="163">
        <v>36.8</v>
      </c>
      <c r="K11" s="164">
        <v>9.7</v>
      </c>
      <c r="L11" s="163">
        <v>0</v>
      </c>
      <c r="M11" s="164">
        <v>0</v>
      </c>
      <c r="N11" s="165">
        <f>H11+J11+L11</f>
        <v>36.8</v>
      </c>
      <c r="O11" s="166">
        <f>I11+K11+M11</f>
        <v>9.7</v>
      </c>
      <c r="P11" s="167"/>
      <c r="Q11" s="163">
        <v>0</v>
      </c>
      <c r="R11" s="164">
        <v>0</v>
      </c>
      <c r="S11" s="163">
        <v>13.3</v>
      </c>
      <c r="T11" s="164">
        <v>9.7</v>
      </c>
      <c r="U11" s="163">
        <v>0</v>
      </c>
      <c r="V11" s="164">
        <v>0</v>
      </c>
      <c r="W11" s="165">
        <f>Q11+S11+U11</f>
        <v>13.3</v>
      </c>
      <c r="X11" s="166">
        <f>R11+T11+V11</f>
        <v>9.7</v>
      </c>
      <c r="Y11" s="168"/>
      <c r="Z11" s="163">
        <v>0</v>
      </c>
      <c r="AA11" s="164">
        <v>0</v>
      </c>
      <c r="AB11" s="163">
        <v>13.3</v>
      </c>
      <c r="AC11" s="164">
        <v>9.7</v>
      </c>
      <c r="AD11" s="163">
        <v>0</v>
      </c>
      <c r="AE11" s="164">
        <v>0</v>
      </c>
      <c r="AF11" s="165">
        <f>Z11+AB11+AD11</f>
        <v>13.3</v>
      </c>
      <c r="AG11" s="166">
        <f>AA11+AC11+AE11</f>
        <v>9.7</v>
      </c>
      <c r="AH11" s="168"/>
      <c r="AI11" s="163">
        <v>0</v>
      </c>
      <c r="AJ11" s="164">
        <v>0</v>
      </c>
      <c r="AK11" s="163">
        <v>13.3</v>
      </c>
      <c r="AL11" s="164">
        <v>9.7</v>
      </c>
      <c r="AM11" s="163">
        <v>0</v>
      </c>
      <c r="AN11" s="164">
        <v>0</v>
      </c>
      <c r="AO11" s="165">
        <f>AI11+AK11+AM11</f>
        <v>13.3</v>
      </c>
      <c r="AP11" s="166">
        <f>AJ11+AL11+AN11</f>
        <v>9.7</v>
      </c>
      <c r="AQ11" s="29"/>
      <c r="AR11" s="30"/>
      <c r="AS11" s="30"/>
      <c r="AT11" s="30"/>
      <c r="AU11" s="30"/>
      <c r="AV11" s="30"/>
      <c r="AW11" s="30"/>
      <c r="AX11" s="30"/>
    </row>
    <row r="12" spans="1:50" s="15" customFormat="1" ht="12.75" customHeight="1">
      <c r="A12" s="100"/>
      <c r="B12" s="143"/>
      <c r="C12" s="71"/>
      <c r="D12" s="74"/>
      <c r="E12" s="78"/>
      <c r="F12" s="88"/>
      <c r="G12" s="117"/>
      <c r="H12" s="163"/>
      <c r="I12" s="164"/>
      <c r="J12" s="163"/>
      <c r="K12" s="164"/>
      <c r="L12" s="163"/>
      <c r="M12" s="164"/>
      <c r="N12" s="165"/>
      <c r="O12" s="166"/>
      <c r="P12" s="167"/>
      <c r="Q12" s="163"/>
      <c r="R12" s="164"/>
      <c r="S12" s="163"/>
      <c r="T12" s="164"/>
      <c r="U12" s="163"/>
      <c r="V12" s="164"/>
      <c r="W12" s="165"/>
      <c r="X12" s="166"/>
      <c r="Y12" s="168"/>
      <c r="Z12" s="163"/>
      <c r="AA12" s="164"/>
      <c r="AB12" s="163"/>
      <c r="AC12" s="164"/>
      <c r="AD12" s="163"/>
      <c r="AE12" s="164"/>
      <c r="AF12" s="165"/>
      <c r="AG12" s="166"/>
      <c r="AH12" s="168"/>
      <c r="AI12" s="163"/>
      <c r="AJ12" s="164"/>
      <c r="AK12" s="163"/>
      <c r="AL12" s="164"/>
      <c r="AM12" s="163"/>
      <c r="AN12" s="164"/>
      <c r="AO12" s="165"/>
      <c r="AP12" s="166"/>
      <c r="AQ12" s="29"/>
      <c r="AR12" s="30"/>
      <c r="AS12" s="30"/>
      <c r="AT12" s="30"/>
      <c r="AU12" s="30"/>
      <c r="AV12" s="30"/>
      <c r="AW12" s="30"/>
      <c r="AX12" s="30"/>
    </row>
    <row r="13" spans="1:50" s="15" customFormat="1" ht="12.75" customHeight="1">
      <c r="A13" s="100"/>
      <c r="B13" s="143" t="s">
        <v>232</v>
      </c>
      <c r="C13" s="71">
        <v>111</v>
      </c>
      <c r="D13" s="74">
        <v>39129</v>
      </c>
      <c r="E13" s="79" t="s">
        <v>108</v>
      </c>
      <c r="F13" s="89" t="s">
        <v>82</v>
      </c>
      <c r="G13" s="118" t="s">
        <v>4</v>
      </c>
      <c r="H13" s="169">
        <v>0</v>
      </c>
      <c r="I13" s="170">
        <v>0</v>
      </c>
      <c r="J13" s="169">
        <v>0</v>
      </c>
      <c r="K13" s="170">
        <v>0</v>
      </c>
      <c r="L13" s="169" t="s">
        <v>9</v>
      </c>
      <c r="M13" s="170" t="s">
        <v>9</v>
      </c>
      <c r="N13" s="169" t="s">
        <v>9</v>
      </c>
      <c r="O13" s="170" t="s">
        <v>9</v>
      </c>
      <c r="P13" s="171"/>
      <c r="Q13" s="169">
        <v>0</v>
      </c>
      <c r="R13" s="170">
        <v>0</v>
      </c>
      <c r="S13" s="169">
        <v>0</v>
      </c>
      <c r="T13" s="170">
        <v>0</v>
      </c>
      <c r="U13" s="169" t="s">
        <v>9</v>
      </c>
      <c r="V13" s="170" t="s">
        <v>9</v>
      </c>
      <c r="W13" s="169" t="s">
        <v>9</v>
      </c>
      <c r="X13" s="170" t="s">
        <v>9</v>
      </c>
      <c r="Y13" s="172"/>
      <c r="Z13" s="169">
        <v>0</v>
      </c>
      <c r="AA13" s="170">
        <v>0</v>
      </c>
      <c r="AB13" s="169">
        <v>0</v>
      </c>
      <c r="AC13" s="170">
        <v>0</v>
      </c>
      <c r="AD13" s="169" t="s">
        <v>9</v>
      </c>
      <c r="AE13" s="170" t="s">
        <v>9</v>
      </c>
      <c r="AF13" s="169" t="s">
        <v>9</v>
      </c>
      <c r="AG13" s="170" t="s">
        <v>9</v>
      </c>
      <c r="AH13" s="172"/>
      <c r="AI13" s="169">
        <v>0</v>
      </c>
      <c r="AJ13" s="170">
        <v>0</v>
      </c>
      <c r="AK13" s="169">
        <v>0</v>
      </c>
      <c r="AL13" s="170">
        <v>0</v>
      </c>
      <c r="AM13" s="169" t="s">
        <v>9</v>
      </c>
      <c r="AN13" s="170" t="s">
        <v>9</v>
      </c>
      <c r="AO13" s="169" t="s">
        <v>9</v>
      </c>
      <c r="AP13" s="170" t="s">
        <v>9</v>
      </c>
      <c r="AQ13" s="29"/>
      <c r="AR13" s="30"/>
      <c r="AS13" s="30"/>
      <c r="AT13" s="30"/>
      <c r="AU13" s="30"/>
      <c r="AV13" s="30"/>
      <c r="AW13" s="30"/>
      <c r="AX13" s="30"/>
    </row>
    <row r="14" spans="1:50" s="15" customFormat="1" ht="12.75" customHeight="1">
      <c r="A14" s="100"/>
      <c r="B14" s="143"/>
      <c r="C14" s="71"/>
      <c r="D14" s="74"/>
      <c r="E14" s="79"/>
      <c r="F14" s="89"/>
      <c r="G14" s="118"/>
      <c r="H14" s="169"/>
      <c r="I14" s="170"/>
      <c r="J14" s="169"/>
      <c r="K14" s="170"/>
      <c r="L14" s="169"/>
      <c r="M14" s="170"/>
      <c r="N14" s="169"/>
      <c r="O14" s="170"/>
      <c r="P14" s="171"/>
      <c r="Q14" s="169"/>
      <c r="R14" s="170"/>
      <c r="S14" s="169"/>
      <c r="T14" s="170"/>
      <c r="U14" s="169"/>
      <c r="V14" s="170"/>
      <c r="W14" s="169"/>
      <c r="X14" s="170"/>
      <c r="Y14" s="172"/>
      <c r="Z14" s="169"/>
      <c r="AA14" s="170"/>
      <c r="AB14" s="169"/>
      <c r="AC14" s="170"/>
      <c r="AD14" s="169"/>
      <c r="AE14" s="170"/>
      <c r="AF14" s="169"/>
      <c r="AG14" s="170"/>
      <c r="AH14" s="172"/>
      <c r="AI14" s="169"/>
      <c r="AJ14" s="170"/>
      <c r="AK14" s="169"/>
      <c r="AL14" s="170"/>
      <c r="AM14" s="169"/>
      <c r="AN14" s="170"/>
      <c r="AO14" s="169"/>
      <c r="AP14" s="170"/>
      <c r="AQ14" s="29"/>
      <c r="AR14" s="30"/>
      <c r="AS14" s="30"/>
      <c r="AT14" s="30"/>
      <c r="AU14" s="30"/>
      <c r="AV14" s="30"/>
      <c r="AW14" s="30"/>
      <c r="AX14" s="30"/>
    </row>
    <row r="15" spans="1:50" s="15" customFormat="1" ht="12.75" customHeight="1">
      <c r="A15" s="100"/>
      <c r="B15" s="143" t="s">
        <v>233</v>
      </c>
      <c r="C15" s="71">
        <v>691</v>
      </c>
      <c r="D15" s="74">
        <v>39255</v>
      </c>
      <c r="E15" s="76" t="s">
        <v>149</v>
      </c>
      <c r="F15" s="86" t="s">
        <v>184</v>
      </c>
      <c r="G15" s="115" t="s">
        <v>177</v>
      </c>
      <c r="H15" s="154" t="s">
        <v>21</v>
      </c>
      <c r="I15" s="155" t="s">
        <v>21</v>
      </c>
      <c r="J15" s="154" t="s">
        <v>21</v>
      </c>
      <c r="K15" s="155" t="s">
        <v>21</v>
      </c>
      <c r="L15" s="154" t="s">
        <v>21</v>
      </c>
      <c r="M15" s="155" t="s">
        <v>21</v>
      </c>
      <c r="N15" s="154" t="s">
        <v>21</v>
      </c>
      <c r="O15" s="155" t="s">
        <v>21</v>
      </c>
      <c r="P15" s="156"/>
      <c r="Q15" s="154" t="s">
        <v>21</v>
      </c>
      <c r="R15" s="155" t="s">
        <v>21</v>
      </c>
      <c r="S15" s="154" t="s">
        <v>21</v>
      </c>
      <c r="T15" s="155" t="s">
        <v>21</v>
      </c>
      <c r="U15" s="154" t="s">
        <v>21</v>
      </c>
      <c r="V15" s="155" t="s">
        <v>21</v>
      </c>
      <c r="W15" s="154" t="s">
        <v>21</v>
      </c>
      <c r="X15" s="155" t="s">
        <v>21</v>
      </c>
      <c r="Y15" s="157"/>
      <c r="Z15" s="154" t="s">
        <v>21</v>
      </c>
      <c r="AA15" s="155" t="s">
        <v>21</v>
      </c>
      <c r="AB15" s="154" t="s">
        <v>21</v>
      </c>
      <c r="AC15" s="155" t="s">
        <v>21</v>
      </c>
      <c r="AD15" s="154" t="s">
        <v>21</v>
      </c>
      <c r="AE15" s="155" t="s">
        <v>21</v>
      </c>
      <c r="AF15" s="154" t="s">
        <v>21</v>
      </c>
      <c r="AG15" s="155" t="s">
        <v>21</v>
      </c>
      <c r="AH15" s="158"/>
      <c r="AI15" s="154" t="s">
        <v>21</v>
      </c>
      <c r="AJ15" s="155" t="s">
        <v>21</v>
      </c>
      <c r="AK15" s="154" t="s">
        <v>21</v>
      </c>
      <c r="AL15" s="155" t="s">
        <v>21</v>
      </c>
      <c r="AM15" s="154" t="s">
        <v>21</v>
      </c>
      <c r="AN15" s="155" t="s">
        <v>21</v>
      </c>
      <c r="AO15" s="154" t="s">
        <v>21</v>
      </c>
      <c r="AP15" s="155" t="s">
        <v>21</v>
      </c>
      <c r="AQ15" s="29"/>
      <c r="AR15" s="30"/>
      <c r="AS15" s="30"/>
      <c r="AT15" s="30"/>
      <c r="AU15" s="30"/>
      <c r="AV15" s="30"/>
      <c r="AW15" s="30"/>
      <c r="AX15" s="30"/>
    </row>
    <row r="16" spans="1:50" s="15" customFormat="1" ht="12.75" customHeight="1">
      <c r="A16" s="100"/>
      <c r="B16" s="143"/>
      <c r="C16" s="71"/>
      <c r="D16" s="74"/>
      <c r="E16" s="76"/>
      <c r="F16" s="86"/>
      <c r="G16" s="115"/>
      <c r="H16" s="173"/>
      <c r="I16" s="174"/>
      <c r="J16" s="154"/>
      <c r="K16" s="155"/>
      <c r="L16" s="154"/>
      <c r="M16" s="155"/>
      <c r="N16" s="154"/>
      <c r="O16" s="155"/>
      <c r="P16" s="156"/>
      <c r="Q16" s="154"/>
      <c r="R16" s="159"/>
      <c r="S16" s="160"/>
      <c r="T16" s="159"/>
      <c r="U16" s="160"/>
      <c r="V16" s="159"/>
      <c r="W16" s="160"/>
      <c r="X16" s="159"/>
      <c r="Y16" s="157"/>
      <c r="Z16" s="160"/>
      <c r="AA16" s="159"/>
      <c r="AB16" s="160"/>
      <c r="AC16" s="159"/>
      <c r="AD16" s="160"/>
      <c r="AE16" s="159"/>
      <c r="AF16" s="160"/>
      <c r="AG16" s="159"/>
      <c r="AH16" s="158"/>
      <c r="AI16" s="160"/>
      <c r="AJ16" s="159"/>
      <c r="AK16" s="160"/>
      <c r="AL16" s="159"/>
      <c r="AM16" s="160"/>
      <c r="AN16" s="159"/>
      <c r="AO16" s="160"/>
      <c r="AP16" s="159"/>
      <c r="AQ16" s="29"/>
      <c r="AR16" s="30"/>
      <c r="AS16" s="30"/>
      <c r="AT16" s="30"/>
      <c r="AU16" s="30"/>
      <c r="AV16" s="30"/>
      <c r="AW16" s="30"/>
      <c r="AX16" s="30"/>
    </row>
    <row r="17" spans="1:50" s="15" customFormat="1" ht="12.75" customHeight="1">
      <c r="A17" s="100"/>
      <c r="B17" s="143" t="s">
        <v>234</v>
      </c>
      <c r="C17" s="71">
        <v>623</v>
      </c>
      <c r="D17" s="74">
        <v>39234</v>
      </c>
      <c r="E17" s="77" t="s">
        <v>150</v>
      </c>
      <c r="F17" s="86" t="s">
        <v>164</v>
      </c>
      <c r="G17" s="115" t="s">
        <v>177</v>
      </c>
      <c r="H17" s="154" t="s">
        <v>21</v>
      </c>
      <c r="I17" s="155" t="s">
        <v>21</v>
      </c>
      <c r="J17" s="154">
        <v>0.5</v>
      </c>
      <c r="K17" s="155">
        <v>0.3</v>
      </c>
      <c r="L17" s="154">
        <v>0.1</v>
      </c>
      <c r="M17" s="155" t="s">
        <v>21</v>
      </c>
      <c r="N17" s="165">
        <f>H17+J17+L17</f>
        <v>0.6</v>
      </c>
      <c r="O17" s="166">
        <f>I17+K17+M17</f>
        <v>0.3</v>
      </c>
      <c r="P17" s="156"/>
      <c r="Q17" s="154" t="s">
        <v>21</v>
      </c>
      <c r="R17" s="155" t="s">
        <v>21</v>
      </c>
      <c r="S17" s="154" t="s">
        <v>21</v>
      </c>
      <c r="T17" s="155">
        <v>0.3</v>
      </c>
      <c r="U17" s="154" t="s">
        <v>21</v>
      </c>
      <c r="V17" s="155" t="s">
        <v>21</v>
      </c>
      <c r="W17" s="154" t="s">
        <v>21</v>
      </c>
      <c r="X17" s="155">
        <v>0.3</v>
      </c>
      <c r="Y17" s="157"/>
      <c r="Z17" s="154" t="s">
        <v>21</v>
      </c>
      <c r="AA17" s="155" t="s">
        <v>21</v>
      </c>
      <c r="AB17" s="154">
        <v>0.6</v>
      </c>
      <c r="AC17" s="155">
        <v>0.3</v>
      </c>
      <c r="AD17" s="154">
        <v>0.1</v>
      </c>
      <c r="AE17" s="155" t="s">
        <v>21</v>
      </c>
      <c r="AF17" s="165">
        <f>Z17+AB17+AD17</f>
        <v>0.7</v>
      </c>
      <c r="AG17" s="166">
        <f>AA17+AC17+AE17</f>
        <v>0.3</v>
      </c>
      <c r="AH17" s="156"/>
      <c r="AI17" s="154" t="s">
        <v>21</v>
      </c>
      <c r="AJ17" s="155" t="s">
        <v>21</v>
      </c>
      <c r="AK17" s="154" t="s">
        <v>21</v>
      </c>
      <c r="AL17" s="155">
        <v>0.3</v>
      </c>
      <c r="AM17" s="154" t="s">
        <v>21</v>
      </c>
      <c r="AN17" s="155" t="s">
        <v>21</v>
      </c>
      <c r="AO17" s="154" t="s">
        <v>21</v>
      </c>
      <c r="AP17" s="155">
        <v>0.3</v>
      </c>
      <c r="AQ17" s="29"/>
      <c r="AR17" s="30"/>
      <c r="AS17" s="30"/>
      <c r="AT17" s="30"/>
      <c r="AU17" s="30"/>
      <c r="AV17" s="30"/>
      <c r="AW17" s="30"/>
      <c r="AX17" s="30"/>
    </row>
    <row r="18" spans="1:50" s="15" customFormat="1" ht="12.75" customHeight="1">
      <c r="A18" s="100"/>
      <c r="B18" s="143"/>
      <c r="C18" s="71"/>
      <c r="D18" s="74"/>
      <c r="E18" s="77"/>
      <c r="F18" s="86"/>
      <c r="G18" s="115"/>
      <c r="H18" s="154"/>
      <c r="I18" s="155"/>
      <c r="J18" s="154"/>
      <c r="K18" s="155"/>
      <c r="L18" s="154"/>
      <c r="M18" s="155"/>
      <c r="N18" s="154"/>
      <c r="O18" s="155"/>
      <c r="P18" s="156"/>
      <c r="Q18" s="154"/>
      <c r="R18" s="159"/>
      <c r="S18" s="160"/>
      <c r="T18" s="159"/>
      <c r="U18" s="160"/>
      <c r="V18" s="159"/>
      <c r="W18" s="160"/>
      <c r="X18" s="159"/>
      <c r="Y18" s="157"/>
      <c r="Z18" s="160"/>
      <c r="AA18" s="159"/>
      <c r="AB18" s="160"/>
      <c r="AC18" s="159"/>
      <c r="AD18" s="160"/>
      <c r="AE18" s="159"/>
      <c r="AF18" s="160"/>
      <c r="AG18" s="159"/>
      <c r="AH18" s="158"/>
      <c r="AI18" s="160"/>
      <c r="AJ18" s="159"/>
      <c r="AK18" s="160"/>
      <c r="AL18" s="159"/>
      <c r="AM18" s="160"/>
      <c r="AN18" s="159"/>
      <c r="AO18" s="160"/>
      <c r="AP18" s="159"/>
      <c r="AQ18" s="29"/>
      <c r="AR18" s="30"/>
      <c r="AS18" s="30"/>
      <c r="AT18" s="30"/>
      <c r="AU18" s="30"/>
      <c r="AV18" s="30"/>
      <c r="AW18" s="30"/>
      <c r="AX18" s="30"/>
    </row>
    <row r="19" spans="1:50" s="15" customFormat="1" ht="12.75" customHeight="1">
      <c r="A19" s="100"/>
      <c r="B19" s="143" t="s">
        <v>235</v>
      </c>
      <c r="C19" s="71">
        <v>684</v>
      </c>
      <c r="D19" s="74">
        <v>39244</v>
      </c>
      <c r="E19" s="77" t="s">
        <v>151</v>
      </c>
      <c r="F19" s="86" t="s">
        <v>185</v>
      </c>
      <c r="G19" s="115" t="s">
        <v>177</v>
      </c>
      <c r="H19" s="154">
        <v>0</v>
      </c>
      <c r="I19" s="155">
        <v>0</v>
      </c>
      <c r="J19" s="154">
        <v>0</v>
      </c>
      <c r="K19" s="155">
        <v>0</v>
      </c>
      <c r="L19" s="154" t="s">
        <v>8</v>
      </c>
      <c r="M19" s="155" t="s">
        <v>8</v>
      </c>
      <c r="N19" s="154" t="s">
        <v>8</v>
      </c>
      <c r="O19" s="155" t="s">
        <v>8</v>
      </c>
      <c r="P19" s="156"/>
      <c r="Q19" s="154">
        <v>0</v>
      </c>
      <c r="R19" s="155">
        <v>0</v>
      </c>
      <c r="S19" s="154">
        <v>0</v>
      </c>
      <c r="T19" s="155">
        <v>0</v>
      </c>
      <c r="U19" s="154" t="s">
        <v>8</v>
      </c>
      <c r="V19" s="155" t="s">
        <v>8</v>
      </c>
      <c r="W19" s="154" t="s">
        <v>8</v>
      </c>
      <c r="X19" s="155" t="s">
        <v>8</v>
      </c>
      <c r="Y19" s="157"/>
      <c r="Z19" s="154">
        <v>0</v>
      </c>
      <c r="AA19" s="155">
        <v>0</v>
      </c>
      <c r="AB19" s="154">
        <v>0</v>
      </c>
      <c r="AC19" s="155">
        <v>0</v>
      </c>
      <c r="AD19" s="154" t="s">
        <v>8</v>
      </c>
      <c r="AE19" s="155" t="s">
        <v>8</v>
      </c>
      <c r="AF19" s="154" t="s">
        <v>8</v>
      </c>
      <c r="AG19" s="155" t="s">
        <v>8</v>
      </c>
      <c r="AH19" s="158"/>
      <c r="AI19" s="154">
        <v>0</v>
      </c>
      <c r="AJ19" s="155">
        <v>0</v>
      </c>
      <c r="AK19" s="154">
        <v>0</v>
      </c>
      <c r="AL19" s="155">
        <v>0</v>
      </c>
      <c r="AM19" s="154" t="s">
        <v>8</v>
      </c>
      <c r="AN19" s="155" t="s">
        <v>8</v>
      </c>
      <c r="AO19" s="154" t="s">
        <v>8</v>
      </c>
      <c r="AP19" s="155" t="s">
        <v>8</v>
      </c>
      <c r="AQ19" s="29"/>
      <c r="AR19" s="30"/>
      <c r="AS19" s="30"/>
      <c r="AT19" s="30"/>
      <c r="AU19" s="30"/>
      <c r="AV19" s="30"/>
      <c r="AW19" s="30"/>
      <c r="AX19" s="30"/>
    </row>
    <row r="20" spans="1:50" s="15" customFormat="1" ht="12.75" customHeight="1">
      <c r="A20" s="100"/>
      <c r="B20" s="143"/>
      <c r="C20" s="71"/>
      <c r="D20" s="74"/>
      <c r="E20" s="77"/>
      <c r="F20" s="86"/>
      <c r="G20" s="115"/>
      <c r="H20" s="154"/>
      <c r="I20" s="155"/>
      <c r="J20" s="154"/>
      <c r="K20" s="155"/>
      <c r="L20" s="154"/>
      <c r="M20" s="155"/>
      <c r="N20" s="154"/>
      <c r="O20" s="155"/>
      <c r="P20" s="156"/>
      <c r="Q20" s="154"/>
      <c r="R20" s="159"/>
      <c r="S20" s="160"/>
      <c r="T20" s="159"/>
      <c r="U20" s="160"/>
      <c r="V20" s="159"/>
      <c r="W20" s="160"/>
      <c r="X20" s="159"/>
      <c r="Y20" s="157"/>
      <c r="Z20" s="160"/>
      <c r="AA20" s="159"/>
      <c r="AB20" s="160"/>
      <c r="AC20" s="159"/>
      <c r="AD20" s="160"/>
      <c r="AE20" s="159"/>
      <c r="AF20" s="160"/>
      <c r="AG20" s="159"/>
      <c r="AH20" s="158"/>
      <c r="AI20" s="160"/>
      <c r="AJ20" s="159"/>
      <c r="AK20" s="160"/>
      <c r="AL20" s="159"/>
      <c r="AM20" s="160"/>
      <c r="AN20" s="159"/>
      <c r="AO20" s="160"/>
      <c r="AP20" s="159"/>
      <c r="AQ20" s="29"/>
      <c r="AR20" s="30"/>
      <c r="AS20" s="30"/>
      <c r="AT20" s="30"/>
      <c r="AU20" s="30"/>
      <c r="AV20" s="30"/>
      <c r="AW20" s="30"/>
      <c r="AX20" s="30"/>
    </row>
    <row r="21" spans="1:50" s="15" customFormat="1" ht="12.75" customHeight="1">
      <c r="A21" s="100"/>
      <c r="B21" s="143" t="s">
        <v>246</v>
      </c>
      <c r="C21" s="71">
        <v>662</v>
      </c>
      <c r="D21" s="74">
        <v>39244</v>
      </c>
      <c r="E21" s="77" t="s">
        <v>152</v>
      </c>
      <c r="F21" s="86" t="s">
        <v>205</v>
      </c>
      <c r="G21" s="115" t="s">
        <v>177</v>
      </c>
      <c r="H21" s="154" t="s">
        <v>7</v>
      </c>
      <c r="I21" s="155" t="s">
        <v>7</v>
      </c>
      <c r="J21" s="154" t="s">
        <v>21</v>
      </c>
      <c r="K21" s="155" t="s">
        <v>21</v>
      </c>
      <c r="L21" s="154">
        <v>0</v>
      </c>
      <c r="M21" s="155">
        <v>0</v>
      </c>
      <c r="N21" s="154" t="s">
        <v>7</v>
      </c>
      <c r="O21" s="155" t="s">
        <v>7</v>
      </c>
      <c r="P21" s="156"/>
      <c r="Q21" s="154" t="s">
        <v>7</v>
      </c>
      <c r="R21" s="155" t="s">
        <v>7</v>
      </c>
      <c r="S21" s="154" t="s">
        <v>21</v>
      </c>
      <c r="T21" s="155" t="s">
        <v>21</v>
      </c>
      <c r="U21" s="154">
        <v>0</v>
      </c>
      <c r="V21" s="155">
        <v>0</v>
      </c>
      <c r="W21" s="154">
        <v>0</v>
      </c>
      <c r="X21" s="155">
        <v>0</v>
      </c>
      <c r="Y21" s="157"/>
      <c r="Z21" s="154" t="s">
        <v>7</v>
      </c>
      <c r="AA21" s="155" t="s">
        <v>7</v>
      </c>
      <c r="AB21" s="154" t="s">
        <v>21</v>
      </c>
      <c r="AC21" s="155" t="s">
        <v>21</v>
      </c>
      <c r="AD21" s="154">
        <v>0</v>
      </c>
      <c r="AE21" s="155">
        <v>0</v>
      </c>
      <c r="AF21" s="154">
        <v>0</v>
      </c>
      <c r="AG21" s="155">
        <v>0</v>
      </c>
      <c r="AH21" s="158"/>
      <c r="AI21" s="154" t="s">
        <v>7</v>
      </c>
      <c r="AJ21" s="155" t="s">
        <v>7</v>
      </c>
      <c r="AK21" s="154" t="s">
        <v>21</v>
      </c>
      <c r="AL21" s="155" t="s">
        <v>21</v>
      </c>
      <c r="AM21" s="154">
        <v>0</v>
      </c>
      <c r="AN21" s="155">
        <v>0</v>
      </c>
      <c r="AO21" s="154">
        <v>0</v>
      </c>
      <c r="AP21" s="155">
        <v>0</v>
      </c>
      <c r="AQ21" s="29"/>
      <c r="AR21" s="30"/>
      <c r="AS21" s="30"/>
      <c r="AT21" s="30"/>
      <c r="AU21" s="30"/>
      <c r="AV21" s="30"/>
      <c r="AW21" s="30"/>
      <c r="AX21" s="30"/>
    </row>
    <row r="22" spans="1:50" s="15" customFormat="1" ht="12.75" customHeight="1">
      <c r="A22" s="100"/>
      <c r="B22" s="143"/>
      <c r="C22" s="71"/>
      <c r="D22" s="74"/>
      <c r="E22" s="79"/>
      <c r="F22" s="90"/>
      <c r="G22" s="119"/>
      <c r="H22" s="169"/>
      <c r="I22" s="170"/>
      <c r="J22" s="169"/>
      <c r="K22" s="170"/>
      <c r="L22" s="169"/>
      <c r="M22" s="170"/>
      <c r="N22" s="175"/>
      <c r="O22" s="176"/>
      <c r="P22" s="172"/>
      <c r="Q22" s="169"/>
      <c r="R22" s="170"/>
      <c r="S22" s="169"/>
      <c r="T22" s="170"/>
      <c r="U22" s="169"/>
      <c r="V22" s="170"/>
      <c r="W22" s="175"/>
      <c r="X22" s="176"/>
      <c r="Y22" s="172"/>
      <c r="Z22" s="169"/>
      <c r="AA22" s="170"/>
      <c r="AB22" s="169"/>
      <c r="AC22" s="170"/>
      <c r="AD22" s="169"/>
      <c r="AE22" s="170"/>
      <c r="AF22" s="175"/>
      <c r="AG22" s="176"/>
      <c r="AH22" s="172"/>
      <c r="AI22" s="169"/>
      <c r="AJ22" s="170"/>
      <c r="AK22" s="169"/>
      <c r="AL22" s="170"/>
      <c r="AM22" s="169"/>
      <c r="AN22" s="170"/>
      <c r="AO22" s="175"/>
      <c r="AP22" s="176"/>
      <c r="AQ22" s="29"/>
      <c r="AR22" s="30"/>
      <c r="AS22" s="30"/>
      <c r="AT22" s="30"/>
      <c r="AU22" s="30"/>
      <c r="AV22" s="30"/>
      <c r="AW22" s="30"/>
      <c r="AX22" s="30"/>
    </row>
    <row r="23" spans="1:50" s="15" customFormat="1" ht="12.75" customHeight="1">
      <c r="A23" s="100"/>
      <c r="B23" s="143" t="s">
        <v>236</v>
      </c>
      <c r="C23" s="71">
        <v>149</v>
      </c>
      <c r="D23" s="74">
        <v>39143</v>
      </c>
      <c r="E23" s="79" t="s">
        <v>109</v>
      </c>
      <c r="F23" s="90" t="s">
        <v>49</v>
      </c>
      <c r="G23" s="119" t="s">
        <v>11</v>
      </c>
      <c r="H23" s="169">
        <v>0</v>
      </c>
      <c r="I23" s="170">
        <v>0</v>
      </c>
      <c r="J23" s="169">
        <v>0</v>
      </c>
      <c r="K23" s="170">
        <v>0</v>
      </c>
      <c r="L23" s="169">
        <v>0</v>
      </c>
      <c r="M23" s="170" t="s">
        <v>9</v>
      </c>
      <c r="N23" s="175">
        <f>H23+J23+L23</f>
        <v>0</v>
      </c>
      <c r="O23" s="170" t="s">
        <v>9</v>
      </c>
      <c r="P23" s="171"/>
      <c r="Q23" s="169">
        <v>0</v>
      </c>
      <c r="R23" s="170">
        <v>0</v>
      </c>
      <c r="S23" s="169">
        <v>0</v>
      </c>
      <c r="T23" s="170">
        <v>0</v>
      </c>
      <c r="U23" s="169">
        <v>0</v>
      </c>
      <c r="V23" s="170" t="s">
        <v>9</v>
      </c>
      <c r="W23" s="175">
        <f>Q23+S23+U23</f>
        <v>0</v>
      </c>
      <c r="X23" s="170" t="s">
        <v>9</v>
      </c>
      <c r="Y23" s="172"/>
      <c r="Z23" s="169">
        <v>0</v>
      </c>
      <c r="AA23" s="170">
        <v>0</v>
      </c>
      <c r="AB23" s="169">
        <v>0</v>
      </c>
      <c r="AC23" s="170">
        <v>0</v>
      </c>
      <c r="AD23" s="169" t="s">
        <v>9</v>
      </c>
      <c r="AE23" s="170" t="s">
        <v>9</v>
      </c>
      <c r="AF23" s="169" t="s">
        <v>9</v>
      </c>
      <c r="AG23" s="170" t="s">
        <v>9</v>
      </c>
      <c r="AH23" s="172"/>
      <c r="AI23" s="169">
        <v>0</v>
      </c>
      <c r="AJ23" s="170">
        <v>0</v>
      </c>
      <c r="AK23" s="169">
        <v>0</v>
      </c>
      <c r="AL23" s="170">
        <v>0</v>
      </c>
      <c r="AM23" s="169" t="s">
        <v>9</v>
      </c>
      <c r="AN23" s="170" t="s">
        <v>9</v>
      </c>
      <c r="AO23" s="169" t="s">
        <v>9</v>
      </c>
      <c r="AP23" s="170" t="s">
        <v>9</v>
      </c>
      <c r="AQ23" s="29"/>
      <c r="AR23" s="30"/>
      <c r="AS23" s="30"/>
      <c r="AT23" s="30"/>
      <c r="AU23" s="30"/>
      <c r="AV23" s="30"/>
      <c r="AW23" s="30"/>
      <c r="AX23" s="30"/>
    </row>
    <row r="24" spans="1:50" s="15" customFormat="1" ht="12.75" customHeight="1">
      <c r="A24" s="100"/>
      <c r="B24" s="143" t="s">
        <v>236</v>
      </c>
      <c r="C24" s="71">
        <v>687</v>
      </c>
      <c r="D24" s="74">
        <v>39244</v>
      </c>
      <c r="E24" s="79" t="s">
        <v>109</v>
      </c>
      <c r="F24" s="90" t="s">
        <v>206</v>
      </c>
      <c r="G24" s="119" t="s">
        <v>177</v>
      </c>
      <c r="H24" s="169" t="s">
        <v>21</v>
      </c>
      <c r="I24" s="170" t="s">
        <v>21</v>
      </c>
      <c r="J24" s="169">
        <v>0.2</v>
      </c>
      <c r="K24" s="170" t="s">
        <v>21</v>
      </c>
      <c r="L24" s="169">
        <v>0</v>
      </c>
      <c r="M24" s="170">
        <v>0</v>
      </c>
      <c r="N24" s="175">
        <v>0.2</v>
      </c>
      <c r="O24" s="170" t="s">
        <v>21</v>
      </c>
      <c r="P24" s="171"/>
      <c r="Q24" s="169" t="s">
        <v>21</v>
      </c>
      <c r="R24" s="170" t="s">
        <v>21</v>
      </c>
      <c r="S24" s="169" t="s">
        <v>21</v>
      </c>
      <c r="T24" s="170" t="s">
        <v>21</v>
      </c>
      <c r="U24" s="169">
        <v>0</v>
      </c>
      <c r="V24" s="170">
        <v>0</v>
      </c>
      <c r="W24" s="175" t="s">
        <v>21</v>
      </c>
      <c r="X24" s="170" t="s">
        <v>21</v>
      </c>
      <c r="Y24" s="172"/>
      <c r="Z24" s="169" t="s">
        <v>21</v>
      </c>
      <c r="AA24" s="170" t="s">
        <v>21</v>
      </c>
      <c r="AB24" s="169" t="s">
        <v>21</v>
      </c>
      <c r="AC24" s="170" t="s">
        <v>21</v>
      </c>
      <c r="AD24" s="169">
        <v>0</v>
      </c>
      <c r="AE24" s="170">
        <v>0</v>
      </c>
      <c r="AF24" s="175" t="s">
        <v>21</v>
      </c>
      <c r="AG24" s="170" t="s">
        <v>21</v>
      </c>
      <c r="AH24" s="172"/>
      <c r="AI24" s="169" t="s">
        <v>21</v>
      </c>
      <c r="AJ24" s="170" t="s">
        <v>21</v>
      </c>
      <c r="AK24" s="169" t="s">
        <v>21</v>
      </c>
      <c r="AL24" s="170" t="s">
        <v>21</v>
      </c>
      <c r="AM24" s="169">
        <v>0</v>
      </c>
      <c r="AN24" s="170">
        <v>0</v>
      </c>
      <c r="AO24" s="175" t="s">
        <v>21</v>
      </c>
      <c r="AP24" s="170" t="s">
        <v>21</v>
      </c>
      <c r="AQ24" s="29"/>
      <c r="AR24" s="30"/>
      <c r="AS24" s="30"/>
      <c r="AT24" s="30"/>
      <c r="AU24" s="30"/>
      <c r="AV24" s="30"/>
      <c r="AW24" s="30"/>
      <c r="AX24" s="30"/>
    </row>
    <row r="25" spans="1:50" s="15" customFormat="1" ht="12.75" customHeight="1">
      <c r="A25" s="100"/>
      <c r="B25" s="143"/>
      <c r="C25" s="71"/>
      <c r="D25" s="74"/>
      <c r="E25" s="79"/>
      <c r="F25" s="90"/>
      <c r="G25" s="119"/>
      <c r="H25" s="169"/>
      <c r="I25" s="170"/>
      <c r="J25" s="169"/>
      <c r="K25" s="170"/>
      <c r="L25" s="169"/>
      <c r="M25" s="170"/>
      <c r="N25" s="175"/>
      <c r="O25" s="170"/>
      <c r="P25" s="171"/>
      <c r="Q25" s="169"/>
      <c r="R25" s="170"/>
      <c r="S25" s="169"/>
      <c r="T25" s="170"/>
      <c r="U25" s="169"/>
      <c r="V25" s="170"/>
      <c r="W25" s="175"/>
      <c r="X25" s="170"/>
      <c r="Y25" s="172"/>
      <c r="Z25" s="169"/>
      <c r="AA25" s="170"/>
      <c r="AB25" s="169"/>
      <c r="AC25" s="170"/>
      <c r="AD25" s="169"/>
      <c r="AE25" s="170"/>
      <c r="AF25" s="169"/>
      <c r="AG25" s="170"/>
      <c r="AH25" s="172"/>
      <c r="AI25" s="169"/>
      <c r="AJ25" s="170"/>
      <c r="AK25" s="169"/>
      <c r="AL25" s="170"/>
      <c r="AM25" s="169"/>
      <c r="AN25" s="170"/>
      <c r="AO25" s="169"/>
      <c r="AP25" s="170"/>
      <c r="AQ25" s="29"/>
      <c r="AR25" s="30"/>
      <c r="AS25" s="30"/>
      <c r="AT25" s="30"/>
      <c r="AU25" s="30"/>
      <c r="AV25" s="30"/>
      <c r="AW25" s="30"/>
      <c r="AX25" s="30"/>
    </row>
    <row r="26" spans="1:50" s="15" customFormat="1" ht="12.75" customHeight="1">
      <c r="A26" s="100"/>
      <c r="B26" s="143" t="s">
        <v>237</v>
      </c>
      <c r="C26" s="71">
        <v>663</v>
      </c>
      <c r="D26" s="74">
        <v>39244</v>
      </c>
      <c r="E26" s="76" t="s">
        <v>153</v>
      </c>
      <c r="F26" s="86" t="s">
        <v>165</v>
      </c>
      <c r="G26" s="115" t="s">
        <v>10</v>
      </c>
      <c r="H26" s="169">
        <v>0</v>
      </c>
      <c r="I26" s="170">
        <v>0</v>
      </c>
      <c r="J26" s="169" t="s">
        <v>8</v>
      </c>
      <c r="K26" s="170" t="s">
        <v>8</v>
      </c>
      <c r="L26" s="169">
        <v>0</v>
      </c>
      <c r="M26" s="170">
        <v>0</v>
      </c>
      <c r="N26" s="175" t="s">
        <v>8</v>
      </c>
      <c r="O26" s="176" t="s">
        <v>8</v>
      </c>
      <c r="P26" s="172"/>
      <c r="Q26" s="169">
        <v>0</v>
      </c>
      <c r="R26" s="170">
        <v>0</v>
      </c>
      <c r="S26" s="169" t="s">
        <v>8</v>
      </c>
      <c r="T26" s="170" t="s">
        <v>8</v>
      </c>
      <c r="U26" s="169">
        <v>0</v>
      </c>
      <c r="V26" s="170">
        <v>0</v>
      </c>
      <c r="W26" s="175" t="s">
        <v>8</v>
      </c>
      <c r="X26" s="176" t="s">
        <v>8</v>
      </c>
      <c r="Y26" s="172"/>
      <c r="Z26" s="169">
        <v>0</v>
      </c>
      <c r="AA26" s="170">
        <v>0</v>
      </c>
      <c r="AB26" s="169" t="s">
        <v>8</v>
      </c>
      <c r="AC26" s="170" t="s">
        <v>8</v>
      </c>
      <c r="AD26" s="169">
        <v>0</v>
      </c>
      <c r="AE26" s="170">
        <v>0</v>
      </c>
      <c r="AF26" s="175" t="s">
        <v>8</v>
      </c>
      <c r="AG26" s="176" t="s">
        <v>8</v>
      </c>
      <c r="AH26" s="172"/>
      <c r="AI26" s="169">
        <v>0</v>
      </c>
      <c r="AJ26" s="170">
        <v>0</v>
      </c>
      <c r="AK26" s="169" t="s">
        <v>8</v>
      </c>
      <c r="AL26" s="170" t="s">
        <v>8</v>
      </c>
      <c r="AM26" s="169">
        <v>0</v>
      </c>
      <c r="AN26" s="170">
        <v>0</v>
      </c>
      <c r="AO26" s="175" t="s">
        <v>8</v>
      </c>
      <c r="AP26" s="176" t="s">
        <v>8</v>
      </c>
      <c r="AQ26" s="29"/>
      <c r="AR26" s="30"/>
      <c r="AS26" s="30"/>
      <c r="AT26" s="30"/>
      <c r="AU26" s="30"/>
      <c r="AV26" s="30"/>
      <c r="AW26" s="30"/>
      <c r="AX26" s="30"/>
    </row>
    <row r="27" spans="1:50" s="15" customFormat="1" ht="12.75" customHeight="1">
      <c r="A27" s="100"/>
      <c r="B27" s="143"/>
      <c r="C27" s="71"/>
      <c r="D27" s="74"/>
      <c r="E27" s="76"/>
      <c r="F27" s="86"/>
      <c r="G27" s="115"/>
      <c r="H27" s="177"/>
      <c r="I27" s="178"/>
      <c r="J27" s="177"/>
      <c r="K27" s="178"/>
      <c r="L27" s="177"/>
      <c r="M27" s="178"/>
      <c r="N27" s="179"/>
      <c r="O27" s="180"/>
      <c r="P27" s="181"/>
      <c r="Q27" s="177"/>
      <c r="R27" s="182"/>
      <c r="S27" s="183"/>
      <c r="T27" s="182"/>
      <c r="U27" s="183"/>
      <c r="V27" s="182"/>
      <c r="W27" s="184"/>
      <c r="X27" s="185"/>
      <c r="Y27" s="186"/>
      <c r="Z27" s="183"/>
      <c r="AA27" s="182"/>
      <c r="AB27" s="183"/>
      <c r="AC27" s="182"/>
      <c r="AD27" s="183"/>
      <c r="AE27" s="182"/>
      <c r="AF27" s="184"/>
      <c r="AG27" s="185"/>
      <c r="AH27" s="158"/>
      <c r="AI27" s="183"/>
      <c r="AJ27" s="182"/>
      <c r="AK27" s="183"/>
      <c r="AL27" s="182"/>
      <c r="AM27" s="183"/>
      <c r="AN27" s="182"/>
      <c r="AO27" s="184"/>
      <c r="AP27" s="185"/>
      <c r="AQ27" s="29"/>
      <c r="AR27" s="30"/>
      <c r="AS27" s="30"/>
      <c r="AT27" s="30"/>
      <c r="AU27" s="30"/>
      <c r="AV27" s="30"/>
      <c r="AW27" s="30"/>
      <c r="AX27" s="30"/>
    </row>
    <row r="28" spans="1:50" s="15" customFormat="1" ht="12.75" customHeight="1">
      <c r="A28" s="100"/>
      <c r="B28" s="143" t="s">
        <v>238</v>
      </c>
      <c r="C28" s="71">
        <v>504</v>
      </c>
      <c r="D28" s="74">
        <v>39185</v>
      </c>
      <c r="E28" s="78" t="s">
        <v>110</v>
      </c>
      <c r="F28" s="91" t="s">
        <v>50</v>
      </c>
      <c r="G28" s="120" t="s">
        <v>6</v>
      </c>
      <c r="H28" s="163">
        <v>-1.2</v>
      </c>
      <c r="I28" s="164">
        <v>-0.5</v>
      </c>
      <c r="J28" s="163" t="s">
        <v>7</v>
      </c>
      <c r="K28" s="164" t="s">
        <v>7</v>
      </c>
      <c r="L28" s="163">
        <v>-0.2</v>
      </c>
      <c r="M28" s="164" t="s">
        <v>7</v>
      </c>
      <c r="N28" s="187">
        <f>H28+J28+L28</f>
        <v>-1.4</v>
      </c>
      <c r="O28" s="188">
        <f>I28+K28+M28</f>
        <v>-0.5</v>
      </c>
      <c r="P28" s="168"/>
      <c r="Q28" s="163">
        <v>-0.5</v>
      </c>
      <c r="R28" s="164">
        <v>-0.5</v>
      </c>
      <c r="S28" s="163" t="s">
        <v>7</v>
      </c>
      <c r="T28" s="164" t="s">
        <v>7</v>
      </c>
      <c r="U28" s="163">
        <v>-0.2</v>
      </c>
      <c r="V28" s="164">
        <v>-0.2</v>
      </c>
      <c r="W28" s="187">
        <f>Q28+S28+U28</f>
        <v>-0.7</v>
      </c>
      <c r="X28" s="188">
        <f>R28+T28+V28</f>
        <v>-0.7</v>
      </c>
      <c r="Y28" s="168"/>
      <c r="Z28" s="163">
        <v>-0.5</v>
      </c>
      <c r="AA28" s="164">
        <v>-0.5</v>
      </c>
      <c r="AB28" s="163" t="s">
        <v>7</v>
      </c>
      <c r="AC28" s="164" t="s">
        <v>7</v>
      </c>
      <c r="AD28" s="163">
        <v>-0.2</v>
      </c>
      <c r="AE28" s="164">
        <v>-0.2</v>
      </c>
      <c r="AF28" s="165">
        <f>Z28+AB28+AD28</f>
        <v>-0.7</v>
      </c>
      <c r="AG28" s="166">
        <f>AA28+AC28+AE28</f>
        <v>-0.7</v>
      </c>
      <c r="AH28" s="168"/>
      <c r="AI28" s="163">
        <v>-0.6</v>
      </c>
      <c r="AJ28" s="164">
        <v>-0.6</v>
      </c>
      <c r="AK28" s="163" t="s">
        <v>7</v>
      </c>
      <c r="AL28" s="164" t="s">
        <v>7</v>
      </c>
      <c r="AM28" s="163">
        <v>-0.2</v>
      </c>
      <c r="AN28" s="164">
        <v>-0.2</v>
      </c>
      <c r="AO28" s="165">
        <f>AI28+AK28+AM28</f>
        <v>-0.8</v>
      </c>
      <c r="AP28" s="166">
        <f>AJ28+AL28+AN28</f>
        <v>-0.8</v>
      </c>
      <c r="AQ28" s="29"/>
      <c r="AR28" s="30"/>
      <c r="AS28" s="30"/>
      <c r="AT28" s="30"/>
      <c r="AU28" s="30"/>
      <c r="AV28" s="30"/>
      <c r="AW28" s="30"/>
      <c r="AX28" s="30"/>
    </row>
    <row r="29" spans="1:50" s="15" customFormat="1" ht="12.75" customHeight="1">
      <c r="A29" s="100"/>
      <c r="B29" s="143"/>
      <c r="C29" s="71"/>
      <c r="D29" s="74"/>
      <c r="E29" s="78"/>
      <c r="F29" s="91"/>
      <c r="G29" s="120"/>
      <c r="H29" s="163"/>
      <c r="I29" s="164"/>
      <c r="J29" s="163"/>
      <c r="K29" s="164"/>
      <c r="L29" s="163"/>
      <c r="M29" s="164"/>
      <c r="N29" s="187"/>
      <c r="O29" s="188"/>
      <c r="P29" s="168"/>
      <c r="Q29" s="163"/>
      <c r="R29" s="164"/>
      <c r="S29" s="163"/>
      <c r="T29" s="164"/>
      <c r="U29" s="163"/>
      <c r="V29" s="164"/>
      <c r="W29" s="187"/>
      <c r="X29" s="188"/>
      <c r="Y29" s="168"/>
      <c r="Z29" s="163"/>
      <c r="AA29" s="164"/>
      <c r="AB29" s="163"/>
      <c r="AC29" s="164"/>
      <c r="AD29" s="163"/>
      <c r="AE29" s="164"/>
      <c r="AF29" s="165"/>
      <c r="AG29" s="166"/>
      <c r="AH29" s="168"/>
      <c r="AI29" s="163"/>
      <c r="AJ29" s="164"/>
      <c r="AK29" s="163"/>
      <c r="AL29" s="164"/>
      <c r="AM29" s="163"/>
      <c r="AN29" s="164"/>
      <c r="AO29" s="165"/>
      <c r="AP29" s="166"/>
      <c r="AQ29" s="29"/>
      <c r="AR29" s="30"/>
      <c r="AS29" s="30"/>
      <c r="AT29" s="30"/>
      <c r="AU29" s="30"/>
      <c r="AV29" s="30"/>
      <c r="AW29" s="30"/>
      <c r="AX29" s="30"/>
    </row>
    <row r="30" spans="1:50" s="15" customFormat="1" ht="12.75" customHeight="1">
      <c r="A30" s="100"/>
      <c r="B30" s="143" t="s">
        <v>239</v>
      </c>
      <c r="C30" s="71">
        <v>693</v>
      </c>
      <c r="D30" s="74">
        <v>39255</v>
      </c>
      <c r="E30" s="77" t="s">
        <v>154</v>
      </c>
      <c r="F30" s="86" t="s">
        <v>247</v>
      </c>
      <c r="G30" s="115" t="s">
        <v>177</v>
      </c>
      <c r="H30" s="154">
        <v>0</v>
      </c>
      <c r="I30" s="155">
        <v>0</v>
      </c>
      <c r="J30" s="154">
        <v>0.4</v>
      </c>
      <c r="K30" s="155">
        <v>0.3</v>
      </c>
      <c r="L30" s="154">
        <v>0</v>
      </c>
      <c r="M30" s="155">
        <v>0</v>
      </c>
      <c r="N30" s="187">
        <f>H30+J30+L30</f>
        <v>0.4</v>
      </c>
      <c r="O30" s="188">
        <f>I30+K30+M30</f>
        <v>0.3</v>
      </c>
      <c r="P30" s="156"/>
      <c r="Q30" s="154">
        <v>0</v>
      </c>
      <c r="R30" s="155">
        <v>0</v>
      </c>
      <c r="S30" s="154">
        <v>0.4</v>
      </c>
      <c r="T30" s="155">
        <v>0.3</v>
      </c>
      <c r="U30" s="154">
        <v>0</v>
      </c>
      <c r="V30" s="155">
        <v>0</v>
      </c>
      <c r="W30" s="187">
        <f>Q30+S30+U30</f>
        <v>0.4</v>
      </c>
      <c r="X30" s="188">
        <f>R30+T30+V30</f>
        <v>0.3</v>
      </c>
      <c r="Y30" s="157"/>
      <c r="Z30" s="154">
        <v>0</v>
      </c>
      <c r="AA30" s="155">
        <v>0</v>
      </c>
      <c r="AB30" s="154">
        <v>0.4</v>
      </c>
      <c r="AC30" s="155">
        <v>0.3</v>
      </c>
      <c r="AD30" s="154">
        <v>0</v>
      </c>
      <c r="AE30" s="155">
        <v>0</v>
      </c>
      <c r="AF30" s="187">
        <f>Z30+AB30+AD30</f>
        <v>0.4</v>
      </c>
      <c r="AG30" s="188">
        <f>AA30+AC30+AE30</f>
        <v>0.3</v>
      </c>
      <c r="AH30" s="158"/>
      <c r="AI30" s="154">
        <v>0</v>
      </c>
      <c r="AJ30" s="155">
        <v>0</v>
      </c>
      <c r="AK30" s="154">
        <v>0.3</v>
      </c>
      <c r="AL30" s="155">
        <v>0.3</v>
      </c>
      <c r="AM30" s="154">
        <v>0</v>
      </c>
      <c r="AN30" s="155">
        <v>0</v>
      </c>
      <c r="AO30" s="187">
        <f>AI30+AK30+AM30</f>
        <v>0.3</v>
      </c>
      <c r="AP30" s="188">
        <f>AJ30+AL30+AN30</f>
        <v>0.3</v>
      </c>
      <c r="AQ30" s="29"/>
      <c r="AR30" s="30"/>
      <c r="AS30" s="30"/>
      <c r="AT30" s="30"/>
      <c r="AU30" s="30"/>
      <c r="AV30" s="30"/>
      <c r="AW30" s="30"/>
      <c r="AX30" s="30"/>
    </row>
    <row r="31" spans="1:50" s="15" customFormat="1" ht="12.75" customHeight="1">
      <c r="A31" s="100"/>
      <c r="B31" s="143"/>
      <c r="C31" s="71"/>
      <c r="D31" s="74"/>
      <c r="E31" s="76"/>
      <c r="F31" s="86"/>
      <c r="G31" s="115"/>
      <c r="H31" s="154"/>
      <c r="I31" s="155"/>
      <c r="J31" s="154"/>
      <c r="K31" s="155"/>
      <c r="L31" s="154"/>
      <c r="M31" s="155"/>
      <c r="N31" s="154"/>
      <c r="O31" s="155"/>
      <c r="P31" s="156"/>
      <c r="Q31" s="154"/>
      <c r="R31" s="159"/>
      <c r="S31" s="160"/>
      <c r="T31" s="159"/>
      <c r="U31" s="160"/>
      <c r="V31" s="159"/>
      <c r="W31" s="160"/>
      <c r="X31" s="159"/>
      <c r="Y31" s="157"/>
      <c r="Z31" s="160"/>
      <c r="AA31" s="159"/>
      <c r="AB31" s="160"/>
      <c r="AC31" s="159"/>
      <c r="AD31" s="160"/>
      <c r="AE31" s="159"/>
      <c r="AF31" s="160"/>
      <c r="AG31" s="159"/>
      <c r="AH31" s="158"/>
      <c r="AI31" s="160"/>
      <c r="AJ31" s="159"/>
      <c r="AK31" s="160"/>
      <c r="AL31" s="159"/>
      <c r="AM31" s="160"/>
      <c r="AN31" s="159"/>
      <c r="AO31" s="160"/>
      <c r="AP31" s="159"/>
      <c r="AQ31" s="29"/>
      <c r="AR31" s="30"/>
      <c r="AS31" s="30"/>
      <c r="AT31" s="30"/>
      <c r="AU31" s="30"/>
      <c r="AV31" s="30"/>
      <c r="AW31" s="30"/>
      <c r="AX31" s="30"/>
    </row>
    <row r="32" spans="1:50" s="15" customFormat="1" ht="13.5" customHeight="1">
      <c r="A32" s="100"/>
      <c r="B32" s="143" t="s">
        <v>246</v>
      </c>
      <c r="C32" s="71">
        <v>625</v>
      </c>
      <c r="D32" s="74">
        <v>39234</v>
      </c>
      <c r="E32" s="76" t="s">
        <v>155</v>
      </c>
      <c r="F32" s="86" t="s">
        <v>197</v>
      </c>
      <c r="G32" s="115" t="s">
        <v>177</v>
      </c>
      <c r="H32" s="163" t="s">
        <v>7</v>
      </c>
      <c r="I32" s="164" t="s">
        <v>7</v>
      </c>
      <c r="J32" s="163" t="s">
        <v>7</v>
      </c>
      <c r="K32" s="164" t="s">
        <v>7</v>
      </c>
      <c r="L32" s="169">
        <v>0</v>
      </c>
      <c r="M32" s="170">
        <v>0</v>
      </c>
      <c r="N32" s="163" t="s">
        <v>7</v>
      </c>
      <c r="O32" s="164" t="s">
        <v>7</v>
      </c>
      <c r="P32" s="156"/>
      <c r="Q32" s="163" t="s">
        <v>7</v>
      </c>
      <c r="R32" s="164" t="s">
        <v>7</v>
      </c>
      <c r="S32" s="163" t="s">
        <v>7</v>
      </c>
      <c r="T32" s="164" t="s">
        <v>7</v>
      </c>
      <c r="U32" s="169">
        <v>0</v>
      </c>
      <c r="V32" s="170">
        <v>0</v>
      </c>
      <c r="W32" s="163" t="s">
        <v>7</v>
      </c>
      <c r="X32" s="164" t="s">
        <v>7</v>
      </c>
      <c r="Y32" s="157"/>
      <c r="Z32" s="163" t="s">
        <v>7</v>
      </c>
      <c r="AA32" s="164" t="s">
        <v>7</v>
      </c>
      <c r="AB32" s="163" t="s">
        <v>7</v>
      </c>
      <c r="AC32" s="164" t="s">
        <v>7</v>
      </c>
      <c r="AD32" s="169">
        <v>0</v>
      </c>
      <c r="AE32" s="170">
        <v>0</v>
      </c>
      <c r="AF32" s="163" t="s">
        <v>7</v>
      </c>
      <c r="AG32" s="164" t="s">
        <v>7</v>
      </c>
      <c r="AH32" s="158"/>
      <c r="AI32" s="163" t="s">
        <v>7</v>
      </c>
      <c r="AJ32" s="164" t="s">
        <v>7</v>
      </c>
      <c r="AK32" s="163" t="s">
        <v>7</v>
      </c>
      <c r="AL32" s="164" t="s">
        <v>7</v>
      </c>
      <c r="AM32" s="169">
        <v>0</v>
      </c>
      <c r="AN32" s="170">
        <v>0</v>
      </c>
      <c r="AO32" s="163" t="s">
        <v>7</v>
      </c>
      <c r="AP32" s="164" t="s">
        <v>7</v>
      </c>
      <c r="AQ32" s="29"/>
      <c r="AR32" s="30"/>
      <c r="AS32" s="30"/>
      <c r="AT32" s="30"/>
      <c r="AU32" s="30"/>
      <c r="AV32" s="30"/>
      <c r="AW32" s="30"/>
      <c r="AX32" s="30"/>
    </row>
    <row r="33" spans="1:50" s="15" customFormat="1" ht="12.75" customHeight="1">
      <c r="A33" s="100"/>
      <c r="B33" s="143"/>
      <c r="C33" s="71"/>
      <c r="D33" s="74"/>
      <c r="E33" s="76"/>
      <c r="F33" s="86"/>
      <c r="G33" s="115"/>
      <c r="H33" s="189"/>
      <c r="I33" s="155"/>
      <c r="J33" s="154"/>
      <c r="K33" s="155"/>
      <c r="L33" s="154"/>
      <c r="M33" s="155"/>
      <c r="N33" s="154"/>
      <c r="O33" s="155"/>
      <c r="P33" s="156"/>
      <c r="Q33" s="154"/>
      <c r="R33" s="159"/>
      <c r="S33" s="160"/>
      <c r="T33" s="159"/>
      <c r="U33" s="160"/>
      <c r="V33" s="159"/>
      <c r="W33" s="160"/>
      <c r="X33" s="159"/>
      <c r="Y33" s="157"/>
      <c r="Z33" s="160"/>
      <c r="AA33" s="159"/>
      <c r="AB33" s="160"/>
      <c r="AC33" s="159"/>
      <c r="AD33" s="160"/>
      <c r="AE33" s="159"/>
      <c r="AF33" s="160"/>
      <c r="AG33" s="159"/>
      <c r="AH33" s="158"/>
      <c r="AI33" s="160"/>
      <c r="AJ33" s="159"/>
      <c r="AK33" s="160"/>
      <c r="AL33" s="159"/>
      <c r="AM33" s="160"/>
      <c r="AN33" s="159"/>
      <c r="AO33" s="160"/>
      <c r="AP33" s="159"/>
      <c r="AQ33" s="29"/>
      <c r="AR33" s="30"/>
      <c r="AS33" s="30"/>
      <c r="AT33" s="30"/>
      <c r="AU33" s="30"/>
      <c r="AV33" s="30"/>
      <c r="AW33" s="30"/>
      <c r="AX33" s="30"/>
    </row>
    <row r="34" spans="1:50" s="15" customFormat="1" ht="12.75" customHeight="1">
      <c r="A34" s="100"/>
      <c r="B34" s="143" t="s">
        <v>252</v>
      </c>
      <c r="C34" s="71">
        <v>464</v>
      </c>
      <c r="D34" s="74">
        <v>39178</v>
      </c>
      <c r="E34" s="78" t="s">
        <v>111</v>
      </c>
      <c r="F34" s="92" t="s">
        <v>83</v>
      </c>
      <c r="G34" s="121" t="s">
        <v>6</v>
      </c>
      <c r="H34" s="163">
        <v>-1</v>
      </c>
      <c r="I34" s="164">
        <v>-1.5</v>
      </c>
      <c r="J34" s="163" t="s">
        <v>7</v>
      </c>
      <c r="K34" s="164" t="s">
        <v>7</v>
      </c>
      <c r="L34" s="163">
        <v>-0.2</v>
      </c>
      <c r="M34" s="164">
        <v>-0.2</v>
      </c>
      <c r="N34" s="163">
        <f>H34+J34+L34</f>
        <v>-1.2</v>
      </c>
      <c r="O34" s="164">
        <f>I34+K34+M34</f>
        <v>-1.7</v>
      </c>
      <c r="P34" s="167"/>
      <c r="Q34" s="163">
        <v>-1.1</v>
      </c>
      <c r="R34" s="164">
        <v>-1.5</v>
      </c>
      <c r="S34" s="163" t="s">
        <v>7</v>
      </c>
      <c r="T34" s="164" t="s">
        <v>7</v>
      </c>
      <c r="U34" s="163">
        <v>-0.2</v>
      </c>
      <c r="V34" s="164">
        <v>-0.2</v>
      </c>
      <c r="W34" s="163">
        <f>Q34+S34+U34</f>
        <v>-1.3</v>
      </c>
      <c r="X34" s="164">
        <f>R34+T34+V34</f>
        <v>-1.7</v>
      </c>
      <c r="Y34" s="168"/>
      <c r="Z34" s="163">
        <v>-1.2</v>
      </c>
      <c r="AA34" s="164">
        <v>-1.5</v>
      </c>
      <c r="AB34" s="163" t="s">
        <v>7</v>
      </c>
      <c r="AC34" s="164" t="s">
        <v>7</v>
      </c>
      <c r="AD34" s="163">
        <v>-0.2</v>
      </c>
      <c r="AE34" s="164">
        <v>-0.2</v>
      </c>
      <c r="AF34" s="163">
        <f>Z34+AB34+AD34</f>
        <v>-1.4</v>
      </c>
      <c r="AG34" s="164">
        <f>AA34+AC34+AE34</f>
        <v>-1.7</v>
      </c>
      <c r="AH34" s="168"/>
      <c r="AI34" s="163">
        <v>-1.3</v>
      </c>
      <c r="AJ34" s="164">
        <v>-1.5</v>
      </c>
      <c r="AK34" s="163" t="s">
        <v>7</v>
      </c>
      <c r="AL34" s="164" t="s">
        <v>7</v>
      </c>
      <c r="AM34" s="163">
        <v>-0.2</v>
      </c>
      <c r="AN34" s="164">
        <v>-0.2</v>
      </c>
      <c r="AO34" s="163">
        <f>AI34+AK34+AM34</f>
        <v>-1.5</v>
      </c>
      <c r="AP34" s="164">
        <f>AJ34+AL34+AN34</f>
        <v>-1.7</v>
      </c>
      <c r="AQ34" s="29"/>
      <c r="AR34" s="30"/>
      <c r="AS34" s="30"/>
      <c r="AT34" s="30"/>
      <c r="AU34" s="30"/>
      <c r="AV34" s="30"/>
      <c r="AW34" s="30"/>
      <c r="AX34" s="30"/>
    </row>
    <row r="35" spans="1:50" s="15" customFormat="1" ht="12.75" customHeight="1">
      <c r="A35" s="100"/>
      <c r="B35" s="143" t="s">
        <v>252</v>
      </c>
      <c r="C35" s="71">
        <v>595</v>
      </c>
      <c r="D35" s="74">
        <v>39198</v>
      </c>
      <c r="E35" s="78" t="s">
        <v>111</v>
      </c>
      <c r="F35" s="87" t="s">
        <v>32</v>
      </c>
      <c r="G35" s="116" t="s">
        <v>30</v>
      </c>
      <c r="H35" s="163">
        <v>0</v>
      </c>
      <c r="I35" s="164">
        <v>0</v>
      </c>
      <c r="J35" s="163">
        <v>6.2</v>
      </c>
      <c r="K35" s="164">
        <v>6.8</v>
      </c>
      <c r="L35" s="163">
        <v>0</v>
      </c>
      <c r="M35" s="164">
        <v>0</v>
      </c>
      <c r="N35" s="163">
        <f>H35+J35+L35</f>
        <v>6.2</v>
      </c>
      <c r="O35" s="164">
        <f>I35+K35+M35</f>
        <v>6.8</v>
      </c>
      <c r="P35" s="167"/>
      <c r="Q35" s="163">
        <v>0</v>
      </c>
      <c r="R35" s="170">
        <v>0</v>
      </c>
      <c r="S35" s="169">
        <v>6.8</v>
      </c>
      <c r="T35" s="170">
        <v>6.8</v>
      </c>
      <c r="U35" s="169">
        <v>0</v>
      </c>
      <c r="V35" s="170">
        <v>0</v>
      </c>
      <c r="W35" s="169">
        <f>Q35+S35+U35</f>
        <v>6.8</v>
      </c>
      <c r="X35" s="170">
        <f>R35+T35+V35</f>
        <v>6.8</v>
      </c>
      <c r="Y35" s="172"/>
      <c r="Z35" s="169">
        <v>0</v>
      </c>
      <c r="AA35" s="170">
        <v>0</v>
      </c>
      <c r="AB35" s="169">
        <v>6.8</v>
      </c>
      <c r="AC35" s="170">
        <v>6.8</v>
      </c>
      <c r="AD35" s="169">
        <v>0</v>
      </c>
      <c r="AE35" s="170">
        <v>0</v>
      </c>
      <c r="AF35" s="169">
        <f>Z35+AB35+AD35</f>
        <v>6.8</v>
      </c>
      <c r="AG35" s="170">
        <f>AA35+AC35+AE35</f>
        <v>6.8</v>
      </c>
      <c r="AH35" s="172"/>
      <c r="AI35" s="169">
        <v>0</v>
      </c>
      <c r="AJ35" s="170">
        <v>0</v>
      </c>
      <c r="AK35" s="169">
        <v>6.8</v>
      </c>
      <c r="AL35" s="170">
        <v>6.8</v>
      </c>
      <c r="AM35" s="169">
        <v>0</v>
      </c>
      <c r="AN35" s="170">
        <v>0</v>
      </c>
      <c r="AO35" s="169">
        <f>AI35+AK35+AM35</f>
        <v>6.8</v>
      </c>
      <c r="AP35" s="170">
        <f>AJ35+AL35+AN35</f>
        <v>6.8</v>
      </c>
      <c r="AQ35" s="29"/>
      <c r="AR35" s="30"/>
      <c r="AS35" s="30"/>
      <c r="AT35" s="30"/>
      <c r="AU35" s="30"/>
      <c r="AV35" s="30"/>
      <c r="AW35" s="30"/>
      <c r="AX35" s="30"/>
    </row>
    <row r="36" spans="1:50" s="15" customFormat="1" ht="12.75" customHeight="1">
      <c r="A36" s="100"/>
      <c r="B36" s="143"/>
      <c r="C36" s="71"/>
      <c r="D36" s="74"/>
      <c r="E36" s="76"/>
      <c r="F36" s="86"/>
      <c r="G36" s="115"/>
      <c r="H36" s="154"/>
      <c r="I36" s="155"/>
      <c r="J36" s="154"/>
      <c r="K36" s="155"/>
      <c r="L36" s="154"/>
      <c r="M36" s="155"/>
      <c r="N36" s="154"/>
      <c r="O36" s="155"/>
      <c r="P36" s="156"/>
      <c r="Q36" s="154"/>
      <c r="R36" s="159"/>
      <c r="S36" s="160"/>
      <c r="T36" s="159"/>
      <c r="U36" s="160"/>
      <c r="V36" s="159"/>
      <c r="W36" s="160"/>
      <c r="X36" s="159"/>
      <c r="Y36" s="157"/>
      <c r="Z36" s="161"/>
      <c r="AA36" s="162"/>
      <c r="AB36" s="161"/>
      <c r="AC36" s="162"/>
      <c r="AD36" s="161"/>
      <c r="AE36" s="162"/>
      <c r="AF36" s="161"/>
      <c r="AG36" s="162"/>
      <c r="AH36" s="158"/>
      <c r="AI36" s="161"/>
      <c r="AJ36" s="162"/>
      <c r="AK36" s="161"/>
      <c r="AL36" s="162"/>
      <c r="AM36" s="161"/>
      <c r="AN36" s="162"/>
      <c r="AO36" s="161"/>
      <c r="AP36" s="162"/>
      <c r="AQ36" s="29"/>
      <c r="AR36" s="30"/>
      <c r="AS36" s="30"/>
      <c r="AT36" s="30"/>
      <c r="AU36" s="30"/>
      <c r="AV36" s="30"/>
      <c r="AW36" s="30"/>
      <c r="AX36" s="30"/>
    </row>
    <row r="37" spans="1:50" s="15" customFormat="1" ht="12.75" customHeight="1">
      <c r="A37" s="100"/>
      <c r="B37" s="143" t="s">
        <v>253</v>
      </c>
      <c r="C37" s="71">
        <v>627</v>
      </c>
      <c r="D37" s="74">
        <v>39234</v>
      </c>
      <c r="E37" s="78" t="s">
        <v>63</v>
      </c>
      <c r="F37" s="93" t="s">
        <v>52</v>
      </c>
      <c r="G37" s="122" t="s">
        <v>19</v>
      </c>
      <c r="H37" s="190">
        <v>0</v>
      </c>
      <c r="I37" s="191">
        <v>0</v>
      </c>
      <c r="J37" s="163">
        <v>-1.1</v>
      </c>
      <c r="K37" s="164">
        <v>-2.7</v>
      </c>
      <c r="L37" s="190">
        <v>0</v>
      </c>
      <c r="M37" s="191">
        <v>0</v>
      </c>
      <c r="N37" s="175">
        <f aca="true" t="shared" si="0" ref="N37:O39">H37+J37+L37</f>
        <v>-1.1</v>
      </c>
      <c r="O37" s="176">
        <f t="shared" si="0"/>
        <v>-2.7</v>
      </c>
      <c r="P37" s="172"/>
      <c r="Q37" s="190">
        <v>0</v>
      </c>
      <c r="R37" s="191">
        <v>0</v>
      </c>
      <c r="S37" s="163">
        <v>-2.2</v>
      </c>
      <c r="T37" s="163">
        <v>-2.7</v>
      </c>
      <c r="U37" s="190">
        <v>0</v>
      </c>
      <c r="V37" s="191">
        <v>0</v>
      </c>
      <c r="W37" s="175">
        <f aca="true" t="shared" si="1" ref="W37:X39">Q37+S37+U37</f>
        <v>-2.2</v>
      </c>
      <c r="X37" s="176">
        <f t="shared" si="1"/>
        <v>-2.7</v>
      </c>
      <c r="Y37" s="172"/>
      <c r="Z37" s="192">
        <v>0</v>
      </c>
      <c r="AA37" s="193">
        <v>0</v>
      </c>
      <c r="AB37" s="192">
        <v>-2.7</v>
      </c>
      <c r="AC37" s="193">
        <v>-2.7</v>
      </c>
      <c r="AD37" s="192">
        <v>0</v>
      </c>
      <c r="AE37" s="193">
        <v>0</v>
      </c>
      <c r="AF37" s="175">
        <f aca="true" t="shared" si="2" ref="AF37:AG39">Z37+AB37+AD37</f>
        <v>-2.7</v>
      </c>
      <c r="AG37" s="176">
        <f t="shared" si="2"/>
        <v>-2.7</v>
      </c>
      <c r="AH37" s="172"/>
      <c r="AI37" s="192">
        <v>0</v>
      </c>
      <c r="AJ37" s="193">
        <v>0</v>
      </c>
      <c r="AK37" s="192">
        <v>-2.9</v>
      </c>
      <c r="AL37" s="193">
        <v>-2.9</v>
      </c>
      <c r="AM37" s="192">
        <v>0</v>
      </c>
      <c r="AN37" s="193">
        <v>0</v>
      </c>
      <c r="AO37" s="175">
        <f aca="true" t="shared" si="3" ref="AO37:AP39">AI37+AK37+AM37</f>
        <v>-2.9</v>
      </c>
      <c r="AP37" s="176">
        <f t="shared" si="3"/>
        <v>-2.9</v>
      </c>
      <c r="AQ37" s="29"/>
      <c r="AR37" s="30"/>
      <c r="AS37" s="30"/>
      <c r="AT37" s="30"/>
      <c r="AU37" s="30"/>
      <c r="AV37" s="30"/>
      <c r="AW37" s="30"/>
      <c r="AX37" s="30"/>
    </row>
    <row r="38" spans="1:50" s="15" customFormat="1" ht="12.75" customHeight="1">
      <c r="A38" s="100"/>
      <c r="B38" s="143" t="s">
        <v>253</v>
      </c>
      <c r="C38" s="71">
        <v>627</v>
      </c>
      <c r="D38" s="74">
        <v>39234</v>
      </c>
      <c r="E38" s="78" t="s">
        <v>63</v>
      </c>
      <c r="F38" s="93" t="s">
        <v>52</v>
      </c>
      <c r="G38" s="122" t="s">
        <v>6</v>
      </c>
      <c r="H38" s="163">
        <f>-0.7-0.6</f>
        <v>-1.2999999999999998</v>
      </c>
      <c r="I38" s="164">
        <f>-2.2-1.1</f>
        <v>-3.3000000000000003</v>
      </c>
      <c r="J38" s="190" t="s">
        <v>7</v>
      </c>
      <c r="K38" s="191" t="s">
        <v>7</v>
      </c>
      <c r="L38" s="163">
        <f>-0.2-0.2</f>
        <v>-0.4</v>
      </c>
      <c r="M38" s="164">
        <f>-0.5-0.2</f>
        <v>-0.7</v>
      </c>
      <c r="N38" s="175">
        <f t="shared" si="0"/>
        <v>-1.6999999999999997</v>
      </c>
      <c r="O38" s="176">
        <f t="shared" si="0"/>
        <v>-4</v>
      </c>
      <c r="P38" s="172"/>
      <c r="Q38" s="163">
        <f>-1.8-0.9</f>
        <v>-2.7</v>
      </c>
      <c r="R38" s="164">
        <f>-2.2-1.1</f>
        <v>-3.3000000000000003</v>
      </c>
      <c r="S38" s="190" t="s">
        <v>7</v>
      </c>
      <c r="T38" s="191" t="s">
        <v>7</v>
      </c>
      <c r="U38" s="163">
        <f>-0.5-0.2</f>
        <v>-0.7</v>
      </c>
      <c r="V38" s="164">
        <f>-0.5-0.2</f>
        <v>-0.7</v>
      </c>
      <c r="W38" s="175">
        <f t="shared" si="1"/>
        <v>-3.4000000000000004</v>
      </c>
      <c r="X38" s="176">
        <f t="shared" si="1"/>
        <v>-4</v>
      </c>
      <c r="Y38" s="172"/>
      <c r="Z38" s="192">
        <f>-2.2-1.1</f>
        <v>-3.3000000000000003</v>
      </c>
      <c r="AA38" s="193">
        <f>-2.2-1.1</f>
        <v>-3.3000000000000003</v>
      </c>
      <c r="AB38" s="190" t="s">
        <v>7</v>
      </c>
      <c r="AC38" s="191" t="s">
        <v>7</v>
      </c>
      <c r="AD38" s="192">
        <f>-0.5-0.2</f>
        <v>-0.7</v>
      </c>
      <c r="AE38" s="193">
        <f>-0.5-0.2</f>
        <v>-0.7</v>
      </c>
      <c r="AF38" s="175">
        <f t="shared" si="2"/>
        <v>-4</v>
      </c>
      <c r="AG38" s="176">
        <f t="shared" si="2"/>
        <v>-4</v>
      </c>
      <c r="AH38" s="172"/>
      <c r="AI38" s="192">
        <f>-2.3-1.2</f>
        <v>-3.5</v>
      </c>
      <c r="AJ38" s="193">
        <f>-2.3-1.2</f>
        <v>-3.5</v>
      </c>
      <c r="AK38" s="190" t="s">
        <v>7</v>
      </c>
      <c r="AL38" s="191" t="s">
        <v>7</v>
      </c>
      <c r="AM38" s="192">
        <f>-0.5-0.2</f>
        <v>-0.7</v>
      </c>
      <c r="AN38" s="193">
        <f>-0.5-0.2</f>
        <v>-0.7</v>
      </c>
      <c r="AO38" s="175">
        <f t="shared" si="3"/>
        <v>-4.2</v>
      </c>
      <c r="AP38" s="176">
        <f t="shared" si="3"/>
        <v>-4.2</v>
      </c>
      <c r="AQ38" s="29"/>
      <c r="AR38" s="30"/>
      <c r="AS38" s="30"/>
      <c r="AT38" s="30"/>
      <c r="AU38" s="30"/>
      <c r="AV38" s="30"/>
      <c r="AW38" s="30"/>
      <c r="AX38" s="30"/>
    </row>
    <row r="39" spans="1:50" s="15" customFormat="1" ht="12.75" customHeight="1">
      <c r="A39" s="100"/>
      <c r="B39" s="143" t="s">
        <v>253</v>
      </c>
      <c r="C39" s="71">
        <v>627</v>
      </c>
      <c r="D39" s="74">
        <v>39234</v>
      </c>
      <c r="E39" s="78" t="s">
        <v>63</v>
      </c>
      <c r="F39" s="94" t="s">
        <v>51</v>
      </c>
      <c r="G39" s="123" t="s">
        <v>44</v>
      </c>
      <c r="H39" s="190">
        <v>0</v>
      </c>
      <c r="I39" s="191">
        <v>0</v>
      </c>
      <c r="J39" s="190">
        <f>10+9</f>
        <v>19</v>
      </c>
      <c r="K39" s="191">
        <f>31.8+15.4</f>
        <v>47.2</v>
      </c>
      <c r="L39" s="190">
        <v>0</v>
      </c>
      <c r="M39" s="191">
        <v>0</v>
      </c>
      <c r="N39" s="175">
        <f t="shared" si="0"/>
        <v>19</v>
      </c>
      <c r="O39" s="176">
        <f t="shared" si="0"/>
        <v>47.2</v>
      </c>
      <c r="P39" s="172"/>
      <c r="Q39" s="190">
        <v>0</v>
      </c>
      <c r="R39" s="191">
        <v>0</v>
      </c>
      <c r="S39" s="190">
        <f>26.3+12.7</f>
        <v>39</v>
      </c>
      <c r="T39" s="191">
        <f>31.8+15.4</f>
        <v>47.2</v>
      </c>
      <c r="U39" s="190">
        <v>0</v>
      </c>
      <c r="V39" s="191">
        <v>0</v>
      </c>
      <c r="W39" s="175">
        <f t="shared" si="1"/>
        <v>39</v>
      </c>
      <c r="X39" s="176">
        <f t="shared" si="1"/>
        <v>47.2</v>
      </c>
      <c r="Y39" s="172"/>
      <c r="Z39" s="190">
        <v>0</v>
      </c>
      <c r="AA39" s="191">
        <v>0</v>
      </c>
      <c r="AB39" s="190">
        <f>31.8+15.4</f>
        <v>47.2</v>
      </c>
      <c r="AC39" s="191">
        <f>31.8+15.4</f>
        <v>47.2</v>
      </c>
      <c r="AD39" s="190">
        <v>0</v>
      </c>
      <c r="AE39" s="191">
        <v>0</v>
      </c>
      <c r="AF39" s="175">
        <f t="shared" si="2"/>
        <v>47.2</v>
      </c>
      <c r="AG39" s="176">
        <f t="shared" si="2"/>
        <v>47.2</v>
      </c>
      <c r="AH39" s="172"/>
      <c r="AI39" s="190">
        <v>0</v>
      </c>
      <c r="AJ39" s="191">
        <v>0</v>
      </c>
      <c r="AK39" s="190">
        <f>33.8+16.3</f>
        <v>50.099999999999994</v>
      </c>
      <c r="AL39" s="191">
        <f>33.8+16.3</f>
        <v>50.099999999999994</v>
      </c>
      <c r="AM39" s="190">
        <v>0</v>
      </c>
      <c r="AN39" s="191">
        <v>0</v>
      </c>
      <c r="AO39" s="175">
        <f t="shared" si="3"/>
        <v>50.099999999999994</v>
      </c>
      <c r="AP39" s="176">
        <f t="shared" si="3"/>
        <v>50.099999999999994</v>
      </c>
      <c r="AQ39" s="29"/>
      <c r="AR39" s="30"/>
      <c r="AS39" s="30"/>
      <c r="AT39" s="30"/>
      <c r="AU39" s="30"/>
      <c r="AV39" s="30"/>
      <c r="AW39" s="30"/>
      <c r="AX39" s="30"/>
    </row>
    <row r="40" spans="1:50" s="15" customFormat="1" ht="12.75" customHeight="1">
      <c r="A40" s="100"/>
      <c r="B40" s="143" t="s">
        <v>253</v>
      </c>
      <c r="C40" s="71">
        <v>627</v>
      </c>
      <c r="D40" s="74">
        <v>39234</v>
      </c>
      <c r="E40" s="78" t="s">
        <v>63</v>
      </c>
      <c r="F40" s="94" t="s">
        <v>116</v>
      </c>
      <c r="G40" s="123" t="s">
        <v>44</v>
      </c>
      <c r="H40" s="190">
        <v>0</v>
      </c>
      <c r="I40" s="191">
        <v>0</v>
      </c>
      <c r="J40" s="169" t="s">
        <v>9</v>
      </c>
      <c r="K40" s="170" t="s">
        <v>9</v>
      </c>
      <c r="L40" s="190">
        <v>0</v>
      </c>
      <c r="M40" s="191">
        <v>0</v>
      </c>
      <c r="N40" s="169" t="s">
        <v>9</v>
      </c>
      <c r="O40" s="170" t="s">
        <v>9</v>
      </c>
      <c r="P40" s="172"/>
      <c r="Q40" s="190">
        <v>0</v>
      </c>
      <c r="R40" s="191">
        <v>0</v>
      </c>
      <c r="S40" s="163" t="s">
        <v>9</v>
      </c>
      <c r="T40" s="164" t="s">
        <v>9</v>
      </c>
      <c r="U40" s="190">
        <v>0</v>
      </c>
      <c r="V40" s="191">
        <v>0</v>
      </c>
      <c r="W40" s="163" t="s">
        <v>9</v>
      </c>
      <c r="X40" s="164" t="s">
        <v>9</v>
      </c>
      <c r="Y40" s="172"/>
      <c r="Z40" s="190">
        <v>0</v>
      </c>
      <c r="AA40" s="191">
        <v>0</v>
      </c>
      <c r="AB40" s="163" t="s">
        <v>9</v>
      </c>
      <c r="AC40" s="164" t="s">
        <v>9</v>
      </c>
      <c r="AD40" s="190">
        <v>0</v>
      </c>
      <c r="AE40" s="191">
        <v>0</v>
      </c>
      <c r="AF40" s="163" t="s">
        <v>9</v>
      </c>
      <c r="AG40" s="164" t="s">
        <v>9</v>
      </c>
      <c r="AH40" s="172"/>
      <c r="AI40" s="190">
        <v>0</v>
      </c>
      <c r="AJ40" s="191">
        <v>0</v>
      </c>
      <c r="AK40" s="163" t="s">
        <v>9</v>
      </c>
      <c r="AL40" s="164" t="s">
        <v>9</v>
      </c>
      <c r="AM40" s="190">
        <v>0</v>
      </c>
      <c r="AN40" s="191">
        <v>0</v>
      </c>
      <c r="AO40" s="163" t="s">
        <v>9</v>
      </c>
      <c r="AP40" s="164" t="s">
        <v>9</v>
      </c>
      <c r="AQ40" s="29"/>
      <c r="AR40" s="30"/>
      <c r="AS40" s="30"/>
      <c r="AT40" s="30"/>
      <c r="AU40" s="30"/>
      <c r="AV40" s="30"/>
      <c r="AW40" s="30"/>
      <c r="AX40" s="30"/>
    </row>
    <row r="41" spans="1:50" s="15" customFormat="1" ht="12.75" customHeight="1">
      <c r="A41" s="100"/>
      <c r="B41" s="148"/>
      <c r="C41" s="70"/>
      <c r="D41" s="73"/>
      <c r="E41" s="78"/>
      <c r="F41" s="94"/>
      <c r="G41" s="123"/>
      <c r="H41" s="190"/>
      <c r="I41" s="191"/>
      <c r="J41" s="169"/>
      <c r="K41" s="170"/>
      <c r="L41" s="190"/>
      <c r="M41" s="191"/>
      <c r="N41" s="169"/>
      <c r="O41" s="170"/>
      <c r="P41" s="172"/>
      <c r="Q41" s="190"/>
      <c r="R41" s="191"/>
      <c r="S41" s="163"/>
      <c r="T41" s="164"/>
      <c r="U41" s="190"/>
      <c r="V41" s="191"/>
      <c r="W41" s="163"/>
      <c r="X41" s="164"/>
      <c r="Y41" s="172"/>
      <c r="Z41" s="190"/>
      <c r="AA41" s="191"/>
      <c r="AB41" s="163"/>
      <c r="AC41" s="164"/>
      <c r="AD41" s="190"/>
      <c r="AE41" s="191"/>
      <c r="AF41" s="163"/>
      <c r="AG41" s="164"/>
      <c r="AH41" s="172"/>
      <c r="AI41" s="190"/>
      <c r="AJ41" s="191"/>
      <c r="AK41" s="163"/>
      <c r="AL41" s="164"/>
      <c r="AM41" s="190"/>
      <c r="AN41" s="191"/>
      <c r="AO41" s="163"/>
      <c r="AP41" s="164"/>
      <c r="AQ41" s="29"/>
      <c r="AR41" s="30"/>
      <c r="AS41" s="30"/>
      <c r="AT41" s="30"/>
      <c r="AU41" s="30"/>
      <c r="AV41" s="30"/>
      <c r="AW41" s="30"/>
      <c r="AX41" s="30"/>
    </row>
    <row r="42" spans="1:50" s="15" customFormat="1" ht="12.75" customHeight="1">
      <c r="A42" s="100"/>
      <c r="B42" s="148" t="s">
        <v>240</v>
      </c>
      <c r="C42" s="70">
        <v>241</v>
      </c>
      <c r="D42" s="73">
        <v>39161</v>
      </c>
      <c r="E42" s="78" t="s">
        <v>64</v>
      </c>
      <c r="F42" s="91" t="s">
        <v>20</v>
      </c>
      <c r="G42" s="120" t="s">
        <v>4</v>
      </c>
      <c r="H42" s="163">
        <v>0</v>
      </c>
      <c r="I42" s="164">
        <v>0</v>
      </c>
      <c r="J42" s="163">
        <v>0</v>
      </c>
      <c r="K42" s="164">
        <v>0</v>
      </c>
      <c r="L42" s="163">
        <v>0</v>
      </c>
      <c r="M42" s="164">
        <v>0</v>
      </c>
      <c r="N42" s="187">
        <f>H42+J42+L42</f>
        <v>0</v>
      </c>
      <c r="O42" s="188">
        <f>I42+K42+M42</f>
        <v>0</v>
      </c>
      <c r="P42" s="168"/>
      <c r="Q42" s="163">
        <v>0</v>
      </c>
      <c r="R42" s="164">
        <v>0</v>
      </c>
      <c r="S42" s="163">
        <v>0</v>
      </c>
      <c r="T42" s="164">
        <v>0</v>
      </c>
      <c r="U42" s="163">
        <v>0</v>
      </c>
      <c r="V42" s="164">
        <v>0</v>
      </c>
      <c r="W42" s="187">
        <f>Q42+S42+U42</f>
        <v>0</v>
      </c>
      <c r="X42" s="188">
        <f>R42+T42+V42</f>
        <v>0</v>
      </c>
      <c r="Y42" s="168"/>
      <c r="Z42" s="163">
        <v>0</v>
      </c>
      <c r="AA42" s="164">
        <v>0</v>
      </c>
      <c r="AB42" s="163">
        <v>0</v>
      </c>
      <c r="AC42" s="164">
        <v>0</v>
      </c>
      <c r="AD42" s="163">
        <v>0</v>
      </c>
      <c r="AE42" s="164">
        <v>0</v>
      </c>
      <c r="AF42" s="187">
        <f>Z42+AB42+AD42</f>
        <v>0</v>
      </c>
      <c r="AG42" s="188">
        <f>AA42+AC42+AE42</f>
        <v>0</v>
      </c>
      <c r="AH42" s="168"/>
      <c r="AI42" s="163">
        <v>0</v>
      </c>
      <c r="AJ42" s="164">
        <v>0</v>
      </c>
      <c r="AK42" s="163">
        <v>0</v>
      </c>
      <c r="AL42" s="164">
        <v>0</v>
      </c>
      <c r="AM42" s="163">
        <v>0</v>
      </c>
      <c r="AN42" s="164">
        <v>0</v>
      </c>
      <c r="AO42" s="187">
        <f>AI42+AK42+AM42</f>
        <v>0</v>
      </c>
      <c r="AP42" s="188">
        <f>AJ42+AL42+AN42</f>
        <v>0</v>
      </c>
      <c r="AQ42" s="29"/>
      <c r="AR42" s="30"/>
      <c r="AS42" s="30"/>
      <c r="AT42" s="30"/>
      <c r="AU42" s="30"/>
      <c r="AV42" s="30"/>
      <c r="AW42" s="30"/>
      <c r="AX42" s="30"/>
    </row>
    <row r="43" spans="1:50" s="15" customFormat="1" ht="12.75" customHeight="1">
      <c r="A43" s="100"/>
      <c r="B43" s="148"/>
      <c r="C43" s="70"/>
      <c r="D43" s="73"/>
      <c r="E43" s="78"/>
      <c r="F43" s="91"/>
      <c r="G43" s="120"/>
      <c r="H43" s="163"/>
      <c r="I43" s="164"/>
      <c r="J43" s="163"/>
      <c r="K43" s="164"/>
      <c r="L43" s="163"/>
      <c r="M43" s="164"/>
      <c r="N43" s="187"/>
      <c r="O43" s="188"/>
      <c r="P43" s="168"/>
      <c r="Q43" s="163"/>
      <c r="R43" s="164"/>
      <c r="S43" s="163"/>
      <c r="T43" s="164"/>
      <c r="U43" s="163"/>
      <c r="V43" s="164"/>
      <c r="W43" s="187"/>
      <c r="X43" s="188"/>
      <c r="Y43" s="168"/>
      <c r="Z43" s="163"/>
      <c r="AA43" s="164"/>
      <c r="AB43" s="163"/>
      <c r="AC43" s="164"/>
      <c r="AD43" s="163"/>
      <c r="AE43" s="164"/>
      <c r="AF43" s="187"/>
      <c r="AG43" s="188"/>
      <c r="AH43" s="168"/>
      <c r="AI43" s="163"/>
      <c r="AJ43" s="164"/>
      <c r="AK43" s="163"/>
      <c r="AL43" s="164"/>
      <c r="AM43" s="163"/>
      <c r="AN43" s="164"/>
      <c r="AO43" s="187"/>
      <c r="AP43" s="188"/>
      <c r="AQ43" s="29"/>
      <c r="AR43" s="30"/>
      <c r="AS43" s="30"/>
      <c r="AT43" s="30"/>
      <c r="AU43" s="30"/>
      <c r="AV43" s="30"/>
      <c r="AW43" s="30"/>
      <c r="AX43" s="30"/>
    </row>
    <row r="44" spans="1:50" s="15" customFormat="1" ht="12.75" customHeight="1">
      <c r="A44" s="100"/>
      <c r="B44" s="143" t="s">
        <v>254</v>
      </c>
      <c r="C44" s="71">
        <v>118</v>
      </c>
      <c r="D44" s="74">
        <v>39136</v>
      </c>
      <c r="E44" s="79" t="s">
        <v>65</v>
      </c>
      <c r="F44" s="90" t="s">
        <v>53</v>
      </c>
      <c r="G44" s="119" t="s">
        <v>6</v>
      </c>
      <c r="H44" s="169">
        <v>-1.5</v>
      </c>
      <c r="I44" s="170">
        <v>-0.6</v>
      </c>
      <c r="J44" s="169" t="s">
        <v>7</v>
      </c>
      <c r="K44" s="170" t="s">
        <v>7</v>
      </c>
      <c r="L44" s="169">
        <v>-0.2</v>
      </c>
      <c r="M44" s="170">
        <v>-0.2</v>
      </c>
      <c r="N44" s="175">
        <f>H44+J44+L44</f>
        <v>-1.7</v>
      </c>
      <c r="O44" s="176">
        <f>I44+K44+M44</f>
        <v>-0.8</v>
      </c>
      <c r="P44" s="172"/>
      <c r="Q44" s="169">
        <v>-0.6</v>
      </c>
      <c r="R44" s="170">
        <v>-0.6</v>
      </c>
      <c r="S44" s="169" t="s">
        <v>7</v>
      </c>
      <c r="T44" s="170" t="s">
        <v>7</v>
      </c>
      <c r="U44" s="169">
        <v>-0.2</v>
      </c>
      <c r="V44" s="170">
        <v>-0.2</v>
      </c>
      <c r="W44" s="175">
        <f>Q44+S44+U44</f>
        <v>-0.8</v>
      </c>
      <c r="X44" s="176">
        <f>R44+T44+V44</f>
        <v>-0.8</v>
      </c>
      <c r="Y44" s="172"/>
      <c r="Z44" s="169">
        <v>-0.6</v>
      </c>
      <c r="AA44" s="170">
        <v>-0.6</v>
      </c>
      <c r="AB44" s="169" t="s">
        <v>7</v>
      </c>
      <c r="AC44" s="170" t="s">
        <v>7</v>
      </c>
      <c r="AD44" s="169">
        <v>-0.2</v>
      </c>
      <c r="AE44" s="170">
        <v>-0.2</v>
      </c>
      <c r="AF44" s="169">
        <f>Z44+AB44+AD44</f>
        <v>-0.8</v>
      </c>
      <c r="AG44" s="170">
        <f>AA44+AC44+AE44</f>
        <v>-0.8</v>
      </c>
      <c r="AH44" s="172"/>
      <c r="AI44" s="169">
        <v>-0.7</v>
      </c>
      <c r="AJ44" s="170">
        <v>-0.7</v>
      </c>
      <c r="AK44" s="169" t="s">
        <v>7</v>
      </c>
      <c r="AL44" s="170" t="s">
        <v>7</v>
      </c>
      <c r="AM44" s="169">
        <v>-0.2</v>
      </c>
      <c r="AN44" s="170">
        <v>-0.2</v>
      </c>
      <c r="AO44" s="169">
        <f>AI44+AK44+AM44</f>
        <v>-0.8999999999999999</v>
      </c>
      <c r="AP44" s="170">
        <f>AJ44+AL44+AN44</f>
        <v>-0.8999999999999999</v>
      </c>
      <c r="AQ44" s="29"/>
      <c r="AR44" s="30"/>
      <c r="AS44" s="30"/>
      <c r="AT44" s="30"/>
      <c r="AU44" s="30"/>
      <c r="AV44" s="30"/>
      <c r="AW44" s="30"/>
      <c r="AX44" s="30"/>
    </row>
    <row r="45" spans="1:50" s="15" customFormat="1" ht="12.75" customHeight="1">
      <c r="A45" s="100"/>
      <c r="B45" s="143"/>
      <c r="C45" s="71"/>
      <c r="D45" s="74"/>
      <c r="E45" s="79"/>
      <c r="F45" s="90"/>
      <c r="G45" s="119"/>
      <c r="H45" s="169"/>
      <c r="I45" s="170"/>
      <c r="J45" s="169"/>
      <c r="K45" s="170"/>
      <c r="L45" s="169"/>
      <c r="M45" s="170"/>
      <c r="N45" s="175"/>
      <c r="O45" s="176"/>
      <c r="P45" s="172"/>
      <c r="Q45" s="169"/>
      <c r="R45" s="170"/>
      <c r="S45" s="169"/>
      <c r="T45" s="170"/>
      <c r="U45" s="169"/>
      <c r="V45" s="170"/>
      <c r="W45" s="175"/>
      <c r="X45" s="176"/>
      <c r="Y45" s="172"/>
      <c r="Z45" s="169"/>
      <c r="AA45" s="170"/>
      <c r="AB45" s="169"/>
      <c r="AC45" s="170"/>
      <c r="AD45" s="169"/>
      <c r="AE45" s="170"/>
      <c r="AF45" s="169"/>
      <c r="AG45" s="170"/>
      <c r="AH45" s="172"/>
      <c r="AI45" s="169"/>
      <c r="AJ45" s="170"/>
      <c r="AK45" s="169"/>
      <c r="AL45" s="170"/>
      <c r="AM45" s="169"/>
      <c r="AN45" s="170"/>
      <c r="AO45" s="169"/>
      <c r="AP45" s="170"/>
      <c r="AQ45" s="29"/>
      <c r="AR45" s="30"/>
      <c r="AS45" s="30"/>
      <c r="AT45" s="30"/>
      <c r="AU45" s="30"/>
      <c r="AV45" s="30"/>
      <c r="AW45" s="30"/>
      <c r="AX45" s="30"/>
    </row>
    <row r="46" spans="1:50" s="15" customFormat="1" ht="12.75" customHeight="1">
      <c r="A46" s="100"/>
      <c r="B46" s="143" t="s">
        <v>255</v>
      </c>
      <c r="C46" s="71">
        <v>555</v>
      </c>
      <c r="D46" s="74">
        <v>39193</v>
      </c>
      <c r="E46" s="80" t="s">
        <v>66</v>
      </c>
      <c r="F46" s="87" t="s">
        <v>89</v>
      </c>
      <c r="G46" s="116" t="s">
        <v>4</v>
      </c>
      <c r="H46" s="163">
        <v>0</v>
      </c>
      <c r="I46" s="164">
        <v>0</v>
      </c>
      <c r="J46" s="163">
        <v>0</v>
      </c>
      <c r="K46" s="164">
        <v>0</v>
      </c>
      <c r="L46" s="163" t="s">
        <v>9</v>
      </c>
      <c r="M46" s="164" t="s">
        <v>9</v>
      </c>
      <c r="N46" s="163" t="s">
        <v>9</v>
      </c>
      <c r="O46" s="164" t="s">
        <v>9</v>
      </c>
      <c r="P46" s="167"/>
      <c r="Q46" s="163">
        <v>0</v>
      </c>
      <c r="R46" s="164">
        <v>0</v>
      </c>
      <c r="S46" s="163">
        <v>0</v>
      </c>
      <c r="T46" s="164">
        <v>0</v>
      </c>
      <c r="U46" s="163" t="s">
        <v>9</v>
      </c>
      <c r="V46" s="164" t="s">
        <v>9</v>
      </c>
      <c r="W46" s="163" t="s">
        <v>9</v>
      </c>
      <c r="X46" s="164" t="s">
        <v>9</v>
      </c>
      <c r="Y46" s="168"/>
      <c r="Z46" s="163">
        <v>0</v>
      </c>
      <c r="AA46" s="164">
        <v>0</v>
      </c>
      <c r="AB46" s="163">
        <v>0</v>
      </c>
      <c r="AC46" s="164">
        <v>0</v>
      </c>
      <c r="AD46" s="163" t="s">
        <v>9</v>
      </c>
      <c r="AE46" s="164" t="s">
        <v>9</v>
      </c>
      <c r="AF46" s="163" t="s">
        <v>9</v>
      </c>
      <c r="AG46" s="164" t="s">
        <v>9</v>
      </c>
      <c r="AH46" s="168"/>
      <c r="AI46" s="163">
        <v>0</v>
      </c>
      <c r="AJ46" s="164">
        <v>0</v>
      </c>
      <c r="AK46" s="163">
        <v>0</v>
      </c>
      <c r="AL46" s="164">
        <v>0</v>
      </c>
      <c r="AM46" s="163" t="s">
        <v>9</v>
      </c>
      <c r="AN46" s="164" t="s">
        <v>9</v>
      </c>
      <c r="AO46" s="163" t="s">
        <v>9</v>
      </c>
      <c r="AP46" s="164" t="s">
        <v>9</v>
      </c>
      <c r="AQ46" s="29"/>
      <c r="AR46" s="30"/>
      <c r="AS46" s="30"/>
      <c r="AT46" s="30"/>
      <c r="AU46" s="30"/>
      <c r="AV46" s="30"/>
      <c r="AW46" s="30"/>
      <c r="AX46" s="30"/>
    </row>
    <row r="47" spans="1:50" s="15" customFormat="1" ht="12.75" customHeight="1">
      <c r="A47" s="100"/>
      <c r="B47" s="143" t="s">
        <v>255</v>
      </c>
      <c r="C47" s="71">
        <v>524</v>
      </c>
      <c r="D47" s="74">
        <v>39193</v>
      </c>
      <c r="E47" s="80" t="s">
        <v>66</v>
      </c>
      <c r="F47" s="87" t="s">
        <v>29</v>
      </c>
      <c r="G47" s="116" t="s">
        <v>13</v>
      </c>
      <c r="H47" s="163">
        <v>-1.2</v>
      </c>
      <c r="I47" s="164">
        <v>-1.2</v>
      </c>
      <c r="J47" s="163">
        <v>-0.1</v>
      </c>
      <c r="K47" s="164">
        <v>-0.1</v>
      </c>
      <c r="L47" s="163">
        <v>0</v>
      </c>
      <c r="M47" s="164">
        <v>0</v>
      </c>
      <c r="N47" s="163">
        <v>-1.3</v>
      </c>
      <c r="O47" s="164">
        <v>-1.3</v>
      </c>
      <c r="P47" s="167"/>
      <c r="Q47" s="163">
        <v>-1.2</v>
      </c>
      <c r="R47" s="164">
        <v>-1.2</v>
      </c>
      <c r="S47" s="163">
        <v>-0.1</v>
      </c>
      <c r="T47" s="164">
        <v>-0.1</v>
      </c>
      <c r="U47" s="163">
        <v>0</v>
      </c>
      <c r="V47" s="164">
        <v>0</v>
      </c>
      <c r="W47" s="163">
        <v>-1.3</v>
      </c>
      <c r="X47" s="164">
        <v>-1.3</v>
      </c>
      <c r="Y47" s="168"/>
      <c r="Z47" s="163">
        <v>-1.2</v>
      </c>
      <c r="AA47" s="164">
        <v>-1.2</v>
      </c>
      <c r="AB47" s="163">
        <v>-0.1</v>
      </c>
      <c r="AC47" s="164">
        <v>-0.1</v>
      </c>
      <c r="AD47" s="163">
        <v>0</v>
      </c>
      <c r="AE47" s="164">
        <v>0</v>
      </c>
      <c r="AF47" s="163">
        <v>-1.3</v>
      </c>
      <c r="AG47" s="164">
        <v>-1.3</v>
      </c>
      <c r="AH47" s="168"/>
      <c r="AI47" s="163">
        <v>-1.2</v>
      </c>
      <c r="AJ47" s="164">
        <v>-1.2</v>
      </c>
      <c r="AK47" s="163">
        <v>-0.1</v>
      </c>
      <c r="AL47" s="164">
        <v>-0.1</v>
      </c>
      <c r="AM47" s="163">
        <v>0</v>
      </c>
      <c r="AN47" s="164">
        <v>0</v>
      </c>
      <c r="AO47" s="163">
        <v>-1.3</v>
      </c>
      <c r="AP47" s="164">
        <v>-1.3</v>
      </c>
      <c r="AQ47" s="29"/>
      <c r="AR47" s="30"/>
      <c r="AS47" s="30"/>
      <c r="AT47" s="30"/>
      <c r="AU47" s="30"/>
      <c r="AV47" s="30"/>
      <c r="AW47" s="30"/>
      <c r="AX47" s="30"/>
    </row>
    <row r="48" spans="1:50" s="15" customFormat="1" ht="12.75" customHeight="1">
      <c r="A48" s="100"/>
      <c r="B48" s="143" t="s">
        <v>255</v>
      </c>
      <c r="C48" s="71">
        <v>524</v>
      </c>
      <c r="D48" s="74">
        <v>39193</v>
      </c>
      <c r="E48" s="80" t="s">
        <v>66</v>
      </c>
      <c r="F48" s="87" t="s">
        <v>29</v>
      </c>
      <c r="G48" s="116" t="s">
        <v>46</v>
      </c>
      <c r="H48" s="163">
        <v>-0.1</v>
      </c>
      <c r="I48" s="164">
        <v>-0.1</v>
      </c>
      <c r="J48" s="163">
        <v>0</v>
      </c>
      <c r="K48" s="164">
        <v>0</v>
      </c>
      <c r="L48" s="163">
        <v>0</v>
      </c>
      <c r="M48" s="164">
        <v>0</v>
      </c>
      <c r="N48" s="163">
        <v>-0.1</v>
      </c>
      <c r="O48" s="164">
        <v>-0.1</v>
      </c>
      <c r="P48" s="167"/>
      <c r="Q48" s="163">
        <v>-0.1</v>
      </c>
      <c r="R48" s="164">
        <v>-0.1</v>
      </c>
      <c r="S48" s="163">
        <v>0</v>
      </c>
      <c r="T48" s="164">
        <v>0</v>
      </c>
      <c r="U48" s="163">
        <v>0</v>
      </c>
      <c r="V48" s="164">
        <v>0</v>
      </c>
      <c r="W48" s="163">
        <v>-0.1</v>
      </c>
      <c r="X48" s="164">
        <v>-0.1</v>
      </c>
      <c r="Y48" s="168"/>
      <c r="Z48" s="163">
        <v>-0.1</v>
      </c>
      <c r="AA48" s="164">
        <v>-0.1</v>
      </c>
      <c r="AB48" s="163">
        <v>0</v>
      </c>
      <c r="AC48" s="164">
        <v>0</v>
      </c>
      <c r="AD48" s="163">
        <v>0</v>
      </c>
      <c r="AE48" s="164">
        <v>0</v>
      </c>
      <c r="AF48" s="163">
        <v>-0.1</v>
      </c>
      <c r="AG48" s="164">
        <v>-0.1</v>
      </c>
      <c r="AH48" s="168"/>
      <c r="AI48" s="163">
        <v>-0.1</v>
      </c>
      <c r="AJ48" s="164">
        <v>-0.1</v>
      </c>
      <c r="AK48" s="163">
        <v>0</v>
      </c>
      <c r="AL48" s="164">
        <v>0</v>
      </c>
      <c r="AM48" s="163">
        <v>0</v>
      </c>
      <c r="AN48" s="164">
        <v>0</v>
      </c>
      <c r="AO48" s="163">
        <v>-0.1</v>
      </c>
      <c r="AP48" s="164">
        <v>-0.1</v>
      </c>
      <c r="AQ48" s="29"/>
      <c r="AR48" s="30"/>
      <c r="AS48" s="30"/>
      <c r="AT48" s="30"/>
      <c r="AU48" s="30"/>
      <c r="AV48" s="30"/>
      <c r="AW48" s="30"/>
      <c r="AX48" s="30"/>
    </row>
    <row r="49" spans="1:50" s="15" customFormat="1" ht="12.75" customHeight="1">
      <c r="A49" s="100"/>
      <c r="B49" s="143" t="s">
        <v>255</v>
      </c>
      <c r="C49" s="71">
        <v>524</v>
      </c>
      <c r="D49" s="74">
        <v>39193</v>
      </c>
      <c r="E49" s="80" t="s">
        <v>66</v>
      </c>
      <c r="F49" s="87" t="s">
        <v>29</v>
      </c>
      <c r="G49" s="116" t="s">
        <v>90</v>
      </c>
      <c r="H49" s="163">
        <v>-0.6</v>
      </c>
      <c r="I49" s="164">
        <v>-0.6</v>
      </c>
      <c r="J49" s="163">
        <v>0</v>
      </c>
      <c r="K49" s="164">
        <v>0</v>
      </c>
      <c r="L49" s="163">
        <v>0</v>
      </c>
      <c r="M49" s="164">
        <v>0</v>
      </c>
      <c r="N49" s="163">
        <f>H49+J49+L49</f>
        <v>-0.6</v>
      </c>
      <c r="O49" s="164">
        <f>I49+K49+M49</f>
        <v>-0.6</v>
      </c>
      <c r="P49" s="168"/>
      <c r="Q49" s="163">
        <v>-0.6</v>
      </c>
      <c r="R49" s="164">
        <v>-0.6</v>
      </c>
      <c r="S49" s="163">
        <v>0</v>
      </c>
      <c r="T49" s="164">
        <v>0</v>
      </c>
      <c r="U49" s="163">
        <v>0</v>
      </c>
      <c r="V49" s="164">
        <v>0</v>
      </c>
      <c r="W49" s="163">
        <f>Q49+S49+U49</f>
        <v>-0.6</v>
      </c>
      <c r="X49" s="164">
        <f>R49+T49+V49</f>
        <v>-0.6</v>
      </c>
      <c r="Y49" s="168"/>
      <c r="Z49" s="163">
        <v>-0.6</v>
      </c>
      <c r="AA49" s="164">
        <v>-0.6</v>
      </c>
      <c r="AB49" s="163">
        <v>0</v>
      </c>
      <c r="AC49" s="164">
        <v>0</v>
      </c>
      <c r="AD49" s="163">
        <v>0</v>
      </c>
      <c r="AE49" s="164">
        <v>0</v>
      </c>
      <c r="AF49" s="163">
        <f>Z49+AB49+AD49</f>
        <v>-0.6</v>
      </c>
      <c r="AG49" s="164">
        <f>AA49+AC49+AE49</f>
        <v>-0.6</v>
      </c>
      <c r="AH49" s="168"/>
      <c r="AI49" s="163">
        <v>-0.6</v>
      </c>
      <c r="AJ49" s="163">
        <v>-0.6</v>
      </c>
      <c r="AK49" s="163">
        <v>0</v>
      </c>
      <c r="AL49" s="164">
        <v>0</v>
      </c>
      <c r="AM49" s="163">
        <v>0</v>
      </c>
      <c r="AN49" s="164">
        <v>0</v>
      </c>
      <c r="AO49" s="163">
        <f>AI49+AK49+AM49</f>
        <v>-0.6</v>
      </c>
      <c r="AP49" s="164">
        <f>AJ49+AL49+AN49</f>
        <v>-0.6</v>
      </c>
      <c r="AQ49" s="29"/>
      <c r="AR49" s="30"/>
      <c r="AS49" s="30"/>
      <c r="AT49" s="30"/>
      <c r="AU49" s="30"/>
      <c r="AV49" s="30"/>
      <c r="AW49" s="30"/>
      <c r="AX49" s="30"/>
    </row>
    <row r="50" spans="1:50" s="15" customFormat="1" ht="12.75" customHeight="1">
      <c r="A50" s="100"/>
      <c r="B50" s="143" t="s">
        <v>255</v>
      </c>
      <c r="C50" s="70">
        <v>549</v>
      </c>
      <c r="D50" s="73">
        <v>39193</v>
      </c>
      <c r="E50" s="80" t="s">
        <v>66</v>
      </c>
      <c r="F50" s="87" t="s">
        <v>196</v>
      </c>
      <c r="G50" s="116" t="s">
        <v>4</v>
      </c>
      <c r="H50" s="163">
        <v>0</v>
      </c>
      <c r="I50" s="164">
        <v>0</v>
      </c>
      <c r="J50" s="163">
        <v>0</v>
      </c>
      <c r="K50" s="164">
        <v>0</v>
      </c>
      <c r="L50" s="163" t="s">
        <v>9</v>
      </c>
      <c r="M50" s="164" t="s">
        <v>9</v>
      </c>
      <c r="N50" s="163" t="s">
        <v>9</v>
      </c>
      <c r="O50" s="164" t="s">
        <v>9</v>
      </c>
      <c r="P50" s="168"/>
      <c r="Q50" s="163">
        <v>0</v>
      </c>
      <c r="R50" s="164">
        <v>0</v>
      </c>
      <c r="S50" s="163">
        <v>0</v>
      </c>
      <c r="T50" s="164">
        <v>0</v>
      </c>
      <c r="U50" s="163" t="s">
        <v>9</v>
      </c>
      <c r="V50" s="164" t="s">
        <v>9</v>
      </c>
      <c r="W50" s="163" t="s">
        <v>9</v>
      </c>
      <c r="X50" s="164" t="s">
        <v>9</v>
      </c>
      <c r="Y50" s="168"/>
      <c r="Z50" s="163">
        <v>0</v>
      </c>
      <c r="AA50" s="164">
        <v>0</v>
      </c>
      <c r="AB50" s="163">
        <v>0</v>
      </c>
      <c r="AC50" s="164">
        <v>0</v>
      </c>
      <c r="AD50" s="163" t="s">
        <v>9</v>
      </c>
      <c r="AE50" s="164" t="s">
        <v>9</v>
      </c>
      <c r="AF50" s="163" t="s">
        <v>9</v>
      </c>
      <c r="AG50" s="164" t="s">
        <v>9</v>
      </c>
      <c r="AH50" s="168"/>
      <c r="AI50" s="163">
        <v>0</v>
      </c>
      <c r="AJ50" s="164">
        <v>0</v>
      </c>
      <c r="AK50" s="163">
        <v>0</v>
      </c>
      <c r="AL50" s="164">
        <v>0</v>
      </c>
      <c r="AM50" s="163" t="s">
        <v>9</v>
      </c>
      <c r="AN50" s="164" t="s">
        <v>9</v>
      </c>
      <c r="AO50" s="163" t="s">
        <v>9</v>
      </c>
      <c r="AP50" s="164" t="s">
        <v>9</v>
      </c>
      <c r="AQ50" s="29"/>
      <c r="AR50" s="30"/>
      <c r="AS50" s="30"/>
      <c r="AT50" s="30"/>
      <c r="AU50" s="30"/>
      <c r="AV50" s="30"/>
      <c r="AW50" s="30"/>
      <c r="AX50" s="30"/>
    </row>
    <row r="51" spans="1:50" s="15" customFormat="1" ht="12.75" customHeight="1">
      <c r="A51" s="100"/>
      <c r="B51" s="143" t="s">
        <v>255</v>
      </c>
      <c r="C51" s="70">
        <v>664</v>
      </c>
      <c r="D51" s="73">
        <v>39244</v>
      </c>
      <c r="E51" s="80" t="s">
        <v>66</v>
      </c>
      <c r="F51" s="87" t="s">
        <v>207</v>
      </c>
      <c r="G51" s="116" t="s">
        <v>17</v>
      </c>
      <c r="H51" s="163" t="s">
        <v>7</v>
      </c>
      <c r="I51" s="164" t="s">
        <v>7</v>
      </c>
      <c r="J51" s="163">
        <v>0</v>
      </c>
      <c r="K51" s="164">
        <v>0</v>
      </c>
      <c r="L51" s="163">
        <v>0</v>
      </c>
      <c r="M51" s="164">
        <v>0</v>
      </c>
      <c r="N51" s="163" t="s">
        <v>7</v>
      </c>
      <c r="O51" s="164" t="s">
        <v>7</v>
      </c>
      <c r="P51" s="168"/>
      <c r="Q51" s="163" t="s">
        <v>7</v>
      </c>
      <c r="R51" s="164" t="s">
        <v>7</v>
      </c>
      <c r="S51" s="163">
        <v>0</v>
      </c>
      <c r="T51" s="164">
        <v>0</v>
      </c>
      <c r="U51" s="163">
        <v>0</v>
      </c>
      <c r="V51" s="164">
        <v>0</v>
      </c>
      <c r="W51" s="163" t="s">
        <v>7</v>
      </c>
      <c r="X51" s="164" t="s">
        <v>7</v>
      </c>
      <c r="Y51" s="168"/>
      <c r="Z51" s="163" t="s">
        <v>7</v>
      </c>
      <c r="AA51" s="164" t="s">
        <v>7</v>
      </c>
      <c r="AB51" s="163">
        <v>0</v>
      </c>
      <c r="AC51" s="164">
        <v>0</v>
      </c>
      <c r="AD51" s="163">
        <v>0</v>
      </c>
      <c r="AE51" s="164">
        <v>0</v>
      </c>
      <c r="AF51" s="163" t="s">
        <v>7</v>
      </c>
      <c r="AG51" s="164" t="s">
        <v>7</v>
      </c>
      <c r="AH51" s="168"/>
      <c r="AI51" s="163" t="s">
        <v>7</v>
      </c>
      <c r="AJ51" s="164" t="s">
        <v>7</v>
      </c>
      <c r="AK51" s="163">
        <v>0</v>
      </c>
      <c r="AL51" s="164">
        <v>0</v>
      </c>
      <c r="AM51" s="163">
        <v>0</v>
      </c>
      <c r="AN51" s="164">
        <v>0</v>
      </c>
      <c r="AO51" s="163" t="s">
        <v>7</v>
      </c>
      <c r="AP51" s="164" t="s">
        <v>7</v>
      </c>
      <c r="AQ51" s="29"/>
      <c r="AR51" s="30"/>
      <c r="AS51" s="30"/>
      <c r="AT51" s="30"/>
      <c r="AU51" s="30"/>
      <c r="AV51" s="30"/>
      <c r="AW51" s="30"/>
      <c r="AX51" s="30"/>
    </row>
    <row r="52" spans="1:50" s="15" customFormat="1" ht="12.75" customHeight="1">
      <c r="A52" s="100"/>
      <c r="B52" s="143"/>
      <c r="C52" s="71"/>
      <c r="D52" s="74"/>
      <c r="E52" s="80"/>
      <c r="F52" s="87"/>
      <c r="G52" s="116"/>
      <c r="H52" s="163"/>
      <c r="I52" s="164"/>
      <c r="J52" s="163"/>
      <c r="K52" s="164"/>
      <c r="L52" s="163"/>
      <c r="M52" s="164"/>
      <c r="N52" s="163"/>
      <c r="O52" s="164"/>
      <c r="P52" s="168"/>
      <c r="Q52" s="163"/>
      <c r="R52" s="164"/>
      <c r="S52" s="163"/>
      <c r="T52" s="164"/>
      <c r="U52" s="163"/>
      <c r="V52" s="164"/>
      <c r="W52" s="163"/>
      <c r="X52" s="164"/>
      <c r="Y52" s="168"/>
      <c r="Z52" s="163"/>
      <c r="AA52" s="164"/>
      <c r="AB52" s="163"/>
      <c r="AC52" s="164"/>
      <c r="AD52" s="163"/>
      <c r="AE52" s="164"/>
      <c r="AF52" s="163"/>
      <c r="AG52" s="164"/>
      <c r="AH52" s="168"/>
      <c r="AI52" s="163"/>
      <c r="AJ52" s="164"/>
      <c r="AK52" s="163"/>
      <c r="AL52" s="164"/>
      <c r="AM52" s="163"/>
      <c r="AN52" s="164"/>
      <c r="AO52" s="163"/>
      <c r="AP52" s="164"/>
      <c r="AQ52" s="29"/>
      <c r="AR52" s="30"/>
      <c r="AS52" s="30"/>
      <c r="AT52" s="30"/>
      <c r="AU52" s="30"/>
      <c r="AV52" s="30"/>
      <c r="AW52" s="30"/>
      <c r="AX52" s="30"/>
    </row>
    <row r="53" spans="1:50" s="15" customFormat="1" ht="12.75" customHeight="1">
      <c r="A53" s="100"/>
      <c r="B53" s="143" t="s">
        <v>256</v>
      </c>
      <c r="C53" s="71">
        <v>597</v>
      </c>
      <c r="D53" s="74">
        <v>39198</v>
      </c>
      <c r="E53" s="79" t="s">
        <v>67</v>
      </c>
      <c r="F53" s="92" t="s">
        <v>31</v>
      </c>
      <c r="G53" s="121" t="s">
        <v>4</v>
      </c>
      <c r="H53" s="163">
        <v>0</v>
      </c>
      <c r="I53" s="164">
        <v>0</v>
      </c>
      <c r="J53" s="163">
        <v>0</v>
      </c>
      <c r="K53" s="164">
        <v>0</v>
      </c>
      <c r="L53" s="163">
        <v>0</v>
      </c>
      <c r="M53" s="164">
        <v>0</v>
      </c>
      <c r="N53" s="187">
        <f>H53+J53+L53</f>
        <v>0</v>
      </c>
      <c r="O53" s="188">
        <f>I53+K53+M53</f>
        <v>0</v>
      </c>
      <c r="P53" s="168"/>
      <c r="Q53" s="163">
        <v>0</v>
      </c>
      <c r="R53" s="164">
        <v>0</v>
      </c>
      <c r="S53" s="163">
        <v>0</v>
      </c>
      <c r="T53" s="164">
        <v>0</v>
      </c>
      <c r="U53" s="163">
        <v>0</v>
      </c>
      <c r="V53" s="164">
        <v>0</v>
      </c>
      <c r="W53" s="187">
        <f>Q53+S53+U53</f>
        <v>0</v>
      </c>
      <c r="X53" s="188">
        <f>R53+T53+V53</f>
        <v>0</v>
      </c>
      <c r="Y53" s="168"/>
      <c r="Z53" s="163">
        <v>0</v>
      </c>
      <c r="AA53" s="164">
        <v>0</v>
      </c>
      <c r="AB53" s="163">
        <v>0</v>
      </c>
      <c r="AC53" s="164">
        <v>0</v>
      </c>
      <c r="AD53" s="163">
        <v>0</v>
      </c>
      <c r="AE53" s="164">
        <v>0</v>
      </c>
      <c r="AF53" s="187">
        <f>Z53+AB53+AD53</f>
        <v>0</v>
      </c>
      <c r="AG53" s="188">
        <f>AA53+AC53+AE53</f>
        <v>0</v>
      </c>
      <c r="AH53" s="168"/>
      <c r="AI53" s="163">
        <v>0</v>
      </c>
      <c r="AJ53" s="164">
        <v>0</v>
      </c>
      <c r="AK53" s="163">
        <v>0</v>
      </c>
      <c r="AL53" s="164">
        <v>0</v>
      </c>
      <c r="AM53" s="163">
        <v>0</v>
      </c>
      <c r="AN53" s="164">
        <v>0</v>
      </c>
      <c r="AO53" s="187">
        <f>AI53+AK53+AM53</f>
        <v>0</v>
      </c>
      <c r="AP53" s="188">
        <f>AJ53+AL53+AN53</f>
        <v>0</v>
      </c>
      <c r="AQ53" s="29"/>
      <c r="AR53" s="30"/>
      <c r="AS53" s="30"/>
      <c r="AT53" s="30"/>
      <c r="AU53" s="30"/>
      <c r="AV53" s="30"/>
      <c r="AW53" s="30"/>
      <c r="AX53" s="30"/>
    </row>
    <row r="54" spans="1:50" s="15" customFormat="1" ht="12.75" customHeight="1">
      <c r="A54" s="100"/>
      <c r="B54" s="143"/>
      <c r="C54" s="71"/>
      <c r="D54" s="74"/>
      <c r="E54" s="77"/>
      <c r="F54" s="86"/>
      <c r="G54" s="115"/>
      <c r="H54" s="154"/>
      <c r="I54" s="155"/>
      <c r="J54" s="154"/>
      <c r="K54" s="155"/>
      <c r="L54" s="154"/>
      <c r="M54" s="155"/>
      <c r="N54" s="154"/>
      <c r="O54" s="155"/>
      <c r="P54" s="156"/>
      <c r="Q54" s="154"/>
      <c r="R54" s="159"/>
      <c r="S54" s="160"/>
      <c r="T54" s="159"/>
      <c r="U54" s="160"/>
      <c r="V54" s="159"/>
      <c r="W54" s="160"/>
      <c r="X54" s="159"/>
      <c r="Y54" s="157"/>
      <c r="Z54" s="160"/>
      <c r="AA54" s="159"/>
      <c r="AB54" s="160"/>
      <c r="AC54" s="159"/>
      <c r="AD54" s="160"/>
      <c r="AE54" s="159"/>
      <c r="AF54" s="160"/>
      <c r="AG54" s="159"/>
      <c r="AH54" s="158"/>
      <c r="AI54" s="160"/>
      <c r="AJ54" s="159"/>
      <c r="AK54" s="160"/>
      <c r="AL54" s="159"/>
      <c r="AM54" s="160"/>
      <c r="AN54" s="159"/>
      <c r="AO54" s="160"/>
      <c r="AP54" s="159"/>
      <c r="AQ54" s="29"/>
      <c r="AR54" s="30"/>
      <c r="AS54" s="30"/>
      <c r="AT54" s="30"/>
      <c r="AU54" s="30"/>
      <c r="AV54" s="30"/>
      <c r="AW54" s="30"/>
      <c r="AX54" s="30"/>
    </row>
    <row r="55" spans="1:50" s="15" customFormat="1" ht="12.75" customHeight="1">
      <c r="A55" s="100"/>
      <c r="B55" s="143" t="s">
        <v>257</v>
      </c>
      <c r="C55" s="71">
        <v>696</v>
      </c>
      <c r="D55" s="74">
        <v>39255</v>
      </c>
      <c r="E55" s="77" t="s">
        <v>156</v>
      </c>
      <c r="F55" s="86" t="s">
        <v>186</v>
      </c>
      <c r="G55" s="115" t="s">
        <v>177</v>
      </c>
      <c r="H55" s="154">
        <v>0</v>
      </c>
      <c r="I55" s="155">
        <v>0</v>
      </c>
      <c r="J55" s="154">
        <v>0</v>
      </c>
      <c r="K55" s="155">
        <v>0</v>
      </c>
      <c r="L55" s="154">
        <v>-0.2</v>
      </c>
      <c r="M55" s="155">
        <v>-0.2</v>
      </c>
      <c r="N55" s="187">
        <f>H55+J55+L55</f>
        <v>-0.2</v>
      </c>
      <c r="O55" s="188">
        <f>I55+K55+M55</f>
        <v>-0.2</v>
      </c>
      <c r="P55" s="156"/>
      <c r="Q55" s="154">
        <v>0</v>
      </c>
      <c r="R55" s="155">
        <v>0</v>
      </c>
      <c r="S55" s="154">
        <v>0</v>
      </c>
      <c r="T55" s="155">
        <v>0</v>
      </c>
      <c r="U55" s="154">
        <v>-0.2</v>
      </c>
      <c r="V55" s="155">
        <v>-0.2</v>
      </c>
      <c r="W55" s="187">
        <f>Q55+S55+U55</f>
        <v>-0.2</v>
      </c>
      <c r="X55" s="188">
        <f>R55+T55+V55</f>
        <v>-0.2</v>
      </c>
      <c r="Y55" s="157"/>
      <c r="Z55" s="154">
        <v>0</v>
      </c>
      <c r="AA55" s="155">
        <v>0</v>
      </c>
      <c r="AB55" s="154">
        <v>0</v>
      </c>
      <c r="AC55" s="155">
        <v>0</v>
      </c>
      <c r="AD55" s="154">
        <v>-0.2</v>
      </c>
      <c r="AE55" s="155">
        <v>-0.2</v>
      </c>
      <c r="AF55" s="187">
        <f>Z55+AB55+AD55</f>
        <v>-0.2</v>
      </c>
      <c r="AG55" s="188">
        <f>AA55+AC55+AE55</f>
        <v>-0.2</v>
      </c>
      <c r="AH55" s="158"/>
      <c r="AI55" s="154">
        <v>0</v>
      </c>
      <c r="AJ55" s="155">
        <v>0</v>
      </c>
      <c r="AK55" s="154">
        <v>0</v>
      </c>
      <c r="AL55" s="155">
        <v>0</v>
      </c>
      <c r="AM55" s="154">
        <v>-0.2</v>
      </c>
      <c r="AN55" s="155">
        <v>-0.2</v>
      </c>
      <c r="AO55" s="187">
        <f>AI55+AK55+AM55</f>
        <v>-0.2</v>
      </c>
      <c r="AP55" s="188">
        <f>AJ55+AL55+AN55</f>
        <v>-0.2</v>
      </c>
      <c r="AQ55" s="29"/>
      <c r="AR55" s="30"/>
      <c r="AS55" s="30"/>
      <c r="AT55" s="30"/>
      <c r="AU55" s="30"/>
      <c r="AV55" s="30"/>
      <c r="AW55" s="30"/>
      <c r="AX55" s="30"/>
    </row>
    <row r="56" spans="1:50" s="15" customFormat="1" ht="12.75" customHeight="1">
      <c r="A56" s="100"/>
      <c r="B56" s="143"/>
      <c r="C56" s="71"/>
      <c r="D56" s="74"/>
      <c r="E56" s="77"/>
      <c r="F56" s="86"/>
      <c r="G56" s="115"/>
      <c r="H56" s="154"/>
      <c r="I56" s="155"/>
      <c r="J56" s="154"/>
      <c r="K56" s="155"/>
      <c r="L56" s="154"/>
      <c r="M56" s="155"/>
      <c r="N56" s="154"/>
      <c r="O56" s="155"/>
      <c r="P56" s="156"/>
      <c r="Q56" s="154"/>
      <c r="R56" s="159"/>
      <c r="S56" s="160"/>
      <c r="T56" s="159"/>
      <c r="U56" s="160"/>
      <c r="V56" s="159"/>
      <c r="W56" s="160"/>
      <c r="X56" s="159"/>
      <c r="Y56" s="157"/>
      <c r="Z56" s="160"/>
      <c r="AA56" s="159"/>
      <c r="AB56" s="160"/>
      <c r="AC56" s="159"/>
      <c r="AD56" s="160"/>
      <c r="AE56" s="159"/>
      <c r="AF56" s="160"/>
      <c r="AG56" s="159"/>
      <c r="AH56" s="158"/>
      <c r="AI56" s="160"/>
      <c r="AJ56" s="159"/>
      <c r="AK56" s="160"/>
      <c r="AL56" s="159"/>
      <c r="AM56" s="160"/>
      <c r="AN56" s="159"/>
      <c r="AO56" s="160"/>
      <c r="AP56" s="159"/>
      <c r="AQ56" s="29"/>
      <c r="AR56" s="30"/>
      <c r="AS56" s="30"/>
      <c r="AT56" s="30"/>
      <c r="AU56" s="30"/>
      <c r="AV56" s="30"/>
      <c r="AW56" s="30"/>
      <c r="AX56" s="30"/>
    </row>
    <row r="57" spans="1:50" s="15" customFormat="1" ht="12.75" customHeight="1">
      <c r="A57" s="100"/>
      <c r="B57" s="143" t="s">
        <v>258</v>
      </c>
      <c r="C57" s="71">
        <v>698</v>
      </c>
      <c r="D57" s="74">
        <v>39255</v>
      </c>
      <c r="E57" s="77" t="s">
        <v>157</v>
      </c>
      <c r="F57" s="86" t="s">
        <v>187</v>
      </c>
      <c r="G57" s="115" t="s">
        <v>177</v>
      </c>
      <c r="H57" s="154" t="s">
        <v>8</v>
      </c>
      <c r="I57" s="155" t="s">
        <v>8</v>
      </c>
      <c r="J57" s="154" t="s">
        <v>8</v>
      </c>
      <c r="K57" s="155" t="s">
        <v>8</v>
      </c>
      <c r="L57" s="154" t="s">
        <v>8</v>
      </c>
      <c r="M57" s="155" t="s">
        <v>8</v>
      </c>
      <c r="N57" s="154" t="s">
        <v>8</v>
      </c>
      <c r="O57" s="155" t="s">
        <v>8</v>
      </c>
      <c r="P57" s="156"/>
      <c r="Q57" s="154" t="s">
        <v>8</v>
      </c>
      <c r="R57" s="155" t="s">
        <v>8</v>
      </c>
      <c r="S57" s="154" t="s">
        <v>8</v>
      </c>
      <c r="T57" s="155" t="s">
        <v>8</v>
      </c>
      <c r="U57" s="154" t="s">
        <v>8</v>
      </c>
      <c r="V57" s="155" t="s">
        <v>8</v>
      </c>
      <c r="W57" s="154" t="s">
        <v>8</v>
      </c>
      <c r="X57" s="155" t="s">
        <v>8</v>
      </c>
      <c r="Y57" s="157"/>
      <c r="Z57" s="154" t="s">
        <v>8</v>
      </c>
      <c r="AA57" s="155" t="s">
        <v>8</v>
      </c>
      <c r="AB57" s="154" t="s">
        <v>8</v>
      </c>
      <c r="AC57" s="155" t="s">
        <v>8</v>
      </c>
      <c r="AD57" s="154" t="s">
        <v>8</v>
      </c>
      <c r="AE57" s="155" t="s">
        <v>8</v>
      </c>
      <c r="AF57" s="154" t="s">
        <v>8</v>
      </c>
      <c r="AG57" s="155" t="s">
        <v>8</v>
      </c>
      <c r="AH57" s="158"/>
      <c r="AI57" s="154" t="s">
        <v>8</v>
      </c>
      <c r="AJ57" s="155" t="s">
        <v>8</v>
      </c>
      <c r="AK57" s="154" t="s">
        <v>8</v>
      </c>
      <c r="AL57" s="155" t="s">
        <v>8</v>
      </c>
      <c r="AM57" s="154" t="s">
        <v>8</v>
      </c>
      <c r="AN57" s="155" t="s">
        <v>8</v>
      </c>
      <c r="AO57" s="154" t="s">
        <v>8</v>
      </c>
      <c r="AP57" s="155" t="s">
        <v>8</v>
      </c>
      <c r="AQ57" s="29"/>
      <c r="AR57" s="30"/>
      <c r="AS57" s="30"/>
      <c r="AT57" s="30"/>
      <c r="AU57" s="30"/>
      <c r="AV57" s="30"/>
      <c r="AW57" s="30"/>
      <c r="AX57" s="30"/>
    </row>
    <row r="58" spans="1:50" s="15" customFormat="1" ht="12.75" customHeight="1">
      <c r="A58" s="100"/>
      <c r="B58" s="143"/>
      <c r="C58" s="71"/>
      <c r="D58" s="74"/>
      <c r="E58" s="77"/>
      <c r="F58" s="86"/>
      <c r="G58" s="115"/>
      <c r="H58" s="154"/>
      <c r="I58" s="155"/>
      <c r="J58" s="154"/>
      <c r="K58" s="155"/>
      <c r="L58" s="154"/>
      <c r="M58" s="155"/>
      <c r="N58" s="154"/>
      <c r="O58" s="155"/>
      <c r="P58" s="156"/>
      <c r="Q58" s="154"/>
      <c r="R58" s="159"/>
      <c r="S58" s="160"/>
      <c r="T58" s="159"/>
      <c r="U58" s="160"/>
      <c r="V58" s="159"/>
      <c r="W58" s="160"/>
      <c r="X58" s="159"/>
      <c r="Y58" s="157"/>
      <c r="Z58" s="160"/>
      <c r="AA58" s="159"/>
      <c r="AB58" s="160"/>
      <c r="AC58" s="159"/>
      <c r="AD58" s="160"/>
      <c r="AE58" s="159"/>
      <c r="AF58" s="160"/>
      <c r="AG58" s="159"/>
      <c r="AH58" s="158"/>
      <c r="AI58" s="160"/>
      <c r="AJ58" s="159"/>
      <c r="AK58" s="160"/>
      <c r="AL58" s="159"/>
      <c r="AM58" s="160"/>
      <c r="AN58" s="159"/>
      <c r="AO58" s="160"/>
      <c r="AP58" s="159"/>
      <c r="AQ58" s="29"/>
      <c r="AR58" s="30"/>
      <c r="AS58" s="30"/>
      <c r="AT58" s="30"/>
      <c r="AU58" s="30"/>
      <c r="AV58" s="30"/>
      <c r="AW58" s="30"/>
      <c r="AX58" s="30"/>
    </row>
    <row r="59" spans="1:50" s="15" customFormat="1" ht="12.75" customHeight="1">
      <c r="A59" s="100"/>
      <c r="B59" s="143" t="s">
        <v>241</v>
      </c>
      <c r="C59" s="71">
        <v>689</v>
      </c>
      <c r="D59" s="74">
        <v>39244</v>
      </c>
      <c r="E59" s="77" t="s">
        <v>203</v>
      </c>
      <c r="F59" s="86" t="s">
        <v>204</v>
      </c>
      <c r="G59" s="115" t="s">
        <v>190</v>
      </c>
      <c r="H59" s="154">
        <v>37</v>
      </c>
      <c r="I59" s="155">
        <v>37</v>
      </c>
      <c r="J59" s="154">
        <v>0</v>
      </c>
      <c r="K59" s="155">
        <v>0</v>
      </c>
      <c r="L59" s="154">
        <v>0</v>
      </c>
      <c r="M59" s="155">
        <v>0</v>
      </c>
      <c r="N59" s="187">
        <f>H59+J59+L59</f>
        <v>37</v>
      </c>
      <c r="O59" s="188">
        <f>I59+K59+M59</f>
        <v>37</v>
      </c>
      <c r="P59" s="156"/>
      <c r="Q59" s="154">
        <v>37.8</v>
      </c>
      <c r="R59" s="155">
        <v>37.8</v>
      </c>
      <c r="S59" s="154">
        <v>0</v>
      </c>
      <c r="T59" s="155">
        <v>0</v>
      </c>
      <c r="U59" s="154">
        <v>0</v>
      </c>
      <c r="V59" s="155">
        <v>0</v>
      </c>
      <c r="W59" s="187">
        <f>Q59+S59+U59</f>
        <v>37.8</v>
      </c>
      <c r="X59" s="188">
        <f>R59+T59+V59</f>
        <v>37.8</v>
      </c>
      <c r="Y59" s="157"/>
      <c r="Z59" s="154">
        <v>38.6</v>
      </c>
      <c r="AA59" s="155">
        <v>38.6</v>
      </c>
      <c r="AB59" s="154">
        <v>0</v>
      </c>
      <c r="AC59" s="155">
        <v>0</v>
      </c>
      <c r="AD59" s="154">
        <v>0</v>
      </c>
      <c r="AE59" s="155">
        <v>0</v>
      </c>
      <c r="AF59" s="187">
        <f>Z59+AB59+AD59</f>
        <v>38.6</v>
      </c>
      <c r="AG59" s="188">
        <f>AA59+AC59+AE59</f>
        <v>38.6</v>
      </c>
      <c r="AH59" s="158"/>
      <c r="AI59" s="154">
        <v>39.4</v>
      </c>
      <c r="AJ59" s="155">
        <v>39.4</v>
      </c>
      <c r="AK59" s="154">
        <v>0</v>
      </c>
      <c r="AL59" s="155">
        <v>0</v>
      </c>
      <c r="AM59" s="154">
        <v>0</v>
      </c>
      <c r="AN59" s="155">
        <v>0</v>
      </c>
      <c r="AO59" s="187">
        <f>AI59+AK59+AM59</f>
        <v>39.4</v>
      </c>
      <c r="AP59" s="188">
        <f>AJ59+AL59+AN59</f>
        <v>39.4</v>
      </c>
      <c r="AQ59" s="29"/>
      <c r="AR59" s="30"/>
      <c r="AS59" s="30"/>
      <c r="AT59" s="30"/>
      <c r="AU59" s="30"/>
      <c r="AV59" s="30"/>
      <c r="AW59" s="30"/>
      <c r="AX59" s="30"/>
    </row>
    <row r="60" spans="1:50" s="15" customFormat="1" ht="12.75" customHeight="1">
      <c r="A60" s="100"/>
      <c r="B60" s="143" t="s">
        <v>241</v>
      </c>
      <c r="C60" s="71">
        <v>689</v>
      </c>
      <c r="D60" s="74">
        <v>39244</v>
      </c>
      <c r="E60" s="77" t="s">
        <v>203</v>
      </c>
      <c r="F60" s="86" t="s">
        <v>208</v>
      </c>
      <c r="G60" s="115" t="s">
        <v>177</v>
      </c>
      <c r="H60" s="154" t="s">
        <v>8</v>
      </c>
      <c r="I60" s="155" t="s">
        <v>8</v>
      </c>
      <c r="J60" s="154">
        <v>0</v>
      </c>
      <c r="K60" s="155">
        <v>0</v>
      </c>
      <c r="L60" s="154">
        <v>0</v>
      </c>
      <c r="M60" s="155">
        <v>0</v>
      </c>
      <c r="N60" s="187" t="s">
        <v>8</v>
      </c>
      <c r="O60" s="188" t="s">
        <v>8</v>
      </c>
      <c r="P60" s="156"/>
      <c r="Q60" s="154" t="s">
        <v>8</v>
      </c>
      <c r="R60" s="155" t="s">
        <v>8</v>
      </c>
      <c r="S60" s="154">
        <v>0</v>
      </c>
      <c r="T60" s="155">
        <v>0</v>
      </c>
      <c r="U60" s="154">
        <v>0</v>
      </c>
      <c r="V60" s="155">
        <v>0</v>
      </c>
      <c r="W60" s="187" t="s">
        <v>8</v>
      </c>
      <c r="X60" s="188" t="s">
        <v>8</v>
      </c>
      <c r="Y60" s="157"/>
      <c r="Z60" s="154" t="s">
        <v>8</v>
      </c>
      <c r="AA60" s="155" t="s">
        <v>8</v>
      </c>
      <c r="AB60" s="154">
        <v>0</v>
      </c>
      <c r="AC60" s="155">
        <v>0</v>
      </c>
      <c r="AD60" s="154">
        <v>0</v>
      </c>
      <c r="AE60" s="155">
        <v>0</v>
      </c>
      <c r="AF60" s="187" t="s">
        <v>8</v>
      </c>
      <c r="AG60" s="188" t="s">
        <v>8</v>
      </c>
      <c r="AH60" s="158"/>
      <c r="AI60" s="154" t="s">
        <v>8</v>
      </c>
      <c r="AJ60" s="155" t="s">
        <v>8</v>
      </c>
      <c r="AK60" s="154">
        <v>0</v>
      </c>
      <c r="AL60" s="155">
        <v>0</v>
      </c>
      <c r="AM60" s="154">
        <v>0</v>
      </c>
      <c r="AN60" s="155">
        <v>0</v>
      </c>
      <c r="AO60" s="187" t="s">
        <v>8</v>
      </c>
      <c r="AP60" s="188" t="s">
        <v>8</v>
      </c>
      <c r="AQ60" s="29"/>
      <c r="AR60" s="30"/>
      <c r="AS60" s="30"/>
      <c r="AT60" s="30"/>
      <c r="AU60" s="30"/>
      <c r="AV60" s="30"/>
      <c r="AW60" s="30"/>
      <c r="AX60" s="30"/>
    </row>
    <row r="61" spans="1:50" s="15" customFormat="1" ht="12.75" customHeight="1">
      <c r="A61" s="100"/>
      <c r="B61" s="143"/>
      <c r="C61" s="71"/>
      <c r="D61" s="74"/>
      <c r="E61" s="77"/>
      <c r="F61" s="86"/>
      <c r="G61" s="115"/>
      <c r="H61" s="154"/>
      <c r="I61" s="155"/>
      <c r="J61" s="154"/>
      <c r="K61" s="155"/>
      <c r="L61" s="154"/>
      <c r="M61" s="155"/>
      <c r="N61" s="154"/>
      <c r="O61" s="155"/>
      <c r="P61" s="156"/>
      <c r="Q61" s="154"/>
      <c r="R61" s="159"/>
      <c r="S61" s="160"/>
      <c r="T61" s="159"/>
      <c r="U61" s="160"/>
      <c r="V61" s="159"/>
      <c r="W61" s="160"/>
      <c r="X61" s="159"/>
      <c r="Y61" s="157"/>
      <c r="Z61" s="160"/>
      <c r="AA61" s="159"/>
      <c r="AB61" s="160"/>
      <c r="AC61" s="159"/>
      <c r="AD61" s="160"/>
      <c r="AE61" s="159"/>
      <c r="AF61" s="160"/>
      <c r="AG61" s="159"/>
      <c r="AH61" s="158"/>
      <c r="AI61" s="160"/>
      <c r="AJ61" s="159"/>
      <c r="AK61" s="160"/>
      <c r="AL61" s="159"/>
      <c r="AM61" s="160"/>
      <c r="AN61" s="159"/>
      <c r="AO61" s="160"/>
      <c r="AP61" s="159"/>
      <c r="AQ61" s="29"/>
      <c r="AR61" s="30"/>
      <c r="AS61" s="30"/>
      <c r="AT61" s="30"/>
      <c r="AU61" s="30"/>
      <c r="AV61" s="30"/>
      <c r="AW61" s="30"/>
      <c r="AX61" s="30"/>
    </row>
    <row r="62" spans="1:50" s="15" customFormat="1" ht="12.75" customHeight="1">
      <c r="A62" s="100"/>
      <c r="B62" s="143" t="s">
        <v>242</v>
      </c>
      <c r="C62" s="71">
        <v>666</v>
      </c>
      <c r="D62" s="74">
        <v>39244</v>
      </c>
      <c r="E62" s="77" t="s">
        <v>158</v>
      </c>
      <c r="F62" s="86" t="s">
        <v>166</v>
      </c>
      <c r="G62" s="115" t="s">
        <v>170</v>
      </c>
      <c r="H62" s="163">
        <v>0</v>
      </c>
      <c r="I62" s="164">
        <v>0</v>
      </c>
      <c r="J62" s="163">
        <v>0</v>
      </c>
      <c r="K62" s="164">
        <v>0</v>
      </c>
      <c r="L62" s="163">
        <v>0</v>
      </c>
      <c r="M62" s="164">
        <v>0</v>
      </c>
      <c r="N62" s="165">
        <f>H62+J62+L62</f>
        <v>0</v>
      </c>
      <c r="O62" s="166">
        <f>I62+K62+M62</f>
        <v>0</v>
      </c>
      <c r="P62" s="156"/>
      <c r="Q62" s="163">
        <v>0</v>
      </c>
      <c r="R62" s="164">
        <v>0</v>
      </c>
      <c r="S62" s="163">
        <v>0</v>
      </c>
      <c r="T62" s="164">
        <v>0</v>
      </c>
      <c r="U62" s="163">
        <v>0</v>
      </c>
      <c r="V62" s="164">
        <v>0</v>
      </c>
      <c r="W62" s="165">
        <f>Q62+S62+U62</f>
        <v>0</v>
      </c>
      <c r="X62" s="166">
        <f>R62+T62+V62</f>
        <v>0</v>
      </c>
      <c r="Y62" s="157"/>
      <c r="Z62" s="163">
        <v>0</v>
      </c>
      <c r="AA62" s="164">
        <v>0</v>
      </c>
      <c r="AB62" s="163">
        <v>0</v>
      </c>
      <c r="AC62" s="164">
        <v>0</v>
      </c>
      <c r="AD62" s="163">
        <v>0</v>
      </c>
      <c r="AE62" s="164">
        <v>0</v>
      </c>
      <c r="AF62" s="165">
        <f>Z62+AB62+AD62</f>
        <v>0</v>
      </c>
      <c r="AG62" s="166">
        <f>AA62+AC62+AE62</f>
        <v>0</v>
      </c>
      <c r="AH62" s="158"/>
      <c r="AI62" s="163">
        <v>0</v>
      </c>
      <c r="AJ62" s="164">
        <v>0</v>
      </c>
      <c r="AK62" s="163">
        <v>0</v>
      </c>
      <c r="AL62" s="164">
        <v>0</v>
      </c>
      <c r="AM62" s="163">
        <v>0</v>
      </c>
      <c r="AN62" s="164">
        <v>0</v>
      </c>
      <c r="AO62" s="165">
        <f>AI62+AK62+AM62</f>
        <v>0</v>
      </c>
      <c r="AP62" s="166">
        <f>AJ62+AL62+AN62</f>
        <v>0</v>
      </c>
      <c r="AQ62" s="29"/>
      <c r="AR62" s="30"/>
      <c r="AS62" s="30"/>
      <c r="AT62" s="30"/>
      <c r="AU62" s="30"/>
      <c r="AV62" s="30"/>
      <c r="AW62" s="30"/>
      <c r="AX62" s="30"/>
    </row>
    <row r="63" spans="1:50" s="15" customFormat="1" ht="12.75" customHeight="1">
      <c r="A63" s="100"/>
      <c r="B63" s="143"/>
      <c r="C63" s="71"/>
      <c r="D63" s="74"/>
      <c r="E63" s="77"/>
      <c r="F63" s="86"/>
      <c r="G63" s="115"/>
      <c r="H63" s="154"/>
      <c r="I63" s="155"/>
      <c r="J63" s="154"/>
      <c r="K63" s="155"/>
      <c r="L63" s="154"/>
      <c r="M63" s="155"/>
      <c r="N63" s="154"/>
      <c r="O63" s="155"/>
      <c r="P63" s="156"/>
      <c r="Q63" s="154"/>
      <c r="R63" s="159"/>
      <c r="S63" s="160"/>
      <c r="T63" s="159"/>
      <c r="U63" s="160"/>
      <c r="V63" s="159"/>
      <c r="W63" s="160"/>
      <c r="X63" s="159"/>
      <c r="Y63" s="157"/>
      <c r="Z63" s="160"/>
      <c r="AA63" s="159"/>
      <c r="AB63" s="160"/>
      <c r="AC63" s="159"/>
      <c r="AD63" s="160"/>
      <c r="AE63" s="159"/>
      <c r="AF63" s="160"/>
      <c r="AG63" s="159"/>
      <c r="AH63" s="158"/>
      <c r="AI63" s="160"/>
      <c r="AJ63" s="159"/>
      <c r="AK63" s="160"/>
      <c r="AL63" s="159"/>
      <c r="AM63" s="160"/>
      <c r="AN63" s="159"/>
      <c r="AO63" s="160"/>
      <c r="AP63" s="159"/>
      <c r="AQ63" s="29"/>
      <c r="AR63" s="30"/>
      <c r="AS63" s="30"/>
      <c r="AT63" s="30"/>
      <c r="AU63" s="30"/>
      <c r="AV63" s="30"/>
      <c r="AW63" s="30"/>
      <c r="AX63" s="30"/>
    </row>
    <row r="64" spans="1:50" s="15" customFormat="1" ht="12.75" customHeight="1">
      <c r="A64" s="100"/>
      <c r="B64" s="143" t="s">
        <v>246</v>
      </c>
      <c r="C64" s="71">
        <v>532</v>
      </c>
      <c r="D64" s="74">
        <v>39193</v>
      </c>
      <c r="E64" s="80" t="s">
        <v>68</v>
      </c>
      <c r="F64" s="91" t="s">
        <v>87</v>
      </c>
      <c r="G64" s="120" t="s">
        <v>4</v>
      </c>
      <c r="H64" s="163">
        <v>0</v>
      </c>
      <c r="I64" s="164">
        <v>0</v>
      </c>
      <c r="J64" s="163">
        <v>0</v>
      </c>
      <c r="K64" s="164">
        <v>0</v>
      </c>
      <c r="L64" s="163" t="s">
        <v>7</v>
      </c>
      <c r="M64" s="188">
        <v>-1.4</v>
      </c>
      <c r="N64" s="187" t="s">
        <v>7</v>
      </c>
      <c r="O64" s="188">
        <f>I64+K64+M64</f>
        <v>-1.4</v>
      </c>
      <c r="P64" s="168"/>
      <c r="Q64" s="163">
        <v>0</v>
      </c>
      <c r="R64" s="164">
        <v>0</v>
      </c>
      <c r="S64" s="163">
        <v>0</v>
      </c>
      <c r="T64" s="164">
        <v>0</v>
      </c>
      <c r="U64" s="187">
        <v>-0.1</v>
      </c>
      <c r="V64" s="188">
        <v>-1.4</v>
      </c>
      <c r="W64" s="187">
        <f>Q64+S64+U64</f>
        <v>-0.1</v>
      </c>
      <c r="X64" s="188">
        <f>R64+T64+V64</f>
        <v>-1.4</v>
      </c>
      <c r="Y64" s="168"/>
      <c r="Z64" s="163">
        <v>0</v>
      </c>
      <c r="AA64" s="164">
        <v>0</v>
      </c>
      <c r="AB64" s="163">
        <v>0</v>
      </c>
      <c r="AC64" s="164">
        <v>0</v>
      </c>
      <c r="AD64" s="163">
        <v>-0.7</v>
      </c>
      <c r="AE64" s="164">
        <v>-1.4</v>
      </c>
      <c r="AF64" s="165">
        <f>Z64+AB64+AD64</f>
        <v>-0.7</v>
      </c>
      <c r="AG64" s="166">
        <f>AA64+AC64+AE64</f>
        <v>-1.4</v>
      </c>
      <c r="AH64" s="168"/>
      <c r="AI64" s="163">
        <v>0</v>
      </c>
      <c r="AJ64" s="164">
        <v>0</v>
      </c>
      <c r="AK64" s="163">
        <v>0</v>
      </c>
      <c r="AL64" s="164">
        <v>0</v>
      </c>
      <c r="AM64" s="163">
        <v>-1.4</v>
      </c>
      <c r="AN64" s="164">
        <v>-1.4</v>
      </c>
      <c r="AO64" s="165">
        <f>AI64+AK64+AM64</f>
        <v>-1.4</v>
      </c>
      <c r="AP64" s="166">
        <f>AJ64+AL64+AN64</f>
        <v>-1.4</v>
      </c>
      <c r="AQ64" s="29"/>
      <c r="AR64" s="30"/>
      <c r="AS64" s="30"/>
      <c r="AT64" s="30"/>
      <c r="AU64" s="30"/>
      <c r="AV64" s="30"/>
      <c r="AW64" s="30"/>
      <c r="AX64" s="30"/>
    </row>
    <row r="65" spans="1:50" s="15" customFormat="1" ht="12.75" customHeight="1">
      <c r="A65" s="100"/>
      <c r="B65" s="143"/>
      <c r="C65" s="71"/>
      <c r="D65" s="74"/>
      <c r="E65" s="76"/>
      <c r="F65" s="95"/>
      <c r="G65" s="124"/>
      <c r="H65" s="194"/>
      <c r="I65" s="195"/>
      <c r="J65" s="194"/>
      <c r="K65" s="195"/>
      <c r="L65" s="194"/>
      <c r="M65" s="195"/>
      <c r="N65" s="194"/>
      <c r="O65" s="195"/>
      <c r="P65" s="196"/>
      <c r="Q65" s="194"/>
      <c r="R65" s="197"/>
      <c r="S65" s="198"/>
      <c r="T65" s="197"/>
      <c r="U65" s="198"/>
      <c r="V65" s="197"/>
      <c r="W65" s="198"/>
      <c r="X65" s="197"/>
      <c r="Y65" s="199"/>
      <c r="Z65" s="198"/>
      <c r="AA65" s="197"/>
      <c r="AB65" s="198"/>
      <c r="AC65" s="197"/>
      <c r="AD65" s="198"/>
      <c r="AE65" s="197"/>
      <c r="AF65" s="198"/>
      <c r="AG65" s="197"/>
      <c r="AH65" s="158"/>
      <c r="AI65" s="198"/>
      <c r="AJ65" s="197"/>
      <c r="AK65" s="198"/>
      <c r="AL65" s="197"/>
      <c r="AM65" s="198"/>
      <c r="AN65" s="197"/>
      <c r="AO65" s="198"/>
      <c r="AP65" s="197"/>
      <c r="AQ65" s="29"/>
      <c r="AR65" s="30"/>
      <c r="AS65" s="30"/>
      <c r="AT65" s="30"/>
      <c r="AU65" s="30"/>
      <c r="AV65" s="30"/>
      <c r="AW65" s="30"/>
      <c r="AX65" s="30"/>
    </row>
    <row r="66" spans="1:50" s="15" customFormat="1" ht="12.75" customHeight="1">
      <c r="A66" s="100"/>
      <c r="B66" s="143" t="s">
        <v>243</v>
      </c>
      <c r="C66" s="71">
        <v>700</v>
      </c>
      <c r="D66" s="74">
        <v>39255</v>
      </c>
      <c r="E66" s="77" t="s">
        <v>159</v>
      </c>
      <c r="F66" s="86" t="s">
        <v>167</v>
      </c>
      <c r="G66" s="115" t="s">
        <v>177</v>
      </c>
      <c r="H66" s="154">
        <v>0</v>
      </c>
      <c r="I66" s="155">
        <v>0</v>
      </c>
      <c r="J66" s="154">
        <v>2.4</v>
      </c>
      <c r="K66" s="155">
        <v>2.4</v>
      </c>
      <c r="L66" s="154">
        <v>0</v>
      </c>
      <c r="M66" s="155">
        <v>0</v>
      </c>
      <c r="N66" s="165">
        <f>H66+J66+L66</f>
        <v>2.4</v>
      </c>
      <c r="O66" s="166">
        <f>I66+K66+M66</f>
        <v>2.4</v>
      </c>
      <c r="P66" s="156"/>
      <c r="Q66" s="154">
        <v>0</v>
      </c>
      <c r="R66" s="155">
        <v>0</v>
      </c>
      <c r="S66" s="154">
        <v>2.4</v>
      </c>
      <c r="T66" s="155">
        <v>2.4</v>
      </c>
      <c r="U66" s="154">
        <v>0</v>
      </c>
      <c r="V66" s="155">
        <v>0</v>
      </c>
      <c r="W66" s="165">
        <f>Q66+S66+U66</f>
        <v>2.4</v>
      </c>
      <c r="X66" s="166">
        <f>R66+T66+V66</f>
        <v>2.4</v>
      </c>
      <c r="Y66" s="157"/>
      <c r="Z66" s="154">
        <v>0</v>
      </c>
      <c r="AA66" s="155">
        <v>0</v>
      </c>
      <c r="AB66" s="154">
        <v>2.4</v>
      </c>
      <c r="AC66" s="155">
        <v>2.4</v>
      </c>
      <c r="AD66" s="154">
        <v>0</v>
      </c>
      <c r="AE66" s="155">
        <v>0</v>
      </c>
      <c r="AF66" s="165">
        <f>Z66+AB66+AD66</f>
        <v>2.4</v>
      </c>
      <c r="AG66" s="166">
        <f>AA66+AC66+AE66</f>
        <v>2.4</v>
      </c>
      <c r="AH66" s="158"/>
      <c r="AI66" s="154">
        <v>0</v>
      </c>
      <c r="AJ66" s="155">
        <v>0</v>
      </c>
      <c r="AK66" s="154">
        <v>2.4</v>
      </c>
      <c r="AL66" s="155">
        <v>2.4</v>
      </c>
      <c r="AM66" s="154">
        <v>0</v>
      </c>
      <c r="AN66" s="155">
        <v>0</v>
      </c>
      <c r="AO66" s="165">
        <f>AI66+AK66+AM66</f>
        <v>2.4</v>
      </c>
      <c r="AP66" s="166">
        <f>AJ66+AL66+AN66</f>
        <v>2.4</v>
      </c>
      <c r="AQ66" s="29"/>
      <c r="AR66" s="30"/>
      <c r="AS66" s="30"/>
      <c r="AT66" s="30"/>
      <c r="AU66" s="30"/>
      <c r="AV66" s="30"/>
      <c r="AW66" s="30"/>
      <c r="AX66" s="30"/>
    </row>
    <row r="67" spans="1:50" s="15" customFormat="1" ht="12.75" customHeight="1">
      <c r="A67" s="100"/>
      <c r="B67" s="143" t="s">
        <v>243</v>
      </c>
      <c r="C67" s="71">
        <v>700</v>
      </c>
      <c r="D67" s="74">
        <v>39255</v>
      </c>
      <c r="E67" s="77" t="s">
        <v>159</v>
      </c>
      <c r="F67" s="86" t="s">
        <v>167</v>
      </c>
      <c r="G67" s="115" t="s">
        <v>46</v>
      </c>
      <c r="H67" s="154">
        <v>0.2</v>
      </c>
      <c r="I67" s="155">
        <v>0.2</v>
      </c>
      <c r="J67" s="154">
        <v>0</v>
      </c>
      <c r="K67" s="155">
        <v>0</v>
      </c>
      <c r="L67" s="154">
        <v>0</v>
      </c>
      <c r="M67" s="155">
        <v>0</v>
      </c>
      <c r="N67" s="165">
        <f>H67+J67+L67</f>
        <v>0.2</v>
      </c>
      <c r="O67" s="166">
        <f>I67+K67+M67</f>
        <v>0.2</v>
      </c>
      <c r="P67" s="156"/>
      <c r="Q67" s="154">
        <v>0.2</v>
      </c>
      <c r="R67" s="155">
        <v>0.2</v>
      </c>
      <c r="S67" s="154">
        <v>0</v>
      </c>
      <c r="T67" s="155">
        <v>0</v>
      </c>
      <c r="U67" s="154">
        <v>0</v>
      </c>
      <c r="V67" s="155">
        <v>0</v>
      </c>
      <c r="W67" s="165">
        <f>Q67+S67+U67</f>
        <v>0.2</v>
      </c>
      <c r="X67" s="166">
        <f>R67+T67+V67</f>
        <v>0.2</v>
      </c>
      <c r="Y67" s="157"/>
      <c r="Z67" s="154">
        <v>0.2</v>
      </c>
      <c r="AA67" s="155">
        <v>0.2</v>
      </c>
      <c r="AB67" s="154">
        <v>0</v>
      </c>
      <c r="AC67" s="155">
        <v>0</v>
      </c>
      <c r="AD67" s="154">
        <v>0</v>
      </c>
      <c r="AE67" s="155">
        <v>0</v>
      </c>
      <c r="AF67" s="165">
        <f>Z67+AB67+AD67</f>
        <v>0.2</v>
      </c>
      <c r="AG67" s="166">
        <f>AA67+AC67+AE67</f>
        <v>0.2</v>
      </c>
      <c r="AH67" s="158"/>
      <c r="AI67" s="154">
        <v>0.2</v>
      </c>
      <c r="AJ67" s="155">
        <v>0.2</v>
      </c>
      <c r="AK67" s="154">
        <v>0</v>
      </c>
      <c r="AL67" s="155">
        <v>0</v>
      </c>
      <c r="AM67" s="154">
        <v>0</v>
      </c>
      <c r="AN67" s="155">
        <v>0</v>
      </c>
      <c r="AO67" s="165">
        <f>AI67+AK67+AM67</f>
        <v>0.2</v>
      </c>
      <c r="AP67" s="166">
        <f>AJ67+AL67+AN67</f>
        <v>0.2</v>
      </c>
      <c r="AQ67" s="29"/>
      <c r="AR67" s="30"/>
      <c r="AS67" s="30"/>
      <c r="AT67" s="30"/>
      <c r="AU67" s="30"/>
      <c r="AV67" s="30"/>
      <c r="AW67" s="30"/>
      <c r="AX67" s="30"/>
    </row>
    <row r="68" spans="1:50" s="15" customFormat="1" ht="12.75" customHeight="1">
      <c r="A68" s="100"/>
      <c r="B68" s="143"/>
      <c r="C68" s="71"/>
      <c r="D68" s="74"/>
      <c r="E68" s="77"/>
      <c r="F68" s="86"/>
      <c r="G68" s="115"/>
      <c r="H68" s="154"/>
      <c r="I68" s="155"/>
      <c r="J68" s="154"/>
      <c r="K68" s="155"/>
      <c r="L68" s="154"/>
      <c r="M68" s="155"/>
      <c r="N68" s="154"/>
      <c r="O68" s="155"/>
      <c r="P68" s="156"/>
      <c r="Q68" s="154"/>
      <c r="R68" s="159"/>
      <c r="S68" s="160"/>
      <c r="T68" s="159"/>
      <c r="U68" s="160"/>
      <c r="V68" s="159"/>
      <c r="W68" s="160"/>
      <c r="X68" s="159"/>
      <c r="Y68" s="157"/>
      <c r="Z68" s="160"/>
      <c r="AA68" s="159"/>
      <c r="AB68" s="160"/>
      <c r="AC68" s="159"/>
      <c r="AD68" s="160"/>
      <c r="AE68" s="159"/>
      <c r="AF68" s="160"/>
      <c r="AG68" s="159"/>
      <c r="AH68" s="158"/>
      <c r="AI68" s="160"/>
      <c r="AJ68" s="159"/>
      <c r="AK68" s="160"/>
      <c r="AL68" s="159"/>
      <c r="AM68" s="160"/>
      <c r="AN68" s="159"/>
      <c r="AO68" s="160"/>
      <c r="AP68" s="159"/>
      <c r="AQ68" s="29"/>
      <c r="AR68" s="30"/>
      <c r="AS68" s="30"/>
      <c r="AT68" s="30"/>
      <c r="AU68" s="30"/>
      <c r="AV68" s="30"/>
      <c r="AW68" s="30"/>
      <c r="AX68" s="30"/>
    </row>
    <row r="69" spans="1:50" s="15" customFormat="1" ht="12.75" customHeight="1">
      <c r="A69" s="100"/>
      <c r="B69" s="143" t="s">
        <v>259</v>
      </c>
      <c r="C69" s="71">
        <v>295</v>
      </c>
      <c r="D69" s="74">
        <v>39165</v>
      </c>
      <c r="E69" s="81" t="s">
        <v>69</v>
      </c>
      <c r="F69" s="89" t="s">
        <v>24</v>
      </c>
      <c r="G69" s="116" t="s">
        <v>22</v>
      </c>
      <c r="H69" s="163">
        <v>0</v>
      </c>
      <c r="I69" s="164">
        <v>0</v>
      </c>
      <c r="J69" s="163">
        <v>0.5</v>
      </c>
      <c r="K69" s="164">
        <v>0.5</v>
      </c>
      <c r="L69" s="163">
        <v>0</v>
      </c>
      <c r="M69" s="164">
        <v>0</v>
      </c>
      <c r="N69" s="165">
        <f aca="true" t="shared" si="4" ref="N69:O72">H69+J69+L69</f>
        <v>0.5</v>
      </c>
      <c r="O69" s="166">
        <f t="shared" si="4"/>
        <v>0.5</v>
      </c>
      <c r="P69" s="167"/>
      <c r="Q69" s="163">
        <v>0</v>
      </c>
      <c r="R69" s="170">
        <v>0</v>
      </c>
      <c r="S69" s="169">
        <v>0.5</v>
      </c>
      <c r="T69" s="170">
        <v>0.5</v>
      </c>
      <c r="U69" s="169">
        <v>0</v>
      </c>
      <c r="V69" s="170">
        <v>0</v>
      </c>
      <c r="W69" s="200">
        <f aca="true" t="shared" si="5" ref="W69:X72">Q69+S69+U69</f>
        <v>0.5</v>
      </c>
      <c r="X69" s="201">
        <f t="shared" si="5"/>
        <v>0.5</v>
      </c>
      <c r="Y69" s="172"/>
      <c r="Z69" s="169">
        <v>0</v>
      </c>
      <c r="AA69" s="170">
        <v>0</v>
      </c>
      <c r="AB69" s="169">
        <v>0.5</v>
      </c>
      <c r="AC69" s="170">
        <v>0.5</v>
      </c>
      <c r="AD69" s="169">
        <v>0</v>
      </c>
      <c r="AE69" s="170">
        <v>0</v>
      </c>
      <c r="AF69" s="200">
        <f aca="true" t="shared" si="6" ref="AF69:AG72">Z69+AB69+AD69</f>
        <v>0.5</v>
      </c>
      <c r="AG69" s="201">
        <f t="shared" si="6"/>
        <v>0.5</v>
      </c>
      <c r="AH69" s="172"/>
      <c r="AI69" s="169">
        <v>0</v>
      </c>
      <c r="AJ69" s="170">
        <v>0</v>
      </c>
      <c r="AK69" s="169">
        <v>0.5</v>
      </c>
      <c r="AL69" s="170">
        <v>0.5</v>
      </c>
      <c r="AM69" s="169">
        <v>0</v>
      </c>
      <c r="AN69" s="170">
        <v>0</v>
      </c>
      <c r="AO69" s="200">
        <f aca="true" t="shared" si="7" ref="AO69:AP72">AI69+AK69+AM69</f>
        <v>0.5</v>
      </c>
      <c r="AP69" s="201">
        <f t="shared" si="7"/>
        <v>0.5</v>
      </c>
      <c r="AQ69" s="29"/>
      <c r="AR69" s="30"/>
      <c r="AS69" s="30"/>
      <c r="AT69" s="30"/>
      <c r="AU69" s="30"/>
      <c r="AV69" s="30"/>
      <c r="AW69" s="30"/>
      <c r="AX69" s="30"/>
    </row>
    <row r="70" spans="1:50" s="15" customFormat="1" ht="12.75" customHeight="1">
      <c r="A70" s="100"/>
      <c r="B70" s="143" t="s">
        <v>259</v>
      </c>
      <c r="C70" s="71">
        <v>302</v>
      </c>
      <c r="D70" s="74">
        <v>39165</v>
      </c>
      <c r="E70" s="81" t="s">
        <v>69</v>
      </c>
      <c r="F70" s="89" t="s">
        <v>28</v>
      </c>
      <c r="G70" s="116" t="s">
        <v>22</v>
      </c>
      <c r="H70" s="163">
        <v>0</v>
      </c>
      <c r="I70" s="164">
        <v>0</v>
      </c>
      <c r="J70" s="163">
        <v>3.9</v>
      </c>
      <c r="K70" s="164">
        <v>10.6</v>
      </c>
      <c r="L70" s="163">
        <v>0</v>
      </c>
      <c r="M70" s="164">
        <v>0</v>
      </c>
      <c r="N70" s="165">
        <f t="shared" si="4"/>
        <v>3.9</v>
      </c>
      <c r="O70" s="166">
        <f t="shared" si="4"/>
        <v>10.6</v>
      </c>
      <c r="P70" s="167"/>
      <c r="Q70" s="163">
        <v>0</v>
      </c>
      <c r="R70" s="170">
        <v>0</v>
      </c>
      <c r="S70" s="169">
        <v>8.8</v>
      </c>
      <c r="T70" s="170">
        <v>10.6</v>
      </c>
      <c r="U70" s="169">
        <v>0</v>
      </c>
      <c r="V70" s="170">
        <v>0</v>
      </c>
      <c r="W70" s="200">
        <f t="shared" si="5"/>
        <v>8.8</v>
      </c>
      <c r="X70" s="201">
        <f t="shared" si="5"/>
        <v>10.6</v>
      </c>
      <c r="Y70" s="172"/>
      <c r="Z70" s="169">
        <v>0</v>
      </c>
      <c r="AA70" s="170">
        <v>0</v>
      </c>
      <c r="AB70" s="169">
        <v>10</v>
      </c>
      <c r="AC70" s="170">
        <v>10.6</v>
      </c>
      <c r="AD70" s="169">
        <v>0</v>
      </c>
      <c r="AE70" s="170">
        <v>0</v>
      </c>
      <c r="AF70" s="200">
        <f t="shared" si="6"/>
        <v>10</v>
      </c>
      <c r="AG70" s="201">
        <f t="shared" si="6"/>
        <v>10.6</v>
      </c>
      <c r="AH70" s="172"/>
      <c r="AI70" s="169">
        <v>0</v>
      </c>
      <c r="AJ70" s="170">
        <v>0</v>
      </c>
      <c r="AK70" s="169">
        <v>10.6</v>
      </c>
      <c r="AL70" s="170">
        <v>10.6</v>
      </c>
      <c r="AM70" s="169">
        <v>0</v>
      </c>
      <c r="AN70" s="170">
        <v>0</v>
      </c>
      <c r="AO70" s="200">
        <f t="shared" si="7"/>
        <v>10.6</v>
      </c>
      <c r="AP70" s="201">
        <f t="shared" si="7"/>
        <v>10.6</v>
      </c>
      <c r="AQ70" s="29"/>
      <c r="AR70" s="30"/>
      <c r="AS70" s="30"/>
      <c r="AT70" s="30"/>
      <c r="AU70" s="30"/>
      <c r="AV70" s="30"/>
      <c r="AW70" s="30"/>
      <c r="AX70" s="30"/>
    </row>
    <row r="71" spans="1:50" s="15" customFormat="1" ht="12.75" customHeight="1">
      <c r="A71" s="100"/>
      <c r="B71" s="143" t="s">
        <v>259</v>
      </c>
      <c r="C71" s="71">
        <v>310</v>
      </c>
      <c r="D71" s="74">
        <v>39165</v>
      </c>
      <c r="E71" s="81" t="s">
        <v>69</v>
      </c>
      <c r="F71" s="89" t="s">
        <v>25</v>
      </c>
      <c r="G71" s="116" t="s">
        <v>22</v>
      </c>
      <c r="H71" s="163">
        <v>0</v>
      </c>
      <c r="I71" s="164">
        <v>0</v>
      </c>
      <c r="J71" s="163">
        <v>0</v>
      </c>
      <c r="K71" s="164">
        <v>0</v>
      </c>
      <c r="L71" s="163">
        <v>0</v>
      </c>
      <c r="M71" s="164">
        <v>0</v>
      </c>
      <c r="N71" s="165">
        <f t="shared" si="4"/>
        <v>0</v>
      </c>
      <c r="O71" s="166">
        <f t="shared" si="4"/>
        <v>0</v>
      </c>
      <c r="P71" s="167"/>
      <c r="Q71" s="163">
        <v>0</v>
      </c>
      <c r="R71" s="170">
        <v>0</v>
      </c>
      <c r="S71" s="169">
        <v>0</v>
      </c>
      <c r="T71" s="170">
        <v>0</v>
      </c>
      <c r="U71" s="169">
        <v>0</v>
      </c>
      <c r="V71" s="170">
        <v>0</v>
      </c>
      <c r="W71" s="200">
        <f t="shared" si="5"/>
        <v>0</v>
      </c>
      <c r="X71" s="201">
        <f t="shared" si="5"/>
        <v>0</v>
      </c>
      <c r="Y71" s="172"/>
      <c r="Z71" s="169">
        <v>0</v>
      </c>
      <c r="AA71" s="170">
        <v>0</v>
      </c>
      <c r="AB71" s="169">
        <v>0</v>
      </c>
      <c r="AC71" s="170">
        <v>0</v>
      </c>
      <c r="AD71" s="169">
        <v>0</v>
      </c>
      <c r="AE71" s="170">
        <v>0</v>
      </c>
      <c r="AF71" s="200">
        <f t="shared" si="6"/>
        <v>0</v>
      </c>
      <c r="AG71" s="201">
        <f t="shared" si="6"/>
        <v>0</v>
      </c>
      <c r="AH71" s="172"/>
      <c r="AI71" s="169">
        <v>0</v>
      </c>
      <c r="AJ71" s="170">
        <v>0</v>
      </c>
      <c r="AK71" s="169">
        <v>0</v>
      </c>
      <c r="AL71" s="170">
        <v>0</v>
      </c>
      <c r="AM71" s="169">
        <v>0</v>
      </c>
      <c r="AN71" s="170">
        <v>0</v>
      </c>
      <c r="AO71" s="200">
        <f t="shared" si="7"/>
        <v>0</v>
      </c>
      <c r="AP71" s="201">
        <f t="shared" si="7"/>
        <v>0</v>
      </c>
      <c r="AQ71" s="29"/>
      <c r="AR71" s="30"/>
      <c r="AS71" s="30"/>
      <c r="AT71" s="30"/>
      <c r="AU71" s="30"/>
      <c r="AV71" s="30"/>
      <c r="AW71" s="30"/>
      <c r="AX71" s="30"/>
    </row>
    <row r="72" spans="1:50" s="15" customFormat="1" ht="12.75" customHeight="1">
      <c r="A72" s="100"/>
      <c r="B72" s="143" t="s">
        <v>259</v>
      </c>
      <c r="C72" s="71">
        <v>667</v>
      </c>
      <c r="D72" s="74">
        <v>39244</v>
      </c>
      <c r="E72" s="81" t="s">
        <v>69</v>
      </c>
      <c r="F72" s="87" t="s">
        <v>188</v>
      </c>
      <c r="G72" s="116" t="s">
        <v>10</v>
      </c>
      <c r="H72" s="163" t="s">
        <v>21</v>
      </c>
      <c r="I72" s="164" t="s">
        <v>21</v>
      </c>
      <c r="J72" s="163">
        <v>0.4</v>
      </c>
      <c r="K72" s="164">
        <v>0.4</v>
      </c>
      <c r="L72" s="163">
        <v>0</v>
      </c>
      <c r="M72" s="202">
        <v>0</v>
      </c>
      <c r="N72" s="165">
        <f t="shared" si="4"/>
        <v>0.4</v>
      </c>
      <c r="O72" s="166">
        <f t="shared" si="4"/>
        <v>0.4</v>
      </c>
      <c r="P72" s="164"/>
      <c r="Q72" s="163" t="s">
        <v>21</v>
      </c>
      <c r="R72" s="164" t="s">
        <v>21</v>
      </c>
      <c r="S72" s="163">
        <v>0.5</v>
      </c>
      <c r="T72" s="164">
        <v>0.5</v>
      </c>
      <c r="U72" s="163">
        <v>0</v>
      </c>
      <c r="V72" s="202">
        <v>0</v>
      </c>
      <c r="W72" s="165">
        <f t="shared" si="5"/>
        <v>0.5</v>
      </c>
      <c r="X72" s="166">
        <f t="shared" si="5"/>
        <v>0.5</v>
      </c>
      <c r="Y72" s="172"/>
      <c r="Z72" s="163" t="s">
        <v>21</v>
      </c>
      <c r="AA72" s="164" t="s">
        <v>21</v>
      </c>
      <c r="AB72" s="163">
        <v>0.5</v>
      </c>
      <c r="AC72" s="164">
        <v>0.5</v>
      </c>
      <c r="AD72" s="163">
        <v>0</v>
      </c>
      <c r="AE72" s="202">
        <v>0</v>
      </c>
      <c r="AF72" s="165">
        <f t="shared" si="6"/>
        <v>0.5</v>
      </c>
      <c r="AG72" s="166">
        <f t="shared" si="6"/>
        <v>0.5</v>
      </c>
      <c r="AH72" s="172"/>
      <c r="AI72" s="163" t="s">
        <v>21</v>
      </c>
      <c r="AJ72" s="164" t="s">
        <v>21</v>
      </c>
      <c r="AK72" s="163">
        <v>0.5</v>
      </c>
      <c r="AL72" s="164">
        <v>0.5</v>
      </c>
      <c r="AM72" s="163">
        <v>0</v>
      </c>
      <c r="AN72" s="202">
        <v>0</v>
      </c>
      <c r="AO72" s="165">
        <f t="shared" si="7"/>
        <v>0.5</v>
      </c>
      <c r="AP72" s="166">
        <f t="shared" si="7"/>
        <v>0.5</v>
      </c>
      <c r="AQ72" s="29"/>
      <c r="AR72" s="30"/>
      <c r="AS72" s="30"/>
      <c r="AT72" s="30"/>
      <c r="AU72" s="30"/>
      <c r="AV72" s="30"/>
      <c r="AW72" s="30"/>
      <c r="AX72" s="30"/>
    </row>
    <row r="73" spans="1:50" s="15" customFormat="1" ht="12.75" customHeight="1">
      <c r="A73" s="100"/>
      <c r="B73" s="143"/>
      <c r="C73" s="71"/>
      <c r="D73" s="74"/>
      <c r="E73" s="81"/>
      <c r="F73" s="87"/>
      <c r="G73" s="116"/>
      <c r="H73" s="163"/>
      <c r="I73" s="164"/>
      <c r="J73" s="163"/>
      <c r="K73" s="164"/>
      <c r="L73" s="163"/>
      <c r="M73" s="164"/>
      <c r="N73" s="165"/>
      <c r="O73" s="166"/>
      <c r="P73" s="167"/>
      <c r="Q73" s="163"/>
      <c r="R73" s="170"/>
      <c r="S73" s="169"/>
      <c r="T73" s="170"/>
      <c r="U73" s="169"/>
      <c r="V73" s="170"/>
      <c r="W73" s="200"/>
      <c r="X73" s="201"/>
      <c r="Y73" s="172"/>
      <c r="Z73" s="169"/>
      <c r="AA73" s="170"/>
      <c r="AB73" s="169"/>
      <c r="AC73" s="170"/>
      <c r="AD73" s="169"/>
      <c r="AE73" s="170"/>
      <c r="AF73" s="200"/>
      <c r="AG73" s="201"/>
      <c r="AH73" s="172"/>
      <c r="AI73" s="169"/>
      <c r="AJ73" s="170"/>
      <c r="AK73" s="169"/>
      <c r="AL73" s="170"/>
      <c r="AM73" s="169"/>
      <c r="AN73" s="170"/>
      <c r="AO73" s="200"/>
      <c r="AP73" s="201"/>
      <c r="AQ73" s="29"/>
      <c r="AR73" s="30"/>
      <c r="AS73" s="30"/>
      <c r="AT73" s="30"/>
      <c r="AU73" s="30"/>
      <c r="AV73" s="30"/>
      <c r="AW73" s="30"/>
      <c r="AX73" s="30"/>
    </row>
    <row r="74" spans="1:50" s="15" customFormat="1" ht="12.75" customHeight="1">
      <c r="A74" s="100"/>
      <c r="B74" s="143" t="s">
        <v>246</v>
      </c>
      <c r="C74" s="71">
        <v>669</v>
      </c>
      <c r="D74" s="74">
        <v>39244</v>
      </c>
      <c r="E74" s="77" t="s">
        <v>160</v>
      </c>
      <c r="F74" s="86" t="s">
        <v>168</v>
      </c>
      <c r="G74" s="115" t="s">
        <v>177</v>
      </c>
      <c r="H74" s="154">
        <v>-0.1</v>
      </c>
      <c r="I74" s="155">
        <v>0</v>
      </c>
      <c r="J74" s="154">
        <v>0.1</v>
      </c>
      <c r="K74" s="155">
        <v>0</v>
      </c>
      <c r="L74" s="154">
        <v>0</v>
      </c>
      <c r="M74" s="155">
        <v>0</v>
      </c>
      <c r="N74" s="165">
        <f>H74+J74+L74</f>
        <v>0</v>
      </c>
      <c r="O74" s="166">
        <f>I74+K74+M74</f>
        <v>0</v>
      </c>
      <c r="P74" s="156"/>
      <c r="Q74" s="163">
        <v>0</v>
      </c>
      <c r="R74" s="164">
        <v>0</v>
      </c>
      <c r="S74" s="163">
        <v>0</v>
      </c>
      <c r="T74" s="164">
        <v>0</v>
      </c>
      <c r="U74" s="163">
        <v>0</v>
      </c>
      <c r="V74" s="164">
        <v>0</v>
      </c>
      <c r="W74" s="165">
        <f>Q74+S74+U74</f>
        <v>0</v>
      </c>
      <c r="X74" s="166">
        <f>R74+T74+V74</f>
        <v>0</v>
      </c>
      <c r="Y74" s="157"/>
      <c r="Z74" s="163">
        <v>0</v>
      </c>
      <c r="AA74" s="164">
        <v>0</v>
      </c>
      <c r="AB74" s="163">
        <v>0</v>
      </c>
      <c r="AC74" s="164">
        <v>0</v>
      </c>
      <c r="AD74" s="163">
        <v>0</v>
      </c>
      <c r="AE74" s="164">
        <v>0</v>
      </c>
      <c r="AF74" s="165">
        <f>Z74+AB74+AD74</f>
        <v>0</v>
      </c>
      <c r="AG74" s="166">
        <f>AA74+AC74+AE74</f>
        <v>0</v>
      </c>
      <c r="AH74" s="158"/>
      <c r="AI74" s="163">
        <v>0</v>
      </c>
      <c r="AJ74" s="164">
        <v>0</v>
      </c>
      <c r="AK74" s="163">
        <v>0</v>
      </c>
      <c r="AL74" s="164">
        <v>0</v>
      </c>
      <c r="AM74" s="163">
        <v>0</v>
      </c>
      <c r="AN74" s="164">
        <v>0</v>
      </c>
      <c r="AO74" s="165">
        <f>AI74+AK74+AM74</f>
        <v>0</v>
      </c>
      <c r="AP74" s="166">
        <f>AJ74+AL74+AN74</f>
        <v>0</v>
      </c>
      <c r="AQ74" s="29"/>
      <c r="AR74" s="30"/>
      <c r="AS74" s="30"/>
      <c r="AT74" s="30"/>
      <c r="AU74" s="30"/>
      <c r="AV74" s="30"/>
      <c r="AW74" s="30"/>
      <c r="AX74" s="30"/>
    </row>
    <row r="75" spans="1:50" s="15" customFormat="1" ht="12.75" customHeight="1">
      <c r="A75" s="100"/>
      <c r="B75" s="143"/>
      <c r="C75" s="71"/>
      <c r="D75" s="74"/>
      <c r="E75" s="77"/>
      <c r="F75" s="86"/>
      <c r="G75" s="115"/>
      <c r="H75" s="154"/>
      <c r="I75" s="155"/>
      <c r="J75" s="154"/>
      <c r="K75" s="155"/>
      <c r="L75" s="154"/>
      <c r="M75" s="155"/>
      <c r="N75" s="154"/>
      <c r="O75" s="155"/>
      <c r="P75" s="156"/>
      <c r="Q75" s="154"/>
      <c r="R75" s="159"/>
      <c r="S75" s="160"/>
      <c r="T75" s="159"/>
      <c r="U75" s="160"/>
      <c r="V75" s="159"/>
      <c r="W75" s="160"/>
      <c r="X75" s="159"/>
      <c r="Y75" s="157"/>
      <c r="Z75" s="160"/>
      <c r="AA75" s="159"/>
      <c r="AB75" s="160"/>
      <c r="AC75" s="159"/>
      <c r="AD75" s="160"/>
      <c r="AE75" s="159"/>
      <c r="AF75" s="160"/>
      <c r="AG75" s="159"/>
      <c r="AH75" s="158"/>
      <c r="AI75" s="160"/>
      <c r="AJ75" s="159"/>
      <c r="AK75" s="160"/>
      <c r="AL75" s="159"/>
      <c r="AM75" s="160"/>
      <c r="AN75" s="159"/>
      <c r="AO75" s="160"/>
      <c r="AP75" s="159"/>
      <c r="AQ75" s="29"/>
      <c r="AR75" s="30"/>
      <c r="AS75" s="30"/>
      <c r="AT75" s="30"/>
      <c r="AU75" s="30"/>
      <c r="AV75" s="30"/>
      <c r="AW75" s="30"/>
      <c r="AX75" s="30"/>
    </row>
    <row r="76" spans="1:50" s="15" customFormat="1" ht="12.75" customHeight="1">
      <c r="A76" s="100"/>
      <c r="B76" s="143" t="s">
        <v>260</v>
      </c>
      <c r="C76" s="71">
        <v>681</v>
      </c>
      <c r="D76" s="74">
        <v>39244</v>
      </c>
      <c r="E76" s="77" t="s">
        <v>161</v>
      </c>
      <c r="F76" s="86" t="s">
        <v>189</v>
      </c>
      <c r="G76" s="115" t="s">
        <v>4</v>
      </c>
      <c r="H76" s="163">
        <v>0</v>
      </c>
      <c r="I76" s="164">
        <v>0</v>
      </c>
      <c r="J76" s="163">
        <v>0</v>
      </c>
      <c r="K76" s="164">
        <v>0</v>
      </c>
      <c r="L76" s="163">
        <v>0</v>
      </c>
      <c r="M76" s="164">
        <v>0</v>
      </c>
      <c r="N76" s="165">
        <f>H76+J76+L76</f>
        <v>0</v>
      </c>
      <c r="O76" s="166">
        <f>I76+K76+M76</f>
        <v>0</v>
      </c>
      <c r="P76" s="156"/>
      <c r="Q76" s="163">
        <v>0</v>
      </c>
      <c r="R76" s="164">
        <v>0</v>
      </c>
      <c r="S76" s="163">
        <v>0</v>
      </c>
      <c r="T76" s="164">
        <v>0</v>
      </c>
      <c r="U76" s="163">
        <v>0</v>
      </c>
      <c r="V76" s="164">
        <v>0</v>
      </c>
      <c r="W76" s="165">
        <f>Q76+S76+U76</f>
        <v>0</v>
      </c>
      <c r="X76" s="166">
        <f>R76+T76+V76</f>
        <v>0</v>
      </c>
      <c r="Y76" s="157"/>
      <c r="Z76" s="163">
        <v>0</v>
      </c>
      <c r="AA76" s="164">
        <v>0</v>
      </c>
      <c r="AB76" s="163">
        <v>0</v>
      </c>
      <c r="AC76" s="164">
        <v>0</v>
      </c>
      <c r="AD76" s="163">
        <v>0</v>
      </c>
      <c r="AE76" s="164">
        <v>0</v>
      </c>
      <c r="AF76" s="165">
        <f>Z76+AB76+AD76</f>
        <v>0</v>
      </c>
      <c r="AG76" s="166">
        <f>AA76+AC76+AE76</f>
        <v>0</v>
      </c>
      <c r="AH76" s="158"/>
      <c r="AI76" s="163">
        <v>0</v>
      </c>
      <c r="AJ76" s="164">
        <v>0</v>
      </c>
      <c r="AK76" s="163">
        <v>0</v>
      </c>
      <c r="AL76" s="164">
        <v>0</v>
      </c>
      <c r="AM76" s="163">
        <v>0</v>
      </c>
      <c r="AN76" s="164">
        <v>0</v>
      </c>
      <c r="AO76" s="165">
        <f>AI76+AK76+AM76</f>
        <v>0</v>
      </c>
      <c r="AP76" s="166">
        <f>AJ76+AL76+AN76</f>
        <v>0</v>
      </c>
      <c r="AQ76" s="29"/>
      <c r="AR76" s="30"/>
      <c r="AS76" s="30"/>
      <c r="AT76" s="30"/>
      <c r="AU76" s="30"/>
      <c r="AV76" s="30"/>
      <c r="AW76" s="30"/>
      <c r="AX76" s="30"/>
    </row>
    <row r="77" spans="1:50" s="15" customFormat="1" ht="12.75" customHeight="1">
      <c r="A77" s="100"/>
      <c r="B77" s="143"/>
      <c r="C77" s="71"/>
      <c r="D77" s="74"/>
      <c r="E77" s="77"/>
      <c r="F77" s="86"/>
      <c r="G77" s="115"/>
      <c r="H77" s="154"/>
      <c r="I77" s="155"/>
      <c r="J77" s="154"/>
      <c r="K77" s="155"/>
      <c r="L77" s="154"/>
      <c r="M77" s="155"/>
      <c r="N77" s="154"/>
      <c r="O77" s="155"/>
      <c r="P77" s="156"/>
      <c r="Q77" s="154"/>
      <c r="R77" s="159"/>
      <c r="S77" s="160"/>
      <c r="T77" s="159"/>
      <c r="U77" s="160"/>
      <c r="V77" s="159"/>
      <c r="W77" s="160"/>
      <c r="X77" s="159"/>
      <c r="Y77" s="157"/>
      <c r="Z77" s="160"/>
      <c r="AA77" s="159"/>
      <c r="AB77" s="160"/>
      <c r="AC77" s="159"/>
      <c r="AD77" s="160"/>
      <c r="AE77" s="159"/>
      <c r="AF77" s="160"/>
      <c r="AG77" s="159"/>
      <c r="AH77" s="158"/>
      <c r="AI77" s="160"/>
      <c r="AJ77" s="159"/>
      <c r="AK77" s="160"/>
      <c r="AL77" s="159"/>
      <c r="AM77" s="160"/>
      <c r="AN77" s="159"/>
      <c r="AO77" s="160"/>
      <c r="AP77" s="159"/>
      <c r="AQ77" s="29"/>
      <c r="AR77" s="30"/>
      <c r="AS77" s="30"/>
      <c r="AT77" s="30"/>
      <c r="AU77" s="30"/>
      <c r="AV77" s="30"/>
      <c r="AW77" s="30"/>
      <c r="AX77" s="30"/>
    </row>
    <row r="78" spans="1:50" s="15" customFormat="1" ht="12.75" customHeight="1">
      <c r="A78" s="100"/>
      <c r="B78" s="143" t="s">
        <v>261</v>
      </c>
      <c r="C78" s="71">
        <v>631</v>
      </c>
      <c r="D78" s="74">
        <v>39234</v>
      </c>
      <c r="E78" s="77" t="s">
        <v>162</v>
      </c>
      <c r="F78" s="86" t="s">
        <v>169</v>
      </c>
      <c r="G78" s="115" t="s">
        <v>177</v>
      </c>
      <c r="H78" s="154" t="s">
        <v>21</v>
      </c>
      <c r="I78" s="155" t="s">
        <v>21</v>
      </c>
      <c r="J78" s="154">
        <v>0</v>
      </c>
      <c r="K78" s="155">
        <v>0</v>
      </c>
      <c r="L78" s="154">
        <v>0</v>
      </c>
      <c r="M78" s="155">
        <v>0</v>
      </c>
      <c r="N78" s="154" t="s">
        <v>21</v>
      </c>
      <c r="O78" s="155" t="s">
        <v>21</v>
      </c>
      <c r="P78" s="156"/>
      <c r="Q78" s="154" t="s">
        <v>21</v>
      </c>
      <c r="R78" s="155" t="s">
        <v>21</v>
      </c>
      <c r="S78" s="154">
        <v>0</v>
      </c>
      <c r="T78" s="155">
        <v>0</v>
      </c>
      <c r="U78" s="154">
        <v>0</v>
      </c>
      <c r="V78" s="155">
        <v>0</v>
      </c>
      <c r="W78" s="154" t="s">
        <v>21</v>
      </c>
      <c r="X78" s="155" t="s">
        <v>21</v>
      </c>
      <c r="Y78" s="157"/>
      <c r="Z78" s="154" t="s">
        <v>21</v>
      </c>
      <c r="AA78" s="155" t="s">
        <v>21</v>
      </c>
      <c r="AB78" s="154">
        <v>0</v>
      </c>
      <c r="AC78" s="155">
        <v>0</v>
      </c>
      <c r="AD78" s="154">
        <v>0</v>
      </c>
      <c r="AE78" s="155">
        <v>0</v>
      </c>
      <c r="AF78" s="154" t="s">
        <v>21</v>
      </c>
      <c r="AG78" s="155" t="s">
        <v>21</v>
      </c>
      <c r="AH78" s="158"/>
      <c r="AI78" s="154" t="s">
        <v>21</v>
      </c>
      <c r="AJ78" s="155" t="s">
        <v>21</v>
      </c>
      <c r="AK78" s="154">
        <v>0</v>
      </c>
      <c r="AL78" s="155">
        <v>0</v>
      </c>
      <c r="AM78" s="154">
        <v>0</v>
      </c>
      <c r="AN78" s="155">
        <v>0</v>
      </c>
      <c r="AO78" s="154" t="s">
        <v>21</v>
      </c>
      <c r="AP78" s="155" t="s">
        <v>21</v>
      </c>
      <c r="AQ78" s="29"/>
      <c r="AR78" s="30"/>
      <c r="AS78" s="30"/>
      <c r="AT78" s="30"/>
      <c r="AU78" s="30"/>
      <c r="AV78" s="30"/>
      <c r="AW78" s="30"/>
      <c r="AX78" s="30"/>
    </row>
    <row r="79" spans="1:43" s="15" customFormat="1" ht="12.75" customHeight="1">
      <c r="A79" s="100"/>
      <c r="B79" s="143"/>
      <c r="C79" s="71"/>
      <c r="D79" s="74"/>
      <c r="E79" s="82"/>
      <c r="F79" s="86"/>
      <c r="G79" s="115"/>
      <c r="H79" s="154"/>
      <c r="I79" s="155"/>
      <c r="J79" s="154"/>
      <c r="K79" s="155"/>
      <c r="L79" s="154"/>
      <c r="M79" s="155"/>
      <c r="N79" s="154"/>
      <c r="O79" s="155"/>
      <c r="P79" s="156"/>
      <c r="Q79" s="154"/>
      <c r="R79" s="159"/>
      <c r="S79" s="160"/>
      <c r="T79" s="159"/>
      <c r="U79" s="160"/>
      <c r="V79" s="159"/>
      <c r="W79" s="160"/>
      <c r="X79" s="159"/>
      <c r="Y79" s="157"/>
      <c r="Z79" s="160"/>
      <c r="AA79" s="159"/>
      <c r="AB79" s="160"/>
      <c r="AC79" s="159"/>
      <c r="AD79" s="160"/>
      <c r="AE79" s="159"/>
      <c r="AF79" s="160"/>
      <c r="AG79" s="159"/>
      <c r="AH79" s="203"/>
      <c r="AI79" s="160"/>
      <c r="AJ79" s="159"/>
      <c r="AK79" s="160"/>
      <c r="AL79" s="159"/>
      <c r="AM79" s="160"/>
      <c r="AN79" s="159"/>
      <c r="AO79" s="160"/>
      <c r="AP79" s="159"/>
      <c r="AQ79" s="32"/>
    </row>
    <row r="80" spans="1:43" s="15" customFormat="1" ht="14.25" customHeight="1">
      <c r="A80" s="100"/>
      <c r="B80" s="143" t="s">
        <v>216</v>
      </c>
      <c r="C80" s="71">
        <v>26</v>
      </c>
      <c r="D80" s="74">
        <v>39108</v>
      </c>
      <c r="E80" s="78" t="s">
        <v>114</v>
      </c>
      <c r="F80" s="96" t="s">
        <v>54</v>
      </c>
      <c r="G80" s="125" t="s">
        <v>14</v>
      </c>
      <c r="H80" s="165" t="s">
        <v>7</v>
      </c>
      <c r="I80" s="164" t="s">
        <v>7</v>
      </c>
      <c r="J80" s="163">
        <v>-0.2</v>
      </c>
      <c r="K80" s="164">
        <v>-0.2</v>
      </c>
      <c r="L80" s="163" t="s">
        <v>7</v>
      </c>
      <c r="M80" s="164" t="s">
        <v>7</v>
      </c>
      <c r="N80" s="187">
        <f>H80+J80+L80</f>
        <v>-0.2</v>
      </c>
      <c r="O80" s="188">
        <f>I80+K80+M80</f>
        <v>-0.2</v>
      </c>
      <c r="P80" s="168"/>
      <c r="Q80" s="165" t="s">
        <v>7</v>
      </c>
      <c r="R80" s="164" t="s">
        <v>7</v>
      </c>
      <c r="S80" s="163">
        <v>-0.2</v>
      </c>
      <c r="T80" s="164">
        <v>-0.2</v>
      </c>
      <c r="U80" s="163" t="s">
        <v>7</v>
      </c>
      <c r="V80" s="164" t="s">
        <v>7</v>
      </c>
      <c r="W80" s="187">
        <f>Q80+S80+U80</f>
        <v>-0.2</v>
      </c>
      <c r="X80" s="188">
        <f>R80+T80+V80</f>
        <v>-0.2</v>
      </c>
      <c r="Y80" s="168"/>
      <c r="Z80" s="165" t="s">
        <v>7</v>
      </c>
      <c r="AA80" s="164" t="s">
        <v>7</v>
      </c>
      <c r="AB80" s="163">
        <v>-0.2</v>
      </c>
      <c r="AC80" s="164">
        <v>-0.2</v>
      </c>
      <c r="AD80" s="163" t="s">
        <v>7</v>
      </c>
      <c r="AE80" s="164" t="s">
        <v>7</v>
      </c>
      <c r="AF80" s="187">
        <f>Z80+AB80+AD80</f>
        <v>-0.2</v>
      </c>
      <c r="AG80" s="188">
        <f>AA80+AC80+AE80</f>
        <v>-0.2</v>
      </c>
      <c r="AH80" s="168"/>
      <c r="AI80" s="165" t="s">
        <v>7</v>
      </c>
      <c r="AJ80" s="164" t="s">
        <v>7</v>
      </c>
      <c r="AK80" s="163">
        <v>-0.2</v>
      </c>
      <c r="AL80" s="164">
        <v>-0.2</v>
      </c>
      <c r="AM80" s="163" t="s">
        <v>7</v>
      </c>
      <c r="AN80" s="164" t="s">
        <v>7</v>
      </c>
      <c r="AO80" s="187">
        <f>AI80+AK80+AM80</f>
        <v>-0.2</v>
      </c>
      <c r="AP80" s="188">
        <f>AJ80+AL80+AN80</f>
        <v>-0.2</v>
      </c>
      <c r="AQ80" s="32"/>
    </row>
    <row r="81" spans="1:44" ht="12.75" customHeight="1">
      <c r="A81" s="100"/>
      <c r="B81" s="143"/>
      <c r="C81" s="71"/>
      <c r="D81" s="74"/>
      <c r="E81" s="82"/>
      <c r="F81" s="86"/>
      <c r="G81" s="115"/>
      <c r="H81" s="154"/>
      <c r="I81" s="155"/>
      <c r="J81" s="154"/>
      <c r="K81" s="155"/>
      <c r="L81" s="154"/>
      <c r="M81" s="155"/>
      <c r="N81" s="154"/>
      <c r="O81" s="155"/>
      <c r="P81" s="156"/>
      <c r="Q81" s="154"/>
      <c r="R81" s="159"/>
      <c r="S81" s="160"/>
      <c r="T81" s="159"/>
      <c r="U81" s="160"/>
      <c r="V81" s="159"/>
      <c r="W81" s="160"/>
      <c r="X81" s="159"/>
      <c r="Y81" s="157"/>
      <c r="Z81" s="160"/>
      <c r="AA81" s="159"/>
      <c r="AB81" s="160"/>
      <c r="AC81" s="159"/>
      <c r="AD81" s="160"/>
      <c r="AE81" s="159"/>
      <c r="AF81" s="160"/>
      <c r="AG81" s="159"/>
      <c r="AH81" s="203"/>
      <c r="AI81" s="160"/>
      <c r="AJ81" s="159"/>
      <c r="AK81" s="160"/>
      <c r="AL81" s="159"/>
      <c r="AM81" s="160"/>
      <c r="AN81" s="159"/>
      <c r="AO81" s="160"/>
      <c r="AP81" s="159"/>
      <c r="AQ81" s="11"/>
      <c r="AR81" s="16"/>
    </row>
    <row r="82" spans="1:44" ht="12.75" customHeight="1">
      <c r="A82" s="100"/>
      <c r="B82" s="143" t="s">
        <v>262</v>
      </c>
      <c r="C82" s="71">
        <v>632</v>
      </c>
      <c r="D82" s="74">
        <v>39234</v>
      </c>
      <c r="E82" s="82" t="s">
        <v>128</v>
      </c>
      <c r="F82" s="86" t="s">
        <v>119</v>
      </c>
      <c r="G82" s="115" t="s">
        <v>10</v>
      </c>
      <c r="H82" s="154">
        <v>0</v>
      </c>
      <c r="I82" s="155">
        <v>0</v>
      </c>
      <c r="J82" s="154" t="s">
        <v>7</v>
      </c>
      <c r="K82" s="155" t="s">
        <v>7</v>
      </c>
      <c r="L82" s="154">
        <v>0</v>
      </c>
      <c r="M82" s="155">
        <v>0</v>
      </c>
      <c r="N82" s="154" t="s">
        <v>7</v>
      </c>
      <c r="O82" s="155" t="s">
        <v>7</v>
      </c>
      <c r="P82" s="156"/>
      <c r="Q82" s="154">
        <v>0</v>
      </c>
      <c r="R82" s="155">
        <v>0</v>
      </c>
      <c r="S82" s="154" t="s">
        <v>7</v>
      </c>
      <c r="T82" s="155" t="s">
        <v>7</v>
      </c>
      <c r="U82" s="154">
        <v>0</v>
      </c>
      <c r="V82" s="155">
        <v>0</v>
      </c>
      <c r="W82" s="154" t="s">
        <v>7</v>
      </c>
      <c r="X82" s="155" t="s">
        <v>7</v>
      </c>
      <c r="Y82" s="156"/>
      <c r="Z82" s="154">
        <v>0</v>
      </c>
      <c r="AA82" s="155">
        <v>0</v>
      </c>
      <c r="AB82" s="154" t="s">
        <v>7</v>
      </c>
      <c r="AC82" s="155" t="s">
        <v>7</v>
      </c>
      <c r="AD82" s="154">
        <v>0</v>
      </c>
      <c r="AE82" s="155">
        <v>0</v>
      </c>
      <c r="AF82" s="154" t="s">
        <v>7</v>
      </c>
      <c r="AG82" s="155" t="s">
        <v>7</v>
      </c>
      <c r="AH82" s="203"/>
      <c r="AI82" s="154">
        <v>0</v>
      </c>
      <c r="AJ82" s="155">
        <v>0</v>
      </c>
      <c r="AK82" s="154" t="s">
        <v>7</v>
      </c>
      <c r="AL82" s="155" t="s">
        <v>7</v>
      </c>
      <c r="AM82" s="154">
        <v>0</v>
      </c>
      <c r="AN82" s="155">
        <v>0</v>
      </c>
      <c r="AO82" s="154" t="s">
        <v>7</v>
      </c>
      <c r="AP82" s="155" t="s">
        <v>7</v>
      </c>
      <c r="AQ82" s="11"/>
      <c r="AR82" s="16"/>
    </row>
    <row r="83" spans="1:44" ht="12.75" customHeight="1">
      <c r="A83" s="100"/>
      <c r="B83" s="143"/>
      <c r="C83" s="71"/>
      <c r="D83" s="74"/>
      <c r="E83" s="82"/>
      <c r="F83" s="86"/>
      <c r="G83" s="115"/>
      <c r="H83" s="154"/>
      <c r="I83" s="155"/>
      <c r="J83" s="154"/>
      <c r="K83" s="155"/>
      <c r="L83" s="154"/>
      <c r="M83" s="155"/>
      <c r="N83" s="154"/>
      <c r="O83" s="155"/>
      <c r="P83" s="156"/>
      <c r="Q83" s="154"/>
      <c r="R83" s="155"/>
      <c r="S83" s="154"/>
      <c r="T83" s="155"/>
      <c r="U83" s="154"/>
      <c r="V83" s="155"/>
      <c r="W83" s="154"/>
      <c r="X83" s="155"/>
      <c r="Y83" s="156"/>
      <c r="Z83" s="154"/>
      <c r="AA83" s="155"/>
      <c r="AB83" s="154"/>
      <c r="AC83" s="155"/>
      <c r="AD83" s="154"/>
      <c r="AE83" s="155"/>
      <c r="AF83" s="154"/>
      <c r="AG83" s="155"/>
      <c r="AH83" s="203"/>
      <c r="AI83" s="154"/>
      <c r="AJ83" s="155"/>
      <c r="AK83" s="154"/>
      <c r="AL83" s="155"/>
      <c r="AM83" s="154"/>
      <c r="AN83" s="155"/>
      <c r="AO83" s="154"/>
      <c r="AP83" s="155"/>
      <c r="AQ83" s="11"/>
      <c r="AR83" s="16"/>
    </row>
    <row r="84" spans="1:44" ht="12.75" customHeight="1">
      <c r="A84" s="100"/>
      <c r="B84" s="143" t="s">
        <v>263</v>
      </c>
      <c r="C84" s="71">
        <v>18</v>
      </c>
      <c r="D84" s="74">
        <v>39101</v>
      </c>
      <c r="E84" s="78" t="s">
        <v>112</v>
      </c>
      <c r="F84" s="96" t="s">
        <v>55</v>
      </c>
      <c r="G84" s="125" t="s">
        <v>5</v>
      </c>
      <c r="H84" s="163" t="s">
        <v>8</v>
      </c>
      <c r="I84" s="164" t="s">
        <v>8</v>
      </c>
      <c r="J84" s="163">
        <v>0</v>
      </c>
      <c r="K84" s="164">
        <v>0</v>
      </c>
      <c r="L84" s="163">
        <v>0</v>
      </c>
      <c r="M84" s="164">
        <v>0</v>
      </c>
      <c r="N84" s="163" t="s">
        <v>8</v>
      </c>
      <c r="O84" s="164" t="s">
        <v>8</v>
      </c>
      <c r="P84" s="168"/>
      <c r="Q84" s="163" t="s">
        <v>8</v>
      </c>
      <c r="R84" s="164" t="s">
        <v>8</v>
      </c>
      <c r="S84" s="163">
        <v>0</v>
      </c>
      <c r="T84" s="164">
        <v>0</v>
      </c>
      <c r="U84" s="163">
        <v>0</v>
      </c>
      <c r="V84" s="164">
        <v>0</v>
      </c>
      <c r="W84" s="163" t="s">
        <v>8</v>
      </c>
      <c r="X84" s="164" t="s">
        <v>8</v>
      </c>
      <c r="Y84" s="168"/>
      <c r="Z84" s="163" t="s">
        <v>8</v>
      </c>
      <c r="AA84" s="164" t="s">
        <v>8</v>
      </c>
      <c r="AB84" s="163">
        <v>0</v>
      </c>
      <c r="AC84" s="164">
        <v>0</v>
      </c>
      <c r="AD84" s="163">
        <v>0</v>
      </c>
      <c r="AE84" s="164">
        <v>0</v>
      </c>
      <c r="AF84" s="163" t="s">
        <v>8</v>
      </c>
      <c r="AG84" s="164" t="s">
        <v>8</v>
      </c>
      <c r="AH84" s="168"/>
      <c r="AI84" s="163" t="s">
        <v>8</v>
      </c>
      <c r="AJ84" s="164" t="s">
        <v>8</v>
      </c>
      <c r="AK84" s="163">
        <v>0</v>
      </c>
      <c r="AL84" s="164">
        <v>0</v>
      </c>
      <c r="AM84" s="163">
        <v>0</v>
      </c>
      <c r="AN84" s="164">
        <v>0</v>
      </c>
      <c r="AO84" s="163" t="s">
        <v>8</v>
      </c>
      <c r="AP84" s="164" t="s">
        <v>8</v>
      </c>
      <c r="AQ84" s="32"/>
      <c r="AR84" s="31"/>
    </row>
    <row r="85" spans="1:44" ht="12.75" customHeight="1">
      <c r="A85" s="100"/>
      <c r="B85" s="143"/>
      <c r="C85" s="71"/>
      <c r="D85" s="74"/>
      <c r="E85" s="78"/>
      <c r="F85" s="96"/>
      <c r="G85" s="125"/>
      <c r="H85" s="163"/>
      <c r="I85" s="164"/>
      <c r="J85" s="163"/>
      <c r="K85" s="164"/>
      <c r="L85" s="163"/>
      <c r="M85" s="164"/>
      <c r="N85" s="163"/>
      <c r="O85" s="164"/>
      <c r="P85" s="168"/>
      <c r="Q85" s="163"/>
      <c r="R85" s="164"/>
      <c r="S85" s="163"/>
      <c r="T85" s="164"/>
      <c r="U85" s="163"/>
      <c r="V85" s="164"/>
      <c r="W85" s="163"/>
      <c r="X85" s="164"/>
      <c r="Y85" s="168"/>
      <c r="Z85" s="163"/>
      <c r="AA85" s="164"/>
      <c r="AB85" s="163"/>
      <c r="AC85" s="164"/>
      <c r="AD85" s="163"/>
      <c r="AE85" s="164"/>
      <c r="AF85" s="163"/>
      <c r="AG85" s="164"/>
      <c r="AH85" s="168"/>
      <c r="AI85" s="163"/>
      <c r="AJ85" s="164"/>
      <c r="AK85" s="163"/>
      <c r="AL85" s="164"/>
      <c r="AM85" s="163"/>
      <c r="AN85" s="164"/>
      <c r="AO85" s="163"/>
      <c r="AP85" s="164"/>
      <c r="AQ85" s="32"/>
      <c r="AR85" s="31"/>
    </row>
    <row r="86" spans="1:44" ht="12.75" customHeight="1">
      <c r="A86" s="100"/>
      <c r="B86" s="143" t="s">
        <v>264</v>
      </c>
      <c r="C86" s="71">
        <v>633</v>
      </c>
      <c r="D86" s="74">
        <v>39234</v>
      </c>
      <c r="E86" s="82" t="s">
        <v>129</v>
      </c>
      <c r="F86" s="86" t="s">
        <v>120</v>
      </c>
      <c r="G86" s="115" t="s">
        <v>177</v>
      </c>
      <c r="H86" s="154" t="s">
        <v>21</v>
      </c>
      <c r="I86" s="155" t="s">
        <v>21</v>
      </c>
      <c r="J86" s="154">
        <v>0.2</v>
      </c>
      <c r="K86" s="155">
        <v>0.1</v>
      </c>
      <c r="L86" s="154">
        <v>0</v>
      </c>
      <c r="M86" s="155">
        <v>0</v>
      </c>
      <c r="N86" s="154">
        <f>J86</f>
        <v>0.2</v>
      </c>
      <c r="O86" s="155">
        <f>K86</f>
        <v>0.1</v>
      </c>
      <c r="P86" s="156"/>
      <c r="Q86" s="154" t="s">
        <v>21</v>
      </c>
      <c r="R86" s="155" t="s">
        <v>21</v>
      </c>
      <c r="S86" s="154" t="s">
        <v>21</v>
      </c>
      <c r="T86" s="155">
        <v>0.1</v>
      </c>
      <c r="U86" s="154">
        <v>0</v>
      </c>
      <c r="V86" s="155">
        <v>0</v>
      </c>
      <c r="W86" s="154" t="s">
        <v>21</v>
      </c>
      <c r="X86" s="155">
        <v>0.1</v>
      </c>
      <c r="Y86" s="156"/>
      <c r="Z86" s="154" t="s">
        <v>21</v>
      </c>
      <c r="AA86" s="155" t="s">
        <v>21</v>
      </c>
      <c r="AB86" s="154">
        <v>0.2</v>
      </c>
      <c r="AC86" s="155">
        <v>0.1</v>
      </c>
      <c r="AD86" s="154">
        <v>0</v>
      </c>
      <c r="AE86" s="155">
        <v>0</v>
      </c>
      <c r="AF86" s="154">
        <f>AB86</f>
        <v>0.2</v>
      </c>
      <c r="AG86" s="155">
        <f>AC86</f>
        <v>0.1</v>
      </c>
      <c r="AH86" s="156"/>
      <c r="AI86" s="154" t="s">
        <v>21</v>
      </c>
      <c r="AJ86" s="155" t="s">
        <v>21</v>
      </c>
      <c r="AK86" s="154" t="s">
        <v>21</v>
      </c>
      <c r="AL86" s="155">
        <v>0.1</v>
      </c>
      <c r="AM86" s="154">
        <v>0</v>
      </c>
      <c r="AN86" s="155">
        <v>0</v>
      </c>
      <c r="AO86" s="154" t="s">
        <v>21</v>
      </c>
      <c r="AP86" s="155">
        <v>0.1</v>
      </c>
      <c r="AQ86" s="32"/>
      <c r="AR86" s="31"/>
    </row>
    <row r="87" spans="1:44" ht="12.75" customHeight="1">
      <c r="A87" s="100"/>
      <c r="B87" s="143"/>
      <c r="C87" s="71"/>
      <c r="D87" s="74"/>
      <c r="E87" s="82"/>
      <c r="F87" s="86"/>
      <c r="G87" s="115"/>
      <c r="H87" s="154"/>
      <c r="I87" s="155"/>
      <c r="J87" s="154"/>
      <c r="K87" s="155"/>
      <c r="L87" s="154"/>
      <c r="M87" s="155"/>
      <c r="N87" s="154"/>
      <c r="O87" s="155"/>
      <c r="P87" s="156"/>
      <c r="Q87" s="154"/>
      <c r="R87" s="155"/>
      <c r="S87" s="154"/>
      <c r="T87" s="155"/>
      <c r="U87" s="154"/>
      <c r="V87" s="155"/>
      <c r="W87" s="154"/>
      <c r="X87" s="155"/>
      <c r="Y87" s="156"/>
      <c r="Z87" s="154"/>
      <c r="AA87" s="155"/>
      <c r="AB87" s="154"/>
      <c r="AC87" s="155"/>
      <c r="AD87" s="154"/>
      <c r="AE87" s="155"/>
      <c r="AF87" s="154"/>
      <c r="AG87" s="155"/>
      <c r="AH87" s="203"/>
      <c r="AI87" s="154"/>
      <c r="AJ87" s="155"/>
      <c r="AK87" s="154"/>
      <c r="AL87" s="155"/>
      <c r="AM87" s="154"/>
      <c r="AN87" s="155"/>
      <c r="AO87" s="154"/>
      <c r="AP87" s="155"/>
      <c r="AQ87" s="32"/>
      <c r="AR87" s="31"/>
    </row>
    <row r="88" spans="1:44" ht="12.75" customHeight="1">
      <c r="A88" s="100"/>
      <c r="B88" s="144" t="s">
        <v>265</v>
      </c>
      <c r="C88" s="71">
        <v>634</v>
      </c>
      <c r="D88" s="74">
        <v>39244</v>
      </c>
      <c r="E88" s="82" t="s">
        <v>130</v>
      </c>
      <c r="F88" s="86" t="s">
        <v>212</v>
      </c>
      <c r="G88" s="115" t="s">
        <v>4</v>
      </c>
      <c r="H88" s="154">
        <v>0</v>
      </c>
      <c r="I88" s="155">
        <v>0</v>
      </c>
      <c r="J88" s="154">
        <v>0</v>
      </c>
      <c r="K88" s="155">
        <v>0</v>
      </c>
      <c r="L88" s="154">
        <v>-2.8</v>
      </c>
      <c r="M88" s="155">
        <v>-2.8</v>
      </c>
      <c r="N88" s="187">
        <f>H88+J88+L88</f>
        <v>-2.8</v>
      </c>
      <c r="O88" s="188">
        <f>I88+K88+M88</f>
        <v>-2.8</v>
      </c>
      <c r="P88" s="156"/>
      <c r="Q88" s="154">
        <v>0</v>
      </c>
      <c r="R88" s="155">
        <v>0</v>
      </c>
      <c r="S88" s="154">
        <v>0</v>
      </c>
      <c r="T88" s="155">
        <v>0</v>
      </c>
      <c r="U88" s="154">
        <v>-2.8</v>
      </c>
      <c r="V88" s="155">
        <v>-2.8</v>
      </c>
      <c r="W88" s="187">
        <f>Q88+S88+U88</f>
        <v>-2.8</v>
      </c>
      <c r="X88" s="188">
        <f>R88+T88+V88</f>
        <v>-2.8</v>
      </c>
      <c r="Y88" s="156"/>
      <c r="Z88" s="154">
        <v>0</v>
      </c>
      <c r="AA88" s="155">
        <v>0</v>
      </c>
      <c r="AB88" s="154">
        <v>0</v>
      </c>
      <c r="AC88" s="155">
        <v>0</v>
      </c>
      <c r="AD88" s="154">
        <v>-2.8</v>
      </c>
      <c r="AE88" s="155">
        <v>-2.8</v>
      </c>
      <c r="AF88" s="187">
        <f>Z88+AB88+AD88</f>
        <v>-2.8</v>
      </c>
      <c r="AG88" s="188">
        <f>AA88+AC88+AE88</f>
        <v>-2.8</v>
      </c>
      <c r="AH88" s="203"/>
      <c r="AI88" s="154">
        <v>0</v>
      </c>
      <c r="AJ88" s="155">
        <v>0</v>
      </c>
      <c r="AK88" s="154">
        <v>0</v>
      </c>
      <c r="AL88" s="155">
        <v>0</v>
      </c>
      <c r="AM88" s="154">
        <v>-2.8</v>
      </c>
      <c r="AN88" s="155">
        <v>-2.8</v>
      </c>
      <c r="AO88" s="187">
        <f>AI88+AK88+AM88</f>
        <v>-2.8</v>
      </c>
      <c r="AP88" s="188">
        <f>AJ88+AL88+AN88</f>
        <v>-2.8</v>
      </c>
      <c r="AQ88" s="32"/>
      <c r="AR88" s="31"/>
    </row>
    <row r="89" spans="1:44" ht="12.75" customHeight="1">
      <c r="A89" s="100"/>
      <c r="B89" s="144" t="s">
        <v>265</v>
      </c>
      <c r="C89" s="71">
        <v>634</v>
      </c>
      <c r="D89" s="74">
        <v>39244</v>
      </c>
      <c r="E89" s="82" t="s">
        <v>130</v>
      </c>
      <c r="F89" s="86" t="s">
        <v>210</v>
      </c>
      <c r="G89" s="115" t="s">
        <v>10</v>
      </c>
      <c r="H89" s="154" t="s">
        <v>21</v>
      </c>
      <c r="I89" s="155" t="s">
        <v>21</v>
      </c>
      <c r="J89" s="154">
        <v>0</v>
      </c>
      <c r="K89" s="155">
        <v>0</v>
      </c>
      <c r="L89" s="154">
        <v>0.1</v>
      </c>
      <c r="M89" s="155">
        <v>0.1</v>
      </c>
      <c r="N89" s="187">
        <f>H89+J89+L89</f>
        <v>0.1</v>
      </c>
      <c r="O89" s="188">
        <f>I89+K89+M89</f>
        <v>0.1</v>
      </c>
      <c r="P89" s="156"/>
      <c r="Q89" s="154" t="s">
        <v>21</v>
      </c>
      <c r="R89" s="155" t="s">
        <v>21</v>
      </c>
      <c r="S89" s="154">
        <v>0</v>
      </c>
      <c r="T89" s="155">
        <v>0</v>
      </c>
      <c r="U89" s="154">
        <v>0.1</v>
      </c>
      <c r="V89" s="155">
        <v>0.1</v>
      </c>
      <c r="W89" s="187">
        <f>Q89+S89+U89</f>
        <v>0.1</v>
      </c>
      <c r="X89" s="188">
        <f>R89+T89+V89</f>
        <v>0.1</v>
      </c>
      <c r="Y89" s="156"/>
      <c r="Z89" s="154" t="s">
        <v>21</v>
      </c>
      <c r="AA89" s="155" t="s">
        <v>21</v>
      </c>
      <c r="AB89" s="154">
        <v>0</v>
      </c>
      <c r="AC89" s="155">
        <v>0</v>
      </c>
      <c r="AD89" s="154">
        <v>0.1</v>
      </c>
      <c r="AE89" s="155">
        <v>0.1</v>
      </c>
      <c r="AF89" s="187">
        <f>Z89+AB89+AD89</f>
        <v>0.1</v>
      </c>
      <c r="AG89" s="188">
        <f>AA89+AC89+AE89</f>
        <v>0.1</v>
      </c>
      <c r="AH89" s="203"/>
      <c r="AI89" s="154" t="s">
        <v>21</v>
      </c>
      <c r="AJ89" s="155" t="s">
        <v>21</v>
      </c>
      <c r="AK89" s="154">
        <v>0</v>
      </c>
      <c r="AL89" s="155">
        <v>0</v>
      </c>
      <c r="AM89" s="154">
        <v>0.1</v>
      </c>
      <c r="AN89" s="155">
        <v>0.1</v>
      </c>
      <c r="AO89" s="187">
        <f>AI89+AK89+AM89</f>
        <v>0.1</v>
      </c>
      <c r="AP89" s="188">
        <f>AJ89+AL89+AN89</f>
        <v>0.1</v>
      </c>
      <c r="AQ89" s="32"/>
      <c r="AR89" s="31"/>
    </row>
    <row r="90" spans="1:44" ht="12.75" customHeight="1">
      <c r="A90" s="100"/>
      <c r="B90" s="144" t="s">
        <v>265</v>
      </c>
      <c r="C90" s="71"/>
      <c r="D90" s="74"/>
      <c r="E90" s="82" t="s">
        <v>130</v>
      </c>
      <c r="F90" s="86" t="s">
        <v>209</v>
      </c>
      <c r="G90" s="115" t="s">
        <v>177</v>
      </c>
      <c r="H90" s="204" t="s">
        <v>211</v>
      </c>
      <c r="I90" s="155"/>
      <c r="J90" s="154"/>
      <c r="K90" s="155"/>
      <c r="L90" s="154"/>
      <c r="M90" s="155"/>
      <c r="N90" s="154"/>
      <c r="O90" s="155"/>
      <c r="P90" s="156"/>
      <c r="Q90" s="154"/>
      <c r="R90" s="155"/>
      <c r="S90" s="154"/>
      <c r="T90" s="155"/>
      <c r="U90" s="154"/>
      <c r="V90" s="155"/>
      <c r="W90" s="154"/>
      <c r="X90" s="155"/>
      <c r="Y90" s="156"/>
      <c r="Z90" s="154"/>
      <c r="AA90" s="155"/>
      <c r="AB90" s="154"/>
      <c r="AC90" s="155"/>
      <c r="AD90" s="154"/>
      <c r="AE90" s="155"/>
      <c r="AF90" s="154"/>
      <c r="AG90" s="155"/>
      <c r="AH90" s="203"/>
      <c r="AI90" s="154"/>
      <c r="AJ90" s="155"/>
      <c r="AK90" s="154"/>
      <c r="AL90" s="155"/>
      <c r="AM90" s="154"/>
      <c r="AN90" s="155"/>
      <c r="AO90" s="154"/>
      <c r="AP90" s="155"/>
      <c r="AQ90" s="32"/>
      <c r="AR90" s="31"/>
    </row>
    <row r="91" spans="1:44" ht="12.75" customHeight="1">
      <c r="A91" s="100"/>
      <c r="B91" s="144" t="s">
        <v>265</v>
      </c>
      <c r="C91" s="71">
        <v>703</v>
      </c>
      <c r="D91" s="74">
        <v>39255</v>
      </c>
      <c r="E91" s="82" t="s">
        <v>130</v>
      </c>
      <c r="F91" s="86" t="s">
        <v>210</v>
      </c>
      <c r="G91" s="115" t="s">
        <v>6</v>
      </c>
      <c r="H91" s="154">
        <v>2.5</v>
      </c>
      <c r="I91" s="155">
        <v>2.5</v>
      </c>
      <c r="J91" s="154" t="s">
        <v>21</v>
      </c>
      <c r="K91" s="155" t="s">
        <v>21</v>
      </c>
      <c r="L91" s="154">
        <v>0.5</v>
      </c>
      <c r="M91" s="155">
        <v>0.5</v>
      </c>
      <c r="N91" s="187">
        <f>H91+J91+L91</f>
        <v>3</v>
      </c>
      <c r="O91" s="188">
        <f>I91+K91+M91</f>
        <v>3</v>
      </c>
      <c r="P91" s="156"/>
      <c r="Q91" s="154">
        <v>2.3</v>
      </c>
      <c r="R91" s="155">
        <v>2.3</v>
      </c>
      <c r="S91" s="154" t="s">
        <v>21</v>
      </c>
      <c r="T91" s="155" t="s">
        <v>21</v>
      </c>
      <c r="U91" s="154">
        <v>0.5</v>
      </c>
      <c r="V91" s="155">
        <v>0.5</v>
      </c>
      <c r="W91" s="187">
        <f>Q91+S91+U91</f>
        <v>2.8</v>
      </c>
      <c r="X91" s="188">
        <f>R91+T91+V91</f>
        <v>2.8</v>
      </c>
      <c r="Y91" s="156"/>
      <c r="Z91" s="154">
        <v>2.3</v>
      </c>
      <c r="AA91" s="155">
        <v>2.3</v>
      </c>
      <c r="AB91" s="154" t="s">
        <v>21</v>
      </c>
      <c r="AC91" s="155" t="s">
        <v>21</v>
      </c>
      <c r="AD91" s="154">
        <v>0.5</v>
      </c>
      <c r="AE91" s="155">
        <v>0.5</v>
      </c>
      <c r="AF91" s="187">
        <f>Z91+AB91+AD91</f>
        <v>2.8</v>
      </c>
      <c r="AG91" s="188">
        <f>AA91+AC91+AE91</f>
        <v>2.8</v>
      </c>
      <c r="AH91" s="203"/>
      <c r="AI91" s="154">
        <v>2.3</v>
      </c>
      <c r="AJ91" s="155">
        <v>2.3</v>
      </c>
      <c r="AK91" s="154" t="s">
        <v>21</v>
      </c>
      <c r="AL91" s="155" t="s">
        <v>21</v>
      </c>
      <c r="AM91" s="154">
        <v>0.5</v>
      </c>
      <c r="AN91" s="155">
        <v>0.5</v>
      </c>
      <c r="AO91" s="187">
        <f>AI91+AK91+AM91</f>
        <v>2.8</v>
      </c>
      <c r="AP91" s="188">
        <f>AJ91+AL91+AN91</f>
        <v>2.8</v>
      </c>
      <c r="AQ91" s="32"/>
      <c r="AR91" s="31"/>
    </row>
    <row r="92" spans="1:44" ht="12.75" customHeight="1">
      <c r="A92" s="100"/>
      <c r="B92" s="144"/>
      <c r="C92" s="71"/>
      <c r="D92" s="74"/>
      <c r="E92" s="82"/>
      <c r="F92" s="86"/>
      <c r="G92" s="115"/>
      <c r="H92" s="154"/>
      <c r="I92" s="155"/>
      <c r="J92" s="154"/>
      <c r="K92" s="155"/>
      <c r="L92" s="154"/>
      <c r="M92" s="155"/>
      <c r="N92" s="154"/>
      <c r="O92" s="155"/>
      <c r="P92" s="156"/>
      <c r="Q92" s="154"/>
      <c r="R92" s="155"/>
      <c r="S92" s="154"/>
      <c r="T92" s="155"/>
      <c r="U92" s="154"/>
      <c r="V92" s="155"/>
      <c r="W92" s="154"/>
      <c r="X92" s="155"/>
      <c r="Y92" s="156"/>
      <c r="Z92" s="154"/>
      <c r="AA92" s="155"/>
      <c r="AB92" s="154"/>
      <c r="AC92" s="155"/>
      <c r="AD92" s="154"/>
      <c r="AE92" s="155"/>
      <c r="AF92" s="154"/>
      <c r="AG92" s="155"/>
      <c r="AH92" s="203"/>
      <c r="AI92" s="154"/>
      <c r="AJ92" s="155"/>
      <c r="AK92" s="154"/>
      <c r="AL92" s="155"/>
      <c r="AM92" s="154"/>
      <c r="AN92" s="155"/>
      <c r="AO92" s="154"/>
      <c r="AP92" s="155"/>
      <c r="AQ92" s="32"/>
      <c r="AR92" s="31"/>
    </row>
    <row r="93" spans="1:44" ht="12.75" customHeight="1">
      <c r="A93" s="63"/>
      <c r="B93" s="144" t="s">
        <v>217</v>
      </c>
      <c r="C93" s="71">
        <v>592</v>
      </c>
      <c r="D93" s="74">
        <v>39198</v>
      </c>
      <c r="E93" s="80" t="s">
        <v>113</v>
      </c>
      <c r="F93" s="91" t="s">
        <v>104</v>
      </c>
      <c r="G93" s="120" t="s">
        <v>5</v>
      </c>
      <c r="H93" s="163">
        <v>1.4</v>
      </c>
      <c r="I93" s="164">
        <v>1.4</v>
      </c>
      <c r="J93" s="163">
        <v>0.4</v>
      </c>
      <c r="K93" s="164">
        <v>0.4</v>
      </c>
      <c r="L93" s="163">
        <v>0.2</v>
      </c>
      <c r="M93" s="164">
        <v>0.2</v>
      </c>
      <c r="N93" s="187">
        <f>H93+J93+L93</f>
        <v>1.9999999999999998</v>
      </c>
      <c r="O93" s="188">
        <f>I93+K93+M93</f>
        <v>1.9999999999999998</v>
      </c>
      <c r="P93" s="168"/>
      <c r="Q93" s="163">
        <v>1.4</v>
      </c>
      <c r="R93" s="164">
        <v>1.4</v>
      </c>
      <c r="S93" s="163">
        <v>0.4</v>
      </c>
      <c r="T93" s="164">
        <v>0.4</v>
      </c>
      <c r="U93" s="163">
        <v>0.2</v>
      </c>
      <c r="V93" s="164">
        <v>0.2</v>
      </c>
      <c r="W93" s="187">
        <f>Q93+S93+U93</f>
        <v>1.9999999999999998</v>
      </c>
      <c r="X93" s="188">
        <f>R93+T93+V93</f>
        <v>1.9999999999999998</v>
      </c>
      <c r="Y93" s="168"/>
      <c r="Z93" s="163">
        <v>1.4</v>
      </c>
      <c r="AA93" s="164">
        <v>1.4</v>
      </c>
      <c r="AB93" s="163">
        <v>0.4</v>
      </c>
      <c r="AC93" s="164">
        <v>0.4</v>
      </c>
      <c r="AD93" s="163">
        <v>0.2</v>
      </c>
      <c r="AE93" s="164">
        <v>0.2</v>
      </c>
      <c r="AF93" s="187">
        <f>Z93+AB93+AD93</f>
        <v>1.9999999999999998</v>
      </c>
      <c r="AG93" s="188">
        <f>AA93+AC93+AE93</f>
        <v>1.9999999999999998</v>
      </c>
      <c r="AH93" s="168"/>
      <c r="AI93" s="163">
        <v>1.4</v>
      </c>
      <c r="AJ93" s="164">
        <v>1.4</v>
      </c>
      <c r="AK93" s="163">
        <v>0.4</v>
      </c>
      <c r="AL93" s="164">
        <v>0.4</v>
      </c>
      <c r="AM93" s="163">
        <v>0.2</v>
      </c>
      <c r="AN93" s="164">
        <v>0.2</v>
      </c>
      <c r="AO93" s="187">
        <f>AI93+AK93+AM93</f>
        <v>1.9999999999999998</v>
      </c>
      <c r="AP93" s="188">
        <f>AJ93+AL93+AN93</f>
        <v>1.9999999999999998</v>
      </c>
      <c r="AQ93" s="32"/>
      <c r="AR93" s="31"/>
    </row>
    <row r="94" spans="1:44" ht="12.75" customHeight="1">
      <c r="A94" s="63"/>
      <c r="B94" s="144" t="s">
        <v>217</v>
      </c>
      <c r="C94" s="71">
        <v>592</v>
      </c>
      <c r="D94" s="74">
        <v>39198</v>
      </c>
      <c r="E94" s="80" t="s">
        <v>113</v>
      </c>
      <c r="F94" s="91" t="s">
        <v>104</v>
      </c>
      <c r="G94" s="120" t="s">
        <v>46</v>
      </c>
      <c r="H94" s="163">
        <v>0.1</v>
      </c>
      <c r="I94" s="164">
        <v>0.1</v>
      </c>
      <c r="J94" s="163">
        <v>0</v>
      </c>
      <c r="K94" s="164">
        <v>0</v>
      </c>
      <c r="L94" s="163">
        <v>0</v>
      </c>
      <c r="M94" s="164">
        <v>0</v>
      </c>
      <c r="N94" s="187">
        <f>H94+J94+L94</f>
        <v>0.1</v>
      </c>
      <c r="O94" s="188">
        <f>I94+K94+M94</f>
        <v>0.1</v>
      </c>
      <c r="P94" s="168"/>
      <c r="Q94" s="163">
        <v>0.1</v>
      </c>
      <c r="R94" s="164">
        <v>0.1</v>
      </c>
      <c r="S94" s="163">
        <v>0</v>
      </c>
      <c r="T94" s="164">
        <v>0</v>
      </c>
      <c r="U94" s="163">
        <v>0</v>
      </c>
      <c r="V94" s="164">
        <v>0</v>
      </c>
      <c r="W94" s="187">
        <f>Q94+S94+U94</f>
        <v>0.1</v>
      </c>
      <c r="X94" s="188">
        <f>R94+T94+V94</f>
        <v>0.1</v>
      </c>
      <c r="Y94" s="168"/>
      <c r="Z94" s="163">
        <v>0.1</v>
      </c>
      <c r="AA94" s="164">
        <v>0.1</v>
      </c>
      <c r="AB94" s="163">
        <v>0</v>
      </c>
      <c r="AC94" s="164">
        <v>0</v>
      </c>
      <c r="AD94" s="163">
        <v>0</v>
      </c>
      <c r="AE94" s="164">
        <v>0</v>
      </c>
      <c r="AF94" s="187">
        <f>Z94+AB94+AD94</f>
        <v>0.1</v>
      </c>
      <c r="AG94" s="188">
        <f>AA94+AC94+AE94</f>
        <v>0.1</v>
      </c>
      <c r="AH94" s="168"/>
      <c r="AI94" s="163">
        <v>0.1</v>
      </c>
      <c r="AJ94" s="164">
        <v>0.1</v>
      </c>
      <c r="AK94" s="163">
        <v>0</v>
      </c>
      <c r="AL94" s="164">
        <v>0</v>
      </c>
      <c r="AM94" s="163">
        <v>0</v>
      </c>
      <c r="AN94" s="164">
        <v>0</v>
      </c>
      <c r="AO94" s="187">
        <f>AI94+AK94+AM94</f>
        <v>0.1</v>
      </c>
      <c r="AP94" s="188">
        <f>AJ94+AL94+AN94</f>
        <v>0.1</v>
      </c>
      <c r="AQ94" s="32"/>
      <c r="AR94" s="31"/>
    </row>
    <row r="95" spans="1:44" ht="12.75" customHeight="1">
      <c r="A95" s="63"/>
      <c r="B95" s="144"/>
      <c r="C95" s="71"/>
      <c r="D95" s="74"/>
      <c r="E95" s="84"/>
      <c r="F95" s="86"/>
      <c r="G95" s="115"/>
      <c r="H95" s="173"/>
      <c r="I95" s="174"/>
      <c r="J95" s="154"/>
      <c r="K95" s="155"/>
      <c r="L95" s="154"/>
      <c r="M95" s="155"/>
      <c r="N95" s="154"/>
      <c r="O95" s="155"/>
      <c r="P95" s="156"/>
      <c r="Q95" s="154"/>
      <c r="R95" s="155"/>
      <c r="S95" s="154"/>
      <c r="T95" s="155"/>
      <c r="U95" s="154"/>
      <c r="V95" s="155"/>
      <c r="W95" s="154"/>
      <c r="X95" s="155"/>
      <c r="Y95" s="156"/>
      <c r="Z95" s="154"/>
      <c r="AA95" s="155"/>
      <c r="AB95" s="154"/>
      <c r="AC95" s="155"/>
      <c r="AD95" s="154"/>
      <c r="AE95" s="155"/>
      <c r="AF95" s="154"/>
      <c r="AG95" s="155"/>
      <c r="AH95" s="203"/>
      <c r="AI95" s="154"/>
      <c r="AJ95" s="155"/>
      <c r="AK95" s="154"/>
      <c r="AL95" s="155"/>
      <c r="AM95" s="154"/>
      <c r="AN95" s="155"/>
      <c r="AO95" s="154"/>
      <c r="AP95" s="155"/>
      <c r="AQ95" s="32"/>
      <c r="AR95" s="31"/>
    </row>
    <row r="96" spans="1:44" ht="12.75" customHeight="1">
      <c r="A96" s="63"/>
      <c r="B96" s="144" t="s">
        <v>246</v>
      </c>
      <c r="C96" s="71">
        <v>637</v>
      </c>
      <c r="D96" s="74">
        <v>39234</v>
      </c>
      <c r="E96" s="84" t="s">
        <v>131</v>
      </c>
      <c r="F96" s="86" t="s">
        <v>121</v>
      </c>
      <c r="G96" s="115" t="s">
        <v>177</v>
      </c>
      <c r="H96" s="173" t="s">
        <v>21</v>
      </c>
      <c r="I96" s="174" t="s">
        <v>21</v>
      </c>
      <c r="J96" s="163">
        <f>((2503*80)+(3127*30))/1000000</f>
        <v>0.29405</v>
      </c>
      <c r="K96" s="164">
        <v>0.2</v>
      </c>
      <c r="L96" s="163">
        <v>0</v>
      </c>
      <c r="M96" s="164">
        <v>0</v>
      </c>
      <c r="N96" s="187">
        <f>H96+J96+L96</f>
        <v>0.29405</v>
      </c>
      <c r="O96" s="188">
        <f>I96+K96+M96</f>
        <v>0.2</v>
      </c>
      <c r="P96" s="156"/>
      <c r="Q96" s="154" t="s">
        <v>21</v>
      </c>
      <c r="R96" s="155" t="s">
        <v>21</v>
      </c>
      <c r="S96" s="154" t="s">
        <v>21</v>
      </c>
      <c r="T96" s="155">
        <v>0.2</v>
      </c>
      <c r="U96" s="154">
        <v>0</v>
      </c>
      <c r="V96" s="155">
        <v>0</v>
      </c>
      <c r="W96" s="187" t="s">
        <v>21</v>
      </c>
      <c r="X96" s="188">
        <v>0.2</v>
      </c>
      <c r="Y96" s="156"/>
      <c r="Z96" s="173" t="s">
        <v>21</v>
      </c>
      <c r="AA96" s="174" t="s">
        <v>21</v>
      </c>
      <c r="AB96" s="163">
        <v>0.2</v>
      </c>
      <c r="AC96" s="164">
        <v>0.2</v>
      </c>
      <c r="AD96" s="163">
        <v>0</v>
      </c>
      <c r="AE96" s="164">
        <v>0</v>
      </c>
      <c r="AF96" s="187">
        <f>Z96+AB96+AD96</f>
        <v>0.2</v>
      </c>
      <c r="AG96" s="188">
        <f>AA96+AC96+AE96</f>
        <v>0.2</v>
      </c>
      <c r="AH96" s="156"/>
      <c r="AI96" s="154" t="s">
        <v>21</v>
      </c>
      <c r="AJ96" s="155" t="s">
        <v>21</v>
      </c>
      <c r="AK96" s="154" t="s">
        <v>21</v>
      </c>
      <c r="AL96" s="155">
        <v>0.2</v>
      </c>
      <c r="AM96" s="154">
        <v>0</v>
      </c>
      <c r="AN96" s="155">
        <v>0</v>
      </c>
      <c r="AO96" s="187" t="s">
        <v>21</v>
      </c>
      <c r="AP96" s="188">
        <f>AJ96+AL96+AN96</f>
        <v>0.2</v>
      </c>
      <c r="AQ96" s="32"/>
      <c r="AR96" s="31"/>
    </row>
    <row r="97" spans="1:44" ht="12.75" customHeight="1">
      <c r="A97" s="63"/>
      <c r="B97" s="144"/>
      <c r="C97" s="71"/>
      <c r="D97" s="74"/>
      <c r="E97" s="84"/>
      <c r="F97" s="86"/>
      <c r="G97" s="115"/>
      <c r="H97" s="173"/>
      <c r="I97" s="174"/>
      <c r="J97" s="154"/>
      <c r="K97" s="155"/>
      <c r="L97" s="154"/>
      <c r="M97" s="155"/>
      <c r="N97" s="154"/>
      <c r="O97" s="155"/>
      <c r="P97" s="156"/>
      <c r="Q97" s="154"/>
      <c r="R97" s="155"/>
      <c r="S97" s="154"/>
      <c r="T97" s="155"/>
      <c r="U97" s="154"/>
      <c r="V97" s="155"/>
      <c r="W97" s="154"/>
      <c r="X97" s="155"/>
      <c r="Y97" s="156"/>
      <c r="Z97" s="154"/>
      <c r="AA97" s="155"/>
      <c r="AB97" s="154"/>
      <c r="AC97" s="155"/>
      <c r="AD97" s="154"/>
      <c r="AE97" s="155"/>
      <c r="AF97" s="154"/>
      <c r="AG97" s="155"/>
      <c r="AH97" s="203"/>
      <c r="AI97" s="154"/>
      <c r="AJ97" s="155"/>
      <c r="AK97" s="154"/>
      <c r="AL97" s="155"/>
      <c r="AM97" s="154"/>
      <c r="AN97" s="155"/>
      <c r="AO97" s="154"/>
      <c r="AP97" s="155"/>
      <c r="AQ97" s="32"/>
      <c r="AR97" s="31"/>
    </row>
    <row r="98" spans="1:44" ht="12.75" customHeight="1">
      <c r="A98" s="63"/>
      <c r="B98" s="144" t="s">
        <v>266</v>
      </c>
      <c r="C98" s="71">
        <v>713</v>
      </c>
      <c r="D98" s="74">
        <v>39255</v>
      </c>
      <c r="E98" s="84" t="s">
        <v>132</v>
      </c>
      <c r="F98" s="86" t="s">
        <v>191</v>
      </c>
      <c r="G98" s="115" t="s">
        <v>177</v>
      </c>
      <c r="H98" s="163">
        <v>0</v>
      </c>
      <c r="I98" s="164">
        <v>0</v>
      </c>
      <c r="J98" s="163">
        <v>-0.7</v>
      </c>
      <c r="K98" s="164">
        <v>-0.7</v>
      </c>
      <c r="L98" s="163">
        <v>0</v>
      </c>
      <c r="M98" s="164">
        <v>0</v>
      </c>
      <c r="N98" s="187">
        <f>H98+J98+L98</f>
        <v>-0.7</v>
      </c>
      <c r="O98" s="188">
        <f>I98+K98+M98</f>
        <v>-0.7</v>
      </c>
      <c r="P98" s="156"/>
      <c r="Q98" s="163">
        <v>0</v>
      </c>
      <c r="R98" s="164">
        <v>0</v>
      </c>
      <c r="S98" s="163">
        <v>-0.7</v>
      </c>
      <c r="T98" s="164">
        <v>-0.7</v>
      </c>
      <c r="U98" s="163">
        <v>0</v>
      </c>
      <c r="V98" s="164">
        <v>0</v>
      </c>
      <c r="W98" s="187">
        <f>Q98+S98+U98</f>
        <v>-0.7</v>
      </c>
      <c r="X98" s="188">
        <f>R98+T98+V98</f>
        <v>-0.7</v>
      </c>
      <c r="Y98" s="156"/>
      <c r="Z98" s="163">
        <v>0</v>
      </c>
      <c r="AA98" s="164">
        <v>0</v>
      </c>
      <c r="AB98" s="163">
        <v>-0.7</v>
      </c>
      <c r="AC98" s="164">
        <v>-0.7</v>
      </c>
      <c r="AD98" s="163">
        <v>0</v>
      </c>
      <c r="AE98" s="164">
        <v>0</v>
      </c>
      <c r="AF98" s="187">
        <f>Z98+AB98+AD98</f>
        <v>-0.7</v>
      </c>
      <c r="AG98" s="188">
        <f>AA98+AC98+AE98</f>
        <v>-0.7</v>
      </c>
      <c r="AH98" s="203"/>
      <c r="AI98" s="163">
        <v>0</v>
      </c>
      <c r="AJ98" s="164">
        <v>0</v>
      </c>
      <c r="AK98" s="163">
        <v>-0.7</v>
      </c>
      <c r="AL98" s="164">
        <v>-0.7</v>
      </c>
      <c r="AM98" s="163">
        <v>0</v>
      </c>
      <c r="AN98" s="164">
        <v>0</v>
      </c>
      <c r="AO98" s="187">
        <f>AI98+AK98+AM98</f>
        <v>-0.7</v>
      </c>
      <c r="AP98" s="188">
        <f>AJ98+AL98+AN98</f>
        <v>-0.7</v>
      </c>
      <c r="AQ98" s="32"/>
      <c r="AR98" s="31"/>
    </row>
    <row r="99" spans="1:44" ht="12.75" customHeight="1">
      <c r="A99" s="63"/>
      <c r="B99" s="144" t="s">
        <v>266</v>
      </c>
      <c r="C99" s="71">
        <v>713</v>
      </c>
      <c r="D99" s="74">
        <v>39255</v>
      </c>
      <c r="E99" s="84" t="s">
        <v>132</v>
      </c>
      <c r="F99" s="86" t="s">
        <v>191</v>
      </c>
      <c r="G99" s="115" t="s">
        <v>46</v>
      </c>
      <c r="H99" s="163">
        <v>-0.1</v>
      </c>
      <c r="I99" s="164">
        <v>-0.1</v>
      </c>
      <c r="J99" s="163">
        <v>0</v>
      </c>
      <c r="K99" s="164">
        <v>0</v>
      </c>
      <c r="L99" s="163">
        <v>0</v>
      </c>
      <c r="M99" s="164">
        <v>0</v>
      </c>
      <c r="N99" s="187">
        <f>H99+J99+L99</f>
        <v>-0.1</v>
      </c>
      <c r="O99" s="188">
        <f>I99+K99+M99</f>
        <v>-0.1</v>
      </c>
      <c r="P99" s="156"/>
      <c r="Q99" s="163">
        <v>-0.1</v>
      </c>
      <c r="R99" s="164">
        <v>-0.1</v>
      </c>
      <c r="S99" s="163">
        <v>0</v>
      </c>
      <c r="T99" s="164">
        <v>0</v>
      </c>
      <c r="U99" s="163">
        <v>0</v>
      </c>
      <c r="V99" s="164">
        <v>0</v>
      </c>
      <c r="W99" s="187">
        <f>Q99+S99+U99</f>
        <v>-0.1</v>
      </c>
      <c r="X99" s="188">
        <f>R99+T99+V99</f>
        <v>-0.1</v>
      </c>
      <c r="Y99" s="156"/>
      <c r="Z99" s="163">
        <v>-0.1</v>
      </c>
      <c r="AA99" s="164">
        <v>-0.1</v>
      </c>
      <c r="AB99" s="163">
        <v>0</v>
      </c>
      <c r="AC99" s="164">
        <v>0</v>
      </c>
      <c r="AD99" s="163">
        <v>0</v>
      </c>
      <c r="AE99" s="164">
        <v>0</v>
      </c>
      <c r="AF99" s="187">
        <f>Z99+AB99+AD99</f>
        <v>-0.1</v>
      </c>
      <c r="AG99" s="188">
        <f>AA99+AC99+AE99</f>
        <v>-0.1</v>
      </c>
      <c r="AH99" s="203"/>
      <c r="AI99" s="163">
        <v>-0.1</v>
      </c>
      <c r="AJ99" s="164">
        <v>-0.1</v>
      </c>
      <c r="AK99" s="163">
        <v>0</v>
      </c>
      <c r="AL99" s="164">
        <v>0</v>
      </c>
      <c r="AM99" s="163">
        <v>0</v>
      </c>
      <c r="AN99" s="164">
        <v>0</v>
      </c>
      <c r="AO99" s="187">
        <f>AI99+AK99+AM99</f>
        <v>-0.1</v>
      </c>
      <c r="AP99" s="188">
        <f>AJ99+AL99+AN99</f>
        <v>-0.1</v>
      </c>
      <c r="AQ99" s="32"/>
      <c r="AR99" s="31"/>
    </row>
    <row r="100" spans="1:44" ht="12.75" customHeight="1">
      <c r="A100" s="63"/>
      <c r="B100" s="144"/>
      <c r="C100" s="71"/>
      <c r="D100" s="74"/>
      <c r="E100" s="84"/>
      <c r="F100" s="86"/>
      <c r="G100" s="115"/>
      <c r="H100" s="173"/>
      <c r="I100" s="174"/>
      <c r="J100" s="154"/>
      <c r="K100" s="155"/>
      <c r="L100" s="154"/>
      <c r="M100" s="155"/>
      <c r="N100" s="154"/>
      <c r="O100" s="155"/>
      <c r="P100" s="156"/>
      <c r="Q100" s="154"/>
      <c r="R100" s="155"/>
      <c r="S100" s="154"/>
      <c r="T100" s="155"/>
      <c r="U100" s="154"/>
      <c r="V100" s="155"/>
      <c r="W100" s="154"/>
      <c r="X100" s="155"/>
      <c r="Y100" s="156"/>
      <c r="Z100" s="154"/>
      <c r="AA100" s="155"/>
      <c r="AB100" s="154"/>
      <c r="AC100" s="155"/>
      <c r="AD100" s="154"/>
      <c r="AE100" s="155"/>
      <c r="AF100" s="154"/>
      <c r="AG100" s="155"/>
      <c r="AH100" s="203"/>
      <c r="AI100" s="154"/>
      <c r="AJ100" s="155"/>
      <c r="AK100" s="154"/>
      <c r="AL100" s="155"/>
      <c r="AM100" s="154"/>
      <c r="AN100" s="155"/>
      <c r="AO100" s="154"/>
      <c r="AP100" s="155"/>
      <c r="AQ100" s="32"/>
      <c r="AR100" s="31"/>
    </row>
    <row r="101" spans="1:44" ht="12.75" customHeight="1">
      <c r="A101" s="63"/>
      <c r="B101" s="144" t="s">
        <v>267</v>
      </c>
      <c r="C101" s="71">
        <v>672</v>
      </c>
      <c r="D101" s="74">
        <v>39244</v>
      </c>
      <c r="E101" s="84" t="s">
        <v>133</v>
      </c>
      <c r="F101" s="86" t="s">
        <v>192</v>
      </c>
      <c r="G101" s="115" t="s">
        <v>177</v>
      </c>
      <c r="H101" s="173" t="s">
        <v>7</v>
      </c>
      <c r="I101" s="174" t="s">
        <v>7</v>
      </c>
      <c r="J101" s="163">
        <v>-0.1</v>
      </c>
      <c r="K101" s="164">
        <v>-0.1</v>
      </c>
      <c r="L101" s="163">
        <v>0</v>
      </c>
      <c r="M101" s="164">
        <v>0</v>
      </c>
      <c r="N101" s="187">
        <f>H101+J101+L101</f>
        <v>-0.1</v>
      </c>
      <c r="O101" s="188">
        <f>I101+K101+M101</f>
        <v>-0.1</v>
      </c>
      <c r="P101" s="156"/>
      <c r="Q101" s="173" t="s">
        <v>7</v>
      </c>
      <c r="R101" s="174" t="s">
        <v>7</v>
      </c>
      <c r="S101" s="163">
        <v>-0.1</v>
      </c>
      <c r="T101" s="164">
        <v>-0.1</v>
      </c>
      <c r="U101" s="163">
        <v>0</v>
      </c>
      <c r="V101" s="164">
        <v>0</v>
      </c>
      <c r="W101" s="187">
        <f>Q101+S101+U101</f>
        <v>-0.1</v>
      </c>
      <c r="X101" s="188">
        <f>R101+T101+V101</f>
        <v>-0.1</v>
      </c>
      <c r="Y101" s="157"/>
      <c r="Z101" s="173" t="s">
        <v>7</v>
      </c>
      <c r="AA101" s="174" t="s">
        <v>7</v>
      </c>
      <c r="AB101" s="163">
        <v>-0.1</v>
      </c>
      <c r="AC101" s="164">
        <v>-0.1</v>
      </c>
      <c r="AD101" s="163">
        <v>0</v>
      </c>
      <c r="AE101" s="164">
        <v>0</v>
      </c>
      <c r="AF101" s="187">
        <f>Z101+AB101+AD101</f>
        <v>-0.1</v>
      </c>
      <c r="AG101" s="188">
        <f>AA101+AC101+AE101</f>
        <v>-0.1</v>
      </c>
      <c r="AH101" s="203"/>
      <c r="AI101" s="173" t="s">
        <v>7</v>
      </c>
      <c r="AJ101" s="174" t="s">
        <v>7</v>
      </c>
      <c r="AK101" s="163">
        <v>-0.1</v>
      </c>
      <c r="AL101" s="164">
        <v>-0.1</v>
      </c>
      <c r="AM101" s="163">
        <v>0</v>
      </c>
      <c r="AN101" s="164">
        <v>0</v>
      </c>
      <c r="AO101" s="187">
        <f>AI101+AK101+AM101</f>
        <v>-0.1</v>
      </c>
      <c r="AP101" s="188">
        <f>AJ101+AL101+AN101</f>
        <v>-0.1</v>
      </c>
      <c r="AQ101" s="32"/>
      <c r="AR101" s="31"/>
    </row>
    <row r="102" spans="1:44" ht="12.75" customHeight="1">
      <c r="A102" s="63"/>
      <c r="B102" s="144"/>
      <c r="C102" s="71"/>
      <c r="D102" s="74"/>
      <c r="E102" s="84"/>
      <c r="F102" s="86"/>
      <c r="G102" s="115"/>
      <c r="H102" s="173"/>
      <c r="I102" s="174"/>
      <c r="J102" s="154"/>
      <c r="K102" s="155"/>
      <c r="L102" s="154"/>
      <c r="M102" s="155"/>
      <c r="N102" s="154"/>
      <c r="O102" s="155"/>
      <c r="P102" s="156"/>
      <c r="Q102" s="154"/>
      <c r="R102" s="159"/>
      <c r="S102" s="160"/>
      <c r="T102" s="159"/>
      <c r="U102" s="160"/>
      <c r="V102" s="159"/>
      <c r="W102" s="160"/>
      <c r="X102" s="159"/>
      <c r="Y102" s="157"/>
      <c r="Z102" s="205"/>
      <c r="AA102" s="206"/>
      <c r="AB102" s="205"/>
      <c r="AC102" s="206"/>
      <c r="AD102" s="205"/>
      <c r="AE102" s="206"/>
      <c r="AF102" s="205"/>
      <c r="AG102" s="206"/>
      <c r="AH102" s="203"/>
      <c r="AI102" s="205"/>
      <c r="AJ102" s="206"/>
      <c r="AK102" s="205"/>
      <c r="AL102" s="206"/>
      <c r="AM102" s="205"/>
      <c r="AN102" s="206"/>
      <c r="AO102" s="205"/>
      <c r="AP102" s="206"/>
      <c r="AQ102" s="32"/>
      <c r="AR102" s="31"/>
    </row>
    <row r="103" spans="1:44" ht="12.75" customHeight="1">
      <c r="A103" s="63"/>
      <c r="B103" s="144" t="s">
        <v>218</v>
      </c>
      <c r="C103" s="71">
        <v>113</v>
      </c>
      <c r="D103" s="74">
        <v>39136</v>
      </c>
      <c r="E103" s="78" t="s">
        <v>70</v>
      </c>
      <c r="F103" s="91" t="s">
        <v>15</v>
      </c>
      <c r="G103" s="120" t="s">
        <v>12</v>
      </c>
      <c r="H103" s="207" t="s">
        <v>16</v>
      </c>
      <c r="I103" s="208" t="s">
        <v>16</v>
      </c>
      <c r="J103" s="163">
        <v>0</v>
      </c>
      <c r="K103" s="164">
        <v>0</v>
      </c>
      <c r="L103" s="163">
        <v>0</v>
      </c>
      <c r="M103" s="164">
        <v>0</v>
      </c>
      <c r="N103" s="207" t="s">
        <v>16</v>
      </c>
      <c r="O103" s="208" t="s">
        <v>16</v>
      </c>
      <c r="P103" s="168"/>
      <c r="Q103" s="207" t="s">
        <v>16</v>
      </c>
      <c r="R103" s="208" t="s">
        <v>16</v>
      </c>
      <c r="S103" s="163">
        <v>0</v>
      </c>
      <c r="T103" s="164">
        <v>0</v>
      </c>
      <c r="U103" s="163">
        <v>0</v>
      </c>
      <c r="V103" s="164">
        <v>0</v>
      </c>
      <c r="W103" s="207" t="s">
        <v>16</v>
      </c>
      <c r="X103" s="208" t="s">
        <v>16</v>
      </c>
      <c r="Y103" s="168"/>
      <c r="Z103" s="207" t="s">
        <v>16</v>
      </c>
      <c r="AA103" s="208" t="s">
        <v>16</v>
      </c>
      <c r="AB103" s="163">
        <v>0</v>
      </c>
      <c r="AC103" s="164">
        <v>0</v>
      </c>
      <c r="AD103" s="163">
        <v>0</v>
      </c>
      <c r="AE103" s="164">
        <v>0</v>
      </c>
      <c r="AF103" s="207" t="s">
        <v>16</v>
      </c>
      <c r="AG103" s="208" t="s">
        <v>16</v>
      </c>
      <c r="AH103" s="168"/>
      <c r="AI103" s="207" t="s">
        <v>16</v>
      </c>
      <c r="AJ103" s="208" t="s">
        <v>16</v>
      </c>
      <c r="AK103" s="163">
        <v>0</v>
      </c>
      <c r="AL103" s="164">
        <v>0</v>
      </c>
      <c r="AM103" s="163">
        <v>0</v>
      </c>
      <c r="AN103" s="164">
        <v>0</v>
      </c>
      <c r="AO103" s="207" t="s">
        <v>16</v>
      </c>
      <c r="AP103" s="208" t="s">
        <v>16</v>
      </c>
      <c r="AQ103" s="32"/>
      <c r="AR103" s="31"/>
    </row>
    <row r="104" spans="1:44" ht="12.75" customHeight="1">
      <c r="A104" s="63"/>
      <c r="B104" s="144"/>
      <c r="C104" s="71"/>
      <c r="D104" s="74"/>
      <c r="E104" s="78"/>
      <c r="F104" s="91"/>
      <c r="G104" s="120"/>
      <c r="H104" s="207"/>
      <c r="I104" s="208"/>
      <c r="J104" s="163"/>
      <c r="K104" s="164"/>
      <c r="L104" s="163"/>
      <c r="M104" s="164"/>
      <c r="N104" s="187"/>
      <c r="O104" s="188"/>
      <c r="P104" s="168"/>
      <c r="Q104" s="207"/>
      <c r="R104" s="208"/>
      <c r="S104" s="163"/>
      <c r="T104" s="164"/>
      <c r="U104" s="163"/>
      <c r="V104" s="164"/>
      <c r="W104" s="187"/>
      <c r="X104" s="188"/>
      <c r="Y104" s="168"/>
      <c r="Z104" s="207"/>
      <c r="AA104" s="208"/>
      <c r="AB104" s="163"/>
      <c r="AC104" s="164"/>
      <c r="AD104" s="163"/>
      <c r="AE104" s="164"/>
      <c r="AF104" s="187"/>
      <c r="AG104" s="188"/>
      <c r="AH104" s="168"/>
      <c r="AI104" s="207"/>
      <c r="AJ104" s="208"/>
      <c r="AK104" s="163"/>
      <c r="AL104" s="164"/>
      <c r="AM104" s="163"/>
      <c r="AN104" s="164"/>
      <c r="AO104" s="187"/>
      <c r="AP104" s="188"/>
      <c r="AQ104" s="32"/>
      <c r="AR104" s="31"/>
    </row>
    <row r="105" spans="1:44" ht="12.75" customHeight="1">
      <c r="A105" s="63"/>
      <c r="B105" s="144" t="s">
        <v>219</v>
      </c>
      <c r="C105" s="71"/>
      <c r="D105" s="74">
        <v>39255</v>
      </c>
      <c r="E105" s="84" t="s">
        <v>134</v>
      </c>
      <c r="F105" s="86" t="s">
        <v>122</v>
      </c>
      <c r="G105" s="115" t="s">
        <v>4</v>
      </c>
      <c r="H105" s="154">
        <v>0</v>
      </c>
      <c r="I105" s="155">
        <v>0</v>
      </c>
      <c r="J105" s="154">
        <v>0</v>
      </c>
      <c r="K105" s="155">
        <v>0</v>
      </c>
      <c r="L105" s="163">
        <v>0</v>
      </c>
      <c r="M105" s="164">
        <v>0</v>
      </c>
      <c r="N105" s="163">
        <v>0</v>
      </c>
      <c r="O105" s="164">
        <v>0</v>
      </c>
      <c r="P105" s="156"/>
      <c r="Q105" s="154">
        <v>0</v>
      </c>
      <c r="R105" s="155">
        <v>0</v>
      </c>
      <c r="S105" s="154">
        <v>0</v>
      </c>
      <c r="T105" s="155">
        <v>0</v>
      </c>
      <c r="U105" s="163">
        <v>0</v>
      </c>
      <c r="V105" s="164">
        <v>0</v>
      </c>
      <c r="W105" s="163">
        <v>0</v>
      </c>
      <c r="X105" s="164">
        <v>0</v>
      </c>
      <c r="Y105" s="156"/>
      <c r="Z105" s="154">
        <v>0</v>
      </c>
      <c r="AA105" s="155">
        <v>0</v>
      </c>
      <c r="AB105" s="154">
        <v>0</v>
      </c>
      <c r="AC105" s="155">
        <v>0</v>
      </c>
      <c r="AD105" s="163">
        <v>0</v>
      </c>
      <c r="AE105" s="164">
        <v>0</v>
      </c>
      <c r="AF105" s="163">
        <v>0</v>
      </c>
      <c r="AG105" s="164">
        <v>0</v>
      </c>
      <c r="AH105" s="203"/>
      <c r="AI105" s="154">
        <v>0</v>
      </c>
      <c r="AJ105" s="155">
        <v>0</v>
      </c>
      <c r="AK105" s="154">
        <v>0</v>
      </c>
      <c r="AL105" s="155">
        <v>0</v>
      </c>
      <c r="AM105" s="163">
        <v>0</v>
      </c>
      <c r="AN105" s="164">
        <v>0</v>
      </c>
      <c r="AO105" s="163">
        <v>0</v>
      </c>
      <c r="AP105" s="164">
        <v>0</v>
      </c>
      <c r="AQ105" s="32"/>
      <c r="AR105" s="31"/>
    </row>
    <row r="106" spans="1:44" ht="12.75" customHeight="1">
      <c r="A106" s="63"/>
      <c r="B106" s="144"/>
      <c r="C106" s="71"/>
      <c r="D106" s="74"/>
      <c r="E106" s="84"/>
      <c r="F106" s="86"/>
      <c r="G106" s="115"/>
      <c r="H106" s="173"/>
      <c r="I106" s="174"/>
      <c r="J106" s="154"/>
      <c r="K106" s="155"/>
      <c r="L106" s="154"/>
      <c r="M106" s="155"/>
      <c r="N106" s="154"/>
      <c r="O106" s="155"/>
      <c r="P106" s="156"/>
      <c r="Q106" s="154"/>
      <c r="R106" s="155"/>
      <c r="S106" s="154"/>
      <c r="T106" s="155"/>
      <c r="U106" s="154"/>
      <c r="V106" s="155"/>
      <c r="W106" s="154"/>
      <c r="X106" s="155"/>
      <c r="Y106" s="156"/>
      <c r="Z106" s="154"/>
      <c r="AA106" s="155"/>
      <c r="AB106" s="154"/>
      <c r="AC106" s="155"/>
      <c r="AD106" s="154"/>
      <c r="AE106" s="155"/>
      <c r="AF106" s="154"/>
      <c r="AG106" s="155"/>
      <c r="AH106" s="203"/>
      <c r="AI106" s="154"/>
      <c r="AJ106" s="155"/>
      <c r="AK106" s="154"/>
      <c r="AL106" s="155"/>
      <c r="AM106" s="154"/>
      <c r="AN106" s="155"/>
      <c r="AO106" s="154"/>
      <c r="AP106" s="155"/>
      <c r="AQ106" s="32"/>
      <c r="AR106" s="31"/>
    </row>
    <row r="107" spans="1:44" ht="12.75" customHeight="1">
      <c r="A107" s="63"/>
      <c r="B107" s="144" t="s">
        <v>246</v>
      </c>
      <c r="C107" s="71">
        <v>674</v>
      </c>
      <c r="D107" s="74">
        <v>39244</v>
      </c>
      <c r="E107" s="78" t="s">
        <v>71</v>
      </c>
      <c r="F107" s="92" t="s">
        <v>213</v>
      </c>
      <c r="G107" s="121" t="s">
        <v>177</v>
      </c>
      <c r="H107" s="163">
        <v>0</v>
      </c>
      <c r="I107" s="164">
        <v>0</v>
      </c>
      <c r="J107" s="163">
        <v>2.6</v>
      </c>
      <c r="K107" s="164">
        <v>2.8</v>
      </c>
      <c r="L107" s="163">
        <v>0</v>
      </c>
      <c r="M107" s="164">
        <v>0</v>
      </c>
      <c r="N107" s="187">
        <f>H107+J107+L107</f>
        <v>2.6</v>
      </c>
      <c r="O107" s="188">
        <f>I107+K107+M107</f>
        <v>2.8</v>
      </c>
      <c r="P107" s="168"/>
      <c r="Q107" s="163">
        <v>0</v>
      </c>
      <c r="R107" s="209">
        <v>0</v>
      </c>
      <c r="S107" s="210">
        <v>2.95</v>
      </c>
      <c r="T107" s="209">
        <v>2.95</v>
      </c>
      <c r="U107" s="210">
        <v>0</v>
      </c>
      <c r="V107" s="209">
        <v>0</v>
      </c>
      <c r="W107" s="211">
        <f>Q107+S107+U107</f>
        <v>2.95</v>
      </c>
      <c r="X107" s="212">
        <f>R107+T107+V107</f>
        <v>2.95</v>
      </c>
      <c r="Y107" s="213"/>
      <c r="Z107" s="214">
        <v>0</v>
      </c>
      <c r="AA107" s="209">
        <v>0</v>
      </c>
      <c r="AB107" s="210">
        <v>3.2</v>
      </c>
      <c r="AC107" s="209">
        <v>3.2</v>
      </c>
      <c r="AD107" s="210">
        <v>0</v>
      </c>
      <c r="AE107" s="209">
        <v>0</v>
      </c>
      <c r="AF107" s="211">
        <f>Z107+AB107+AD107</f>
        <v>3.2</v>
      </c>
      <c r="AG107" s="212">
        <f>AA107+AC107+AE107</f>
        <v>3.2</v>
      </c>
      <c r="AH107" s="213"/>
      <c r="AI107" s="211">
        <v>0</v>
      </c>
      <c r="AJ107" s="215">
        <v>0</v>
      </c>
      <c r="AK107" s="210">
        <v>3.3</v>
      </c>
      <c r="AL107" s="209">
        <v>3.3</v>
      </c>
      <c r="AM107" s="210">
        <v>0</v>
      </c>
      <c r="AN107" s="209">
        <v>0</v>
      </c>
      <c r="AO107" s="211">
        <f>AI107+AK107+AM107</f>
        <v>3.3</v>
      </c>
      <c r="AP107" s="212">
        <f>AJ107+AL107+AN107</f>
        <v>3.3</v>
      </c>
      <c r="AQ107" s="32"/>
      <c r="AR107" s="31"/>
    </row>
    <row r="108" spans="1:44" ht="12.75" customHeight="1">
      <c r="A108" s="63"/>
      <c r="B108" s="144" t="s">
        <v>246</v>
      </c>
      <c r="C108" s="71">
        <v>674</v>
      </c>
      <c r="D108" s="74">
        <v>39244</v>
      </c>
      <c r="E108" s="78" t="s">
        <v>71</v>
      </c>
      <c r="F108" s="92" t="s">
        <v>213</v>
      </c>
      <c r="G108" s="121" t="s">
        <v>46</v>
      </c>
      <c r="H108" s="163">
        <v>0.2</v>
      </c>
      <c r="I108" s="164">
        <v>0.3</v>
      </c>
      <c r="J108" s="163">
        <v>0</v>
      </c>
      <c r="K108" s="164">
        <v>0</v>
      </c>
      <c r="L108" s="163">
        <v>0</v>
      </c>
      <c r="M108" s="164">
        <v>0</v>
      </c>
      <c r="N108" s="187">
        <f>H108+J108+L108</f>
        <v>0.2</v>
      </c>
      <c r="O108" s="188">
        <f>I108+K108+M108</f>
        <v>0.3</v>
      </c>
      <c r="P108" s="168"/>
      <c r="Q108" s="163">
        <v>0.2</v>
      </c>
      <c r="R108" s="209">
        <v>0.2</v>
      </c>
      <c r="S108" s="210">
        <v>0</v>
      </c>
      <c r="T108" s="209">
        <v>0</v>
      </c>
      <c r="U108" s="210">
        <v>0</v>
      </c>
      <c r="V108" s="209">
        <v>0</v>
      </c>
      <c r="W108" s="187">
        <f>Q108+S108+U108</f>
        <v>0.2</v>
      </c>
      <c r="X108" s="188">
        <f>R108+T108+V108</f>
        <v>0.2</v>
      </c>
      <c r="Y108" s="213"/>
      <c r="Z108" s="214">
        <v>0.2</v>
      </c>
      <c r="AA108" s="209">
        <v>0.2</v>
      </c>
      <c r="AB108" s="210">
        <v>0</v>
      </c>
      <c r="AC108" s="209">
        <v>0</v>
      </c>
      <c r="AD108" s="210">
        <v>0</v>
      </c>
      <c r="AE108" s="209">
        <v>0</v>
      </c>
      <c r="AF108" s="187">
        <f>Z108+AB108+AD108</f>
        <v>0.2</v>
      </c>
      <c r="AG108" s="188">
        <f>AA108+AC108+AE108</f>
        <v>0.2</v>
      </c>
      <c r="AH108" s="213"/>
      <c r="AI108" s="211">
        <v>0.3</v>
      </c>
      <c r="AJ108" s="215">
        <v>0.3</v>
      </c>
      <c r="AK108" s="210">
        <v>0</v>
      </c>
      <c r="AL108" s="209">
        <v>0</v>
      </c>
      <c r="AM108" s="210">
        <v>0</v>
      </c>
      <c r="AN108" s="209">
        <v>0</v>
      </c>
      <c r="AO108" s="187">
        <f>AI108+AK108+AM108</f>
        <v>0.3</v>
      </c>
      <c r="AP108" s="188">
        <f>AJ108+AL108+AN108</f>
        <v>0.3</v>
      </c>
      <c r="AQ108" s="32"/>
      <c r="AR108" s="31"/>
    </row>
    <row r="109" spans="1:44" ht="12.75" customHeight="1">
      <c r="A109" s="63"/>
      <c r="B109" s="144"/>
      <c r="C109" s="71"/>
      <c r="D109" s="74"/>
      <c r="E109" s="78"/>
      <c r="F109" s="92"/>
      <c r="G109" s="121"/>
      <c r="H109" s="163"/>
      <c r="I109" s="164"/>
      <c r="J109" s="163"/>
      <c r="K109" s="164"/>
      <c r="L109" s="163"/>
      <c r="M109" s="164"/>
      <c r="N109" s="187"/>
      <c r="O109" s="188"/>
      <c r="P109" s="168"/>
      <c r="Q109" s="163"/>
      <c r="R109" s="209"/>
      <c r="S109" s="210"/>
      <c r="T109" s="209"/>
      <c r="U109" s="210"/>
      <c r="V109" s="209"/>
      <c r="W109" s="211"/>
      <c r="X109" s="212"/>
      <c r="Y109" s="213"/>
      <c r="Z109" s="214"/>
      <c r="AA109" s="209"/>
      <c r="AB109" s="210"/>
      <c r="AC109" s="209"/>
      <c r="AD109" s="210"/>
      <c r="AE109" s="209"/>
      <c r="AF109" s="211"/>
      <c r="AG109" s="212"/>
      <c r="AH109" s="213"/>
      <c r="AI109" s="211"/>
      <c r="AJ109" s="215"/>
      <c r="AK109" s="210"/>
      <c r="AL109" s="209"/>
      <c r="AM109" s="210"/>
      <c r="AN109" s="209"/>
      <c r="AO109" s="211"/>
      <c r="AP109" s="212"/>
      <c r="AQ109" s="32"/>
      <c r="AR109" s="31"/>
    </row>
    <row r="110" spans="1:44" ht="12.75" customHeight="1">
      <c r="A110" s="63"/>
      <c r="B110" s="144" t="s">
        <v>220</v>
      </c>
      <c r="C110" s="71">
        <v>445</v>
      </c>
      <c r="D110" s="74">
        <v>39178</v>
      </c>
      <c r="E110" s="78" t="s">
        <v>72</v>
      </c>
      <c r="F110" s="93" t="s">
        <v>91</v>
      </c>
      <c r="G110" s="122" t="s">
        <v>13</v>
      </c>
      <c r="H110" s="169">
        <v>105</v>
      </c>
      <c r="I110" s="170">
        <v>105</v>
      </c>
      <c r="J110" s="163">
        <v>-105</v>
      </c>
      <c r="K110" s="163">
        <v>-105</v>
      </c>
      <c r="L110" s="169">
        <v>0</v>
      </c>
      <c r="M110" s="170">
        <v>0</v>
      </c>
      <c r="N110" s="175">
        <f>H110+J110+L110</f>
        <v>0</v>
      </c>
      <c r="O110" s="176">
        <f>I110+K110+M110</f>
        <v>0</v>
      </c>
      <c r="P110" s="172"/>
      <c r="Q110" s="169">
        <v>105</v>
      </c>
      <c r="R110" s="170">
        <v>105</v>
      </c>
      <c r="S110" s="163">
        <v>-105</v>
      </c>
      <c r="T110" s="163">
        <v>-105</v>
      </c>
      <c r="U110" s="169">
        <v>0</v>
      </c>
      <c r="V110" s="170">
        <v>0</v>
      </c>
      <c r="W110" s="175">
        <f>Q110+S110+U110</f>
        <v>0</v>
      </c>
      <c r="X110" s="176">
        <f>R110+T110+V110</f>
        <v>0</v>
      </c>
      <c r="Y110" s="172"/>
      <c r="Z110" s="169">
        <v>105</v>
      </c>
      <c r="AA110" s="170">
        <v>105</v>
      </c>
      <c r="AB110" s="163">
        <v>-105</v>
      </c>
      <c r="AC110" s="163">
        <v>-105</v>
      </c>
      <c r="AD110" s="169">
        <v>0</v>
      </c>
      <c r="AE110" s="170">
        <v>0</v>
      </c>
      <c r="AF110" s="175">
        <f>Z110+AB110+AD110</f>
        <v>0</v>
      </c>
      <c r="AG110" s="176">
        <f>AA110+AC110+AE110</f>
        <v>0</v>
      </c>
      <c r="AH110" s="172"/>
      <c r="AI110" s="169">
        <v>105</v>
      </c>
      <c r="AJ110" s="170">
        <v>105</v>
      </c>
      <c r="AK110" s="163">
        <v>-105</v>
      </c>
      <c r="AL110" s="163">
        <v>-105</v>
      </c>
      <c r="AM110" s="169">
        <v>0</v>
      </c>
      <c r="AN110" s="170">
        <v>0</v>
      </c>
      <c r="AO110" s="175">
        <f>AI110+AK110+AM110</f>
        <v>0</v>
      </c>
      <c r="AP110" s="176">
        <f>AJ110+AL110+AN110</f>
        <v>0</v>
      </c>
      <c r="AQ110" s="32"/>
      <c r="AR110" s="31"/>
    </row>
    <row r="111" spans="1:44" ht="12.75" customHeight="1">
      <c r="A111" s="63"/>
      <c r="B111" s="144" t="s">
        <v>220</v>
      </c>
      <c r="C111" s="70">
        <v>447</v>
      </c>
      <c r="D111" s="73">
        <v>39178</v>
      </c>
      <c r="E111" s="78" t="s">
        <v>72</v>
      </c>
      <c r="F111" s="93" t="s">
        <v>117</v>
      </c>
      <c r="G111" s="122" t="s">
        <v>118</v>
      </c>
      <c r="H111" s="169">
        <v>0</v>
      </c>
      <c r="I111" s="170">
        <v>0</v>
      </c>
      <c r="J111" s="169">
        <v>50</v>
      </c>
      <c r="K111" s="170">
        <v>0</v>
      </c>
      <c r="L111" s="169">
        <v>0</v>
      </c>
      <c r="M111" s="170">
        <v>0</v>
      </c>
      <c r="N111" s="216">
        <f>H111+J111+L111</f>
        <v>50</v>
      </c>
      <c r="O111" s="217">
        <f>I111+K111+M111</f>
        <v>0</v>
      </c>
      <c r="P111" s="172"/>
      <c r="Q111" s="169">
        <v>0</v>
      </c>
      <c r="R111" s="170">
        <v>0</v>
      </c>
      <c r="S111" s="169">
        <v>0</v>
      </c>
      <c r="T111" s="170">
        <v>0</v>
      </c>
      <c r="U111" s="169">
        <v>0</v>
      </c>
      <c r="V111" s="170">
        <v>0</v>
      </c>
      <c r="W111" s="216">
        <f>Q111+S111+U111</f>
        <v>0</v>
      </c>
      <c r="X111" s="217">
        <f>R111+T111+V111</f>
        <v>0</v>
      </c>
      <c r="Y111" s="172"/>
      <c r="Z111" s="169">
        <v>0</v>
      </c>
      <c r="AA111" s="170">
        <v>0</v>
      </c>
      <c r="AB111" s="169">
        <v>0</v>
      </c>
      <c r="AC111" s="170">
        <v>0</v>
      </c>
      <c r="AD111" s="169">
        <v>0</v>
      </c>
      <c r="AE111" s="170">
        <v>0</v>
      </c>
      <c r="AF111" s="216">
        <f>Z111+AB111+AD111</f>
        <v>0</v>
      </c>
      <c r="AG111" s="217">
        <f>AA111+AC111+AE111</f>
        <v>0</v>
      </c>
      <c r="AH111" s="172"/>
      <c r="AI111" s="169">
        <v>0</v>
      </c>
      <c r="AJ111" s="170">
        <v>0</v>
      </c>
      <c r="AK111" s="169">
        <v>0</v>
      </c>
      <c r="AL111" s="170">
        <v>0</v>
      </c>
      <c r="AM111" s="169">
        <v>0</v>
      </c>
      <c r="AN111" s="170">
        <v>0</v>
      </c>
      <c r="AO111" s="216">
        <f>AI111+AK111+AM111</f>
        <v>0</v>
      </c>
      <c r="AP111" s="217">
        <f>AJ111+AL111+AN111</f>
        <v>0</v>
      </c>
      <c r="AQ111" s="32"/>
      <c r="AR111" s="31"/>
    </row>
    <row r="112" spans="1:44" ht="12.75" customHeight="1">
      <c r="A112" s="63"/>
      <c r="B112" s="146"/>
      <c r="C112" s="70"/>
      <c r="D112" s="73"/>
      <c r="E112" s="78"/>
      <c r="F112" s="93"/>
      <c r="G112" s="122"/>
      <c r="H112" s="169"/>
      <c r="I112" s="170"/>
      <c r="J112" s="169"/>
      <c r="K112" s="170"/>
      <c r="L112" s="169"/>
      <c r="M112" s="170"/>
      <c r="N112" s="216"/>
      <c r="O112" s="217"/>
      <c r="P112" s="172"/>
      <c r="Q112" s="169"/>
      <c r="R112" s="170"/>
      <c r="S112" s="169"/>
      <c r="T112" s="170"/>
      <c r="U112" s="169"/>
      <c r="V112" s="170"/>
      <c r="W112" s="216"/>
      <c r="X112" s="217"/>
      <c r="Y112" s="172"/>
      <c r="Z112" s="169"/>
      <c r="AA112" s="170"/>
      <c r="AB112" s="169"/>
      <c r="AC112" s="170"/>
      <c r="AD112" s="169"/>
      <c r="AE112" s="170"/>
      <c r="AF112" s="216"/>
      <c r="AG112" s="217"/>
      <c r="AH112" s="172"/>
      <c r="AI112" s="169"/>
      <c r="AJ112" s="170"/>
      <c r="AK112" s="169"/>
      <c r="AL112" s="170"/>
      <c r="AM112" s="169"/>
      <c r="AN112" s="170"/>
      <c r="AO112" s="216"/>
      <c r="AP112" s="217"/>
      <c r="AQ112" s="32"/>
      <c r="AR112" s="31"/>
    </row>
    <row r="113" spans="1:44" ht="12.75" customHeight="1">
      <c r="A113" s="63"/>
      <c r="B113" s="144" t="s">
        <v>221</v>
      </c>
      <c r="C113" s="71">
        <v>639</v>
      </c>
      <c r="D113" s="74">
        <v>39234</v>
      </c>
      <c r="E113" s="84" t="s">
        <v>135</v>
      </c>
      <c r="F113" s="86" t="s">
        <v>198</v>
      </c>
      <c r="G113" s="115" t="s">
        <v>177</v>
      </c>
      <c r="H113" s="163">
        <v>0</v>
      </c>
      <c r="I113" s="164">
        <v>0</v>
      </c>
      <c r="J113" s="163">
        <v>5.6</v>
      </c>
      <c r="K113" s="164">
        <v>5.6</v>
      </c>
      <c r="L113" s="163">
        <v>0</v>
      </c>
      <c r="M113" s="164">
        <v>0</v>
      </c>
      <c r="N113" s="163">
        <f>H113+J113</f>
        <v>5.6</v>
      </c>
      <c r="O113" s="164">
        <f>I113+K113</f>
        <v>5.6</v>
      </c>
      <c r="P113" s="218"/>
      <c r="Q113" s="163">
        <v>0</v>
      </c>
      <c r="R113" s="164">
        <v>0</v>
      </c>
      <c r="S113" s="163">
        <v>5.7</v>
      </c>
      <c r="T113" s="164">
        <v>5.7</v>
      </c>
      <c r="U113" s="163">
        <v>0</v>
      </c>
      <c r="V113" s="164">
        <v>0</v>
      </c>
      <c r="W113" s="163">
        <f>Q113+S113</f>
        <v>5.7</v>
      </c>
      <c r="X113" s="164">
        <f>R113+T113</f>
        <v>5.7</v>
      </c>
      <c r="Y113" s="219"/>
      <c r="Z113" s="163">
        <v>0</v>
      </c>
      <c r="AA113" s="164">
        <v>0</v>
      </c>
      <c r="AB113" s="163">
        <v>5.9</v>
      </c>
      <c r="AC113" s="164">
        <v>5.9</v>
      </c>
      <c r="AD113" s="163">
        <v>0</v>
      </c>
      <c r="AE113" s="164">
        <v>0</v>
      </c>
      <c r="AF113" s="163">
        <f>Z113+AB113</f>
        <v>5.9</v>
      </c>
      <c r="AG113" s="164">
        <f>AA113+AC113</f>
        <v>5.9</v>
      </c>
      <c r="AH113" s="203"/>
      <c r="AI113" s="163">
        <v>0</v>
      </c>
      <c r="AJ113" s="164">
        <v>0</v>
      </c>
      <c r="AK113" s="163">
        <v>6.1</v>
      </c>
      <c r="AL113" s="164">
        <v>6.1</v>
      </c>
      <c r="AM113" s="163">
        <v>0</v>
      </c>
      <c r="AN113" s="164">
        <v>0</v>
      </c>
      <c r="AO113" s="163">
        <f>AI113+AK113</f>
        <v>6.1</v>
      </c>
      <c r="AP113" s="164">
        <f>AJ113+AL113</f>
        <v>6.1</v>
      </c>
      <c r="AQ113" s="32"/>
      <c r="AR113" s="31"/>
    </row>
    <row r="114" spans="1:44" ht="12.75" customHeight="1">
      <c r="A114" s="63"/>
      <c r="B114" s="144" t="s">
        <v>221</v>
      </c>
      <c r="C114" s="71">
        <v>639</v>
      </c>
      <c r="D114" s="74">
        <v>39234</v>
      </c>
      <c r="E114" s="84" t="s">
        <v>135</v>
      </c>
      <c r="F114" s="86" t="s">
        <v>198</v>
      </c>
      <c r="G114" s="115" t="s">
        <v>46</v>
      </c>
      <c r="H114" s="163">
        <v>0.4</v>
      </c>
      <c r="I114" s="164">
        <v>0.4</v>
      </c>
      <c r="J114" s="163">
        <v>0</v>
      </c>
      <c r="K114" s="164">
        <v>0</v>
      </c>
      <c r="L114" s="163">
        <v>0</v>
      </c>
      <c r="M114" s="164">
        <v>0</v>
      </c>
      <c r="N114" s="163">
        <f>H114+J114</f>
        <v>0.4</v>
      </c>
      <c r="O114" s="164">
        <f>I114+K114</f>
        <v>0.4</v>
      </c>
      <c r="P114" s="218"/>
      <c r="Q114" s="163">
        <v>0.5</v>
      </c>
      <c r="R114" s="164">
        <v>0.5</v>
      </c>
      <c r="S114" s="163">
        <v>0</v>
      </c>
      <c r="T114" s="164">
        <v>0</v>
      </c>
      <c r="U114" s="163">
        <v>0</v>
      </c>
      <c r="V114" s="164">
        <v>0</v>
      </c>
      <c r="W114" s="163">
        <f>Q114+S114</f>
        <v>0.5</v>
      </c>
      <c r="X114" s="164">
        <f>R114+T114</f>
        <v>0.5</v>
      </c>
      <c r="Y114" s="219"/>
      <c r="Z114" s="163">
        <v>0.5</v>
      </c>
      <c r="AA114" s="164">
        <v>0.5</v>
      </c>
      <c r="AB114" s="163">
        <v>0</v>
      </c>
      <c r="AC114" s="164">
        <v>0</v>
      </c>
      <c r="AD114" s="163">
        <v>0</v>
      </c>
      <c r="AE114" s="164">
        <v>0</v>
      </c>
      <c r="AF114" s="163">
        <f>Z114+AB114</f>
        <v>0.5</v>
      </c>
      <c r="AG114" s="164">
        <f>AA114+AC114</f>
        <v>0.5</v>
      </c>
      <c r="AH114" s="203"/>
      <c r="AI114" s="163">
        <v>0.5</v>
      </c>
      <c r="AJ114" s="164">
        <v>0.5</v>
      </c>
      <c r="AK114" s="163">
        <v>0</v>
      </c>
      <c r="AL114" s="164">
        <v>0</v>
      </c>
      <c r="AM114" s="163">
        <v>0</v>
      </c>
      <c r="AN114" s="164">
        <v>0</v>
      </c>
      <c r="AO114" s="163">
        <f>AI114+AK114</f>
        <v>0.5</v>
      </c>
      <c r="AP114" s="164">
        <f>AJ114+AL114</f>
        <v>0.5</v>
      </c>
      <c r="AQ114" s="32"/>
      <c r="AR114" s="31"/>
    </row>
    <row r="115" spans="1:44" ht="12.75" customHeight="1">
      <c r="A115" s="63"/>
      <c r="B115" s="144"/>
      <c r="C115" s="71"/>
      <c r="D115" s="74"/>
      <c r="E115" s="84"/>
      <c r="F115" s="86"/>
      <c r="G115" s="115"/>
      <c r="H115" s="173"/>
      <c r="I115" s="174"/>
      <c r="J115" s="173"/>
      <c r="K115" s="174"/>
      <c r="L115" s="173"/>
      <c r="M115" s="174"/>
      <c r="N115" s="173"/>
      <c r="O115" s="174"/>
      <c r="P115" s="218"/>
      <c r="Q115" s="173"/>
      <c r="R115" s="220"/>
      <c r="S115" s="221"/>
      <c r="T115" s="220"/>
      <c r="U115" s="221"/>
      <c r="V115" s="220"/>
      <c r="W115" s="221"/>
      <c r="X115" s="220"/>
      <c r="Y115" s="219"/>
      <c r="Z115" s="221"/>
      <c r="AA115" s="220"/>
      <c r="AB115" s="221"/>
      <c r="AC115" s="220"/>
      <c r="AD115" s="221"/>
      <c r="AE115" s="220"/>
      <c r="AF115" s="221"/>
      <c r="AG115" s="220"/>
      <c r="AH115" s="203"/>
      <c r="AI115" s="221"/>
      <c r="AJ115" s="220"/>
      <c r="AK115" s="221"/>
      <c r="AL115" s="220"/>
      <c r="AM115" s="221"/>
      <c r="AN115" s="220"/>
      <c r="AO115" s="221"/>
      <c r="AP115" s="220"/>
      <c r="AQ115" s="32"/>
      <c r="AR115" s="31"/>
    </row>
    <row r="116" spans="1:44" ht="12.75" customHeight="1">
      <c r="A116" s="63"/>
      <c r="B116" s="144" t="s">
        <v>246</v>
      </c>
      <c r="C116" s="71">
        <v>365</v>
      </c>
      <c r="D116" s="74">
        <v>39171</v>
      </c>
      <c r="E116" s="78" t="s">
        <v>73</v>
      </c>
      <c r="F116" s="91" t="s">
        <v>26</v>
      </c>
      <c r="G116" s="120" t="s">
        <v>10</v>
      </c>
      <c r="H116" s="163">
        <v>0.1</v>
      </c>
      <c r="I116" s="164">
        <v>0.1</v>
      </c>
      <c r="J116" s="163">
        <v>1.9</v>
      </c>
      <c r="K116" s="164">
        <v>1.9</v>
      </c>
      <c r="L116" s="163">
        <v>0</v>
      </c>
      <c r="M116" s="164">
        <v>0</v>
      </c>
      <c r="N116" s="187">
        <f>H116+J116+L116</f>
        <v>2</v>
      </c>
      <c r="O116" s="188">
        <f>I116+K116+M116</f>
        <v>2</v>
      </c>
      <c r="P116" s="168"/>
      <c r="Q116" s="163">
        <v>0.2</v>
      </c>
      <c r="R116" s="164">
        <v>0.2</v>
      </c>
      <c r="S116" s="163">
        <v>1.9</v>
      </c>
      <c r="T116" s="164">
        <v>1.9</v>
      </c>
      <c r="U116" s="163">
        <v>0</v>
      </c>
      <c r="V116" s="164">
        <v>0</v>
      </c>
      <c r="W116" s="187">
        <f>Q116+S116+U116</f>
        <v>2.1</v>
      </c>
      <c r="X116" s="188">
        <f>R116+T116+V116</f>
        <v>2.1</v>
      </c>
      <c r="Y116" s="168"/>
      <c r="Z116" s="163">
        <v>0.2</v>
      </c>
      <c r="AA116" s="164">
        <v>0.2</v>
      </c>
      <c r="AB116" s="163">
        <v>2</v>
      </c>
      <c r="AC116" s="164">
        <v>2</v>
      </c>
      <c r="AD116" s="163">
        <v>0</v>
      </c>
      <c r="AE116" s="164">
        <v>0</v>
      </c>
      <c r="AF116" s="163">
        <f>Z116+AB116+AD116</f>
        <v>2.2</v>
      </c>
      <c r="AG116" s="164">
        <f>AA116+AC116+AE116</f>
        <v>2.2</v>
      </c>
      <c r="AH116" s="168"/>
      <c r="AI116" s="163">
        <v>0.2</v>
      </c>
      <c r="AJ116" s="164">
        <v>0.2</v>
      </c>
      <c r="AK116" s="163">
        <v>2</v>
      </c>
      <c r="AL116" s="164">
        <v>2</v>
      </c>
      <c r="AM116" s="163">
        <v>0</v>
      </c>
      <c r="AN116" s="164">
        <v>0</v>
      </c>
      <c r="AO116" s="163">
        <f>AI116+AK116+AM116</f>
        <v>2.2</v>
      </c>
      <c r="AP116" s="164">
        <f>AJ116+AL116+AN116</f>
        <v>2.2</v>
      </c>
      <c r="AQ116" s="32"/>
      <c r="AR116" s="31"/>
    </row>
    <row r="117" spans="1:44" ht="12.75" customHeight="1">
      <c r="A117" s="63"/>
      <c r="B117" s="144"/>
      <c r="C117" s="71"/>
      <c r="D117" s="74"/>
      <c r="E117" s="78"/>
      <c r="F117" s="91"/>
      <c r="G117" s="120"/>
      <c r="H117" s="163"/>
      <c r="I117" s="164"/>
      <c r="J117" s="163"/>
      <c r="K117" s="164"/>
      <c r="L117" s="163"/>
      <c r="M117" s="164"/>
      <c r="N117" s="187"/>
      <c r="O117" s="188"/>
      <c r="P117" s="168"/>
      <c r="Q117" s="163"/>
      <c r="R117" s="164"/>
      <c r="S117" s="163"/>
      <c r="T117" s="164"/>
      <c r="U117" s="163"/>
      <c r="V117" s="164"/>
      <c r="W117" s="187"/>
      <c r="X117" s="188"/>
      <c r="Y117" s="168"/>
      <c r="Z117" s="163"/>
      <c r="AA117" s="164"/>
      <c r="AB117" s="163"/>
      <c r="AC117" s="164"/>
      <c r="AD117" s="163"/>
      <c r="AE117" s="164"/>
      <c r="AF117" s="163"/>
      <c r="AG117" s="164"/>
      <c r="AH117" s="168"/>
      <c r="AI117" s="163"/>
      <c r="AJ117" s="164"/>
      <c r="AK117" s="163"/>
      <c r="AL117" s="164"/>
      <c r="AM117" s="163"/>
      <c r="AN117" s="164"/>
      <c r="AO117" s="163"/>
      <c r="AP117" s="164"/>
      <c r="AQ117" s="32"/>
      <c r="AR117" s="31"/>
    </row>
    <row r="118" spans="1:44" ht="12.75" customHeight="1">
      <c r="A118" s="63"/>
      <c r="B118" s="144" t="s">
        <v>246</v>
      </c>
      <c r="C118" s="71">
        <v>641</v>
      </c>
      <c r="D118" s="74">
        <v>39234</v>
      </c>
      <c r="E118" s="84" t="s">
        <v>136</v>
      </c>
      <c r="F118" s="86" t="s">
        <v>199</v>
      </c>
      <c r="G118" s="115" t="s">
        <v>177</v>
      </c>
      <c r="H118" s="187">
        <v>-0.2</v>
      </c>
      <c r="I118" s="164">
        <v>0</v>
      </c>
      <c r="J118" s="187">
        <v>-2.1</v>
      </c>
      <c r="K118" s="164">
        <v>0</v>
      </c>
      <c r="L118" s="163">
        <v>0</v>
      </c>
      <c r="M118" s="164">
        <v>0</v>
      </c>
      <c r="N118" s="187">
        <v>-2.3</v>
      </c>
      <c r="O118" s="164">
        <v>0</v>
      </c>
      <c r="P118" s="156"/>
      <c r="Q118" s="163">
        <v>0</v>
      </c>
      <c r="R118" s="164">
        <v>0</v>
      </c>
      <c r="S118" s="163">
        <v>0</v>
      </c>
      <c r="T118" s="164">
        <v>0</v>
      </c>
      <c r="U118" s="163">
        <v>0</v>
      </c>
      <c r="V118" s="164">
        <v>0</v>
      </c>
      <c r="W118" s="187">
        <f>Q118+S118+U118</f>
        <v>0</v>
      </c>
      <c r="X118" s="188">
        <f>R118+T118+V118</f>
        <v>0</v>
      </c>
      <c r="Y118" s="157"/>
      <c r="Z118" s="163">
        <v>0</v>
      </c>
      <c r="AA118" s="164">
        <v>0</v>
      </c>
      <c r="AB118" s="163">
        <v>0</v>
      </c>
      <c r="AC118" s="164">
        <v>0</v>
      </c>
      <c r="AD118" s="163">
        <v>0</v>
      </c>
      <c r="AE118" s="164">
        <v>0</v>
      </c>
      <c r="AF118" s="187">
        <f>Z118+AB118+AD118</f>
        <v>0</v>
      </c>
      <c r="AG118" s="188">
        <f>AA118+AC118+AE118</f>
        <v>0</v>
      </c>
      <c r="AH118" s="203"/>
      <c r="AI118" s="163">
        <v>0</v>
      </c>
      <c r="AJ118" s="164">
        <v>0</v>
      </c>
      <c r="AK118" s="163">
        <v>0</v>
      </c>
      <c r="AL118" s="164">
        <v>0</v>
      </c>
      <c r="AM118" s="163">
        <v>0</v>
      </c>
      <c r="AN118" s="164">
        <v>0</v>
      </c>
      <c r="AO118" s="187">
        <f>AI118+AK118+AM118</f>
        <v>0</v>
      </c>
      <c r="AP118" s="188">
        <f>AJ118+AL118+AN118</f>
        <v>0</v>
      </c>
      <c r="AQ118" s="32"/>
      <c r="AR118" s="31"/>
    </row>
    <row r="119" spans="1:44" ht="12.75" customHeight="1">
      <c r="A119" s="63"/>
      <c r="B119" s="144"/>
      <c r="C119" s="71"/>
      <c r="D119" s="74"/>
      <c r="E119" s="84"/>
      <c r="F119" s="86"/>
      <c r="G119" s="115"/>
      <c r="H119" s="173"/>
      <c r="I119" s="174"/>
      <c r="J119" s="154"/>
      <c r="K119" s="155"/>
      <c r="L119" s="154"/>
      <c r="M119" s="155"/>
      <c r="N119" s="154"/>
      <c r="O119" s="155"/>
      <c r="P119" s="156"/>
      <c r="Q119" s="154"/>
      <c r="R119" s="159"/>
      <c r="S119" s="160"/>
      <c r="T119" s="159"/>
      <c r="U119" s="160"/>
      <c r="V119" s="159"/>
      <c r="W119" s="160"/>
      <c r="X119" s="159"/>
      <c r="Y119" s="157"/>
      <c r="Z119" s="160"/>
      <c r="AA119" s="159"/>
      <c r="AB119" s="160"/>
      <c r="AC119" s="159"/>
      <c r="AD119" s="160"/>
      <c r="AE119" s="159"/>
      <c r="AF119" s="160"/>
      <c r="AG119" s="159"/>
      <c r="AH119" s="203"/>
      <c r="AI119" s="160"/>
      <c r="AJ119" s="159"/>
      <c r="AK119" s="160"/>
      <c r="AL119" s="159"/>
      <c r="AM119" s="160"/>
      <c r="AN119" s="159"/>
      <c r="AO119" s="160"/>
      <c r="AP119" s="159"/>
      <c r="AQ119" s="32"/>
      <c r="AR119" s="31"/>
    </row>
    <row r="120" spans="1:44" ht="12.75" customHeight="1">
      <c r="A120" s="63"/>
      <c r="B120" s="144" t="s">
        <v>222</v>
      </c>
      <c r="C120" s="71">
        <v>675</v>
      </c>
      <c r="D120" s="74">
        <v>39244</v>
      </c>
      <c r="E120" s="84" t="s">
        <v>137</v>
      </c>
      <c r="F120" s="86" t="s">
        <v>193</v>
      </c>
      <c r="G120" s="115" t="s">
        <v>177</v>
      </c>
      <c r="H120" s="163">
        <v>0</v>
      </c>
      <c r="I120" s="164">
        <v>0</v>
      </c>
      <c r="J120" s="163">
        <v>0</v>
      </c>
      <c r="K120" s="164">
        <v>0</v>
      </c>
      <c r="L120" s="189" t="s">
        <v>16</v>
      </c>
      <c r="M120" s="222" t="s">
        <v>16</v>
      </c>
      <c r="N120" s="189" t="s">
        <v>16</v>
      </c>
      <c r="O120" s="222" t="s">
        <v>16</v>
      </c>
      <c r="P120" s="156"/>
      <c r="Q120" s="163">
        <v>0</v>
      </c>
      <c r="R120" s="164">
        <v>0</v>
      </c>
      <c r="S120" s="163">
        <v>0</v>
      </c>
      <c r="T120" s="164">
        <v>0</v>
      </c>
      <c r="U120" s="189" t="s">
        <v>16</v>
      </c>
      <c r="V120" s="222" t="s">
        <v>16</v>
      </c>
      <c r="W120" s="189" t="s">
        <v>16</v>
      </c>
      <c r="X120" s="222" t="s">
        <v>16</v>
      </c>
      <c r="Y120" s="157"/>
      <c r="Z120" s="163">
        <v>0</v>
      </c>
      <c r="AA120" s="164">
        <v>0</v>
      </c>
      <c r="AB120" s="163">
        <v>0</v>
      </c>
      <c r="AC120" s="164">
        <v>0</v>
      </c>
      <c r="AD120" s="189" t="s">
        <v>16</v>
      </c>
      <c r="AE120" s="222" t="s">
        <v>16</v>
      </c>
      <c r="AF120" s="189" t="s">
        <v>16</v>
      </c>
      <c r="AG120" s="222" t="s">
        <v>16</v>
      </c>
      <c r="AH120" s="203"/>
      <c r="AI120" s="163">
        <v>0</v>
      </c>
      <c r="AJ120" s="164">
        <v>0</v>
      </c>
      <c r="AK120" s="163">
        <v>0</v>
      </c>
      <c r="AL120" s="164">
        <v>0</v>
      </c>
      <c r="AM120" s="189" t="s">
        <v>16</v>
      </c>
      <c r="AN120" s="222" t="s">
        <v>16</v>
      </c>
      <c r="AO120" s="189" t="s">
        <v>16</v>
      </c>
      <c r="AP120" s="222" t="s">
        <v>16</v>
      </c>
      <c r="AQ120" s="32"/>
      <c r="AR120" s="31"/>
    </row>
    <row r="121" spans="1:44" ht="12.75" customHeight="1">
      <c r="A121" s="63"/>
      <c r="B121" s="144"/>
      <c r="C121" s="71"/>
      <c r="D121" s="74"/>
      <c r="E121" s="84"/>
      <c r="F121" s="86"/>
      <c r="G121" s="115"/>
      <c r="H121" s="173"/>
      <c r="I121" s="174"/>
      <c r="J121" s="154"/>
      <c r="K121" s="155"/>
      <c r="L121" s="154"/>
      <c r="M121" s="155"/>
      <c r="N121" s="154"/>
      <c r="O121" s="155"/>
      <c r="P121" s="156"/>
      <c r="Q121" s="154"/>
      <c r="R121" s="159"/>
      <c r="S121" s="160"/>
      <c r="T121" s="159"/>
      <c r="U121" s="160"/>
      <c r="V121" s="159"/>
      <c r="W121" s="160"/>
      <c r="X121" s="159"/>
      <c r="Y121" s="157"/>
      <c r="Z121" s="160"/>
      <c r="AA121" s="159"/>
      <c r="AB121" s="160"/>
      <c r="AC121" s="159"/>
      <c r="AD121" s="160"/>
      <c r="AE121" s="159"/>
      <c r="AF121" s="160"/>
      <c r="AG121" s="159"/>
      <c r="AH121" s="203"/>
      <c r="AI121" s="160"/>
      <c r="AJ121" s="159"/>
      <c r="AK121" s="160"/>
      <c r="AL121" s="159"/>
      <c r="AM121" s="160"/>
      <c r="AN121" s="159"/>
      <c r="AO121" s="160"/>
      <c r="AP121" s="159"/>
      <c r="AQ121" s="32"/>
      <c r="AR121" s="31"/>
    </row>
    <row r="122" spans="1:44" ht="12.75" customHeight="1">
      <c r="A122" s="63"/>
      <c r="B122" s="149" t="s">
        <v>268</v>
      </c>
      <c r="C122" s="71">
        <v>677</v>
      </c>
      <c r="D122" s="74">
        <v>39244</v>
      </c>
      <c r="E122" s="84" t="s">
        <v>138</v>
      </c>
      <c r="F122" s="86" t="s">
        <v>214</v>
      </c>
      <c r="G122" s="115" t="s">
        <v>181</v>
      </c>
      <c r="H122" s="163">
        <v>0</v>
      </c>
      <c r="I122" s="164">
        <v>0</v>
      </c>
      <c r="J122" s="163">
        <v>0</v>
      </c>
      <c r="K122" s="164">
        <v>0</v>
      </c>
      <c r="L122" s="163" t="s">
        <v>8</v>
      </c>
      <c r="M122" s="164" t="s">
        <v>8</v>
      </c>
      <c r="N122" s="163" t="s">
        <v>8</v>
      </c>
      <c r="O122" s="164" t="s">
        <v>8</v>
      </c>
      <c r="P122" s="156"/>
      <c r="Q122" s="163">
        <v>0</v>
      </c>
      <c r="R122" s="164">
        <v>0</v>
      </c>
      <c r="S122" s="163">
        <v>0</v>
      </c>
      <c r="T122" s="164">
        <v>0</v>
      </c>
      <c r="U122" s="163" t="s">
        <v>8</v>
      </c>
      <c r="V122" s="164" t="s">
        <v>8</v>
      </c>
      <c r="W122" s="163" t="s">
        <v>8</v>
      </c>
      <c r="X122" s="164" t="s">
        <v>8</v>
      </c>
      <c r="Y122" s="157"/>
      <c r="Z122" s="163">
        <v>0</v>
      </c>
      <c r="AA122" s="164">
        <v>0</v>
      </c>
      <c r="AB122" s="163">
        <v>0</v>
      </c>
      <c r="AC122" s="164">
        <v>0</v>
      </c>
      <c r="AD122" s="163" t="s">
        <v>8</v>
      </c>
      <c r="AE122" s="164" t="s">
        <v>8</v>
      </c>
      <c r="AF122" s="163" t="s">
        <v>8</v>
      </c>
      <c r="AG122" s="164" t="s">
        <v>8</v>
      </c>
      <c r="AH122" s="203"/>
      <c r="AI122" s="163">
        <v>0</v>
      </c>
      <c r="AJ122" s="164">
        <v>0</v>
      </c>
      <c r="AK122" s="163">
        <v>0</v>
      </c>
      <c r="AL122" s="164">
        <v>0</v>
      </c>
      <c r="AM122" s="163" t="s">
        <v>8</v>
      </c>
      <c r="AN122" s="164" t="s">
        <v>8</v>
      </c>
      <c r="AO122" s="163" t="s">
        <v>8</v>
      </c>
      <c r="AP122" s="164" t="s">
        <v>8</v>
      </c>
      <c r="AQ122" s="32"/>
      <c r="AR122" s="31"/>
    </row>
    <row r="123" spans="1:44" ht="12.75" customHeight="1">
      <c r="A123" s="63"/>
      <c r="B123" s="144"/>
      <c r="C123" s="71"/>
      <c r="D123" s="74"/>
      <c r="E123" s="83"/>
      <c r="F123" s="95"/>
      <c r="G123" s="124"/>
      <c r="H123" s="187"/>
      <c r="I123" s="188"/>
      <c r="J123" s="187"/>
      <c r="K123" s="188"/>
      <c r="L123" s="187"/>
      <c r="M123" s="188"/>
      <c r="N123" s="187"/>
      <c r="O123" s="188"/>
      <c r="P123" s="168"/>
      <c r="Q123" s="187"/>
      <c r="R123" s="206"/>
      <c r="S123" s="205"/>
      <c r="T123" s="206"/>
      <c r="U123" s="205"/>
      <c r="V123" s="206"/>
      <c r="W123" s="205"/>
      <c r="X123" s="206"/>
      <c r="Y123" s="203"/>
      <c r="Z123" s="205"/>
      <c r="AA123" s="206"/>
      <c r="AB123" s="205"/>
      <c r="AC123" s="206"/>
      <c r="AD123" s="205"/>
      <c r="AE123" s="206"/>
      <c r="AF123" s="205"/>
      <c r="AG123" s="206"/>
      <c r="AH123" s="203"/>
      <c r="AI123" s="205"/>
      <c r="AJ123" s="206"/>
      <c r="AK123" s="205"/>
      <c r="AL123" s="206"/>
      <c r="AM123" s="205"/>
      <c r="AN123" s="206"/>
      <c r="AO123" s="205"/>
      <c r="AP123" s="206"/>
      <c r="AQ123" s="32"/>
      <c r="AR123" s="31"/>
    </row>
    <row r="124" spans="1:44" ht="12.75" customHeight="1">
      <c r="A124" s="63"/>
      <c r="B124" s="144" t="s">
        <v>223</v>
      </c>
      <c r="C124" s="71">
        <v>178</v>
      </c>
      <c r="D124" s="74">
        <v>39158</v>
      </c>
      <c r="E124" s="78" t="s">
        <v>74</v>
      </c>
      <c r="F124" s="97" t="s">
        <v>56</v>
      </c>
      <c r="G124" s="126" t="s">
        <v>18</v>
      </c>
      <c r="H124" s="163">
        <v>0</v>
      </c>
      <c r="I124" s="164">
        <v>0</v>
      </c>
      <c r="J124" s="163">
        <v>0</v>
      </c>
      <c r="K124" s="164">
        <v>0</v>
      </c>
      <c r="L124" s="163">
        <v>0</v>
      </c>
      <c r="M124" s="164">
        <v>0</v>
      </c>
      <c r="N124" s="187">
        <f>H124+J124+L124</f>
        <v>0</v>
      </c>
      <c r="O124" s="188">
        <f>I124+K124+M124</f>
        <v>0</v>
      </c>
      <c r="P124" s="168"/>
      <c r="Q124" s="163">
        <v>0</v>
      </c>
      <c r="R124" s="164">
        <v>0</v>
      </c>
      <c r="S124" s="163">
        <v>0</v>
      </c>
      <c r="T124" s="164">
        <v>0</v>
      </c>
      <c r="U124" s="163">
        <v>0</v>
      </c>
      <c r="V124" s="164">
        <v>0</v>
      </c>
      <c r="W124" s="187">
        <f>Q124+S124+U124</f>
        <v>0</v>
      </c>
      <c r="X124" s="188">
        <f>R124+T124+V124</f>
        <v>0</v>
      </c>
      <c r="Y124" s="168"/>
      <c r="Z124" s="163">
        <v>0</v>
      </c>
      <c r="AA124" s="164">
        <v>0</v>
      </c>
      <c r="AB124" s="163">
        <v>0</v>
      </c>
      <c r="AC124" s="164">
        <v>0</v>
      </c>
      <c r="AD124" s="163">
        <v>0</v>
      </c>
      <c r="AE124" s="164">
        <v>0</v>
      </c>
      <c r="AF124" s="187">
        <f>Z124+AB124+AD124</f>
        <v>0</v>
      </c>
      <c r="AG124" s="188">
        <f>AA124+AC124+AE124</f>
        <v>0</v>
      </c>
      <c r="AH124" s="168"/>
      <c r="AI124" s="187">
        <v>0</v>
      </c>
      <c r="AJ124" s="164">
        <v>0</v>
      </c>
      <c r="AK124" s="163">
        <v>0</v>
      </c>
      <c r="AL124" s="164">
        <v>0</v>
      </c>
      <c r="AM124" s="163">
        <v>0</v>
      </c>
      <c r="AN124" s="164">
        <v>0</v>
      </c>
      <c r="AO124" s="187">
        <f>AI124+AK124+AM124</f>
        <v>0</v>
      </c>
      <c r="AP124" s="188">
        <f>AJ124+AL124+AN124</f>
        <v>0</v>
      </c>
      <c r="AQ124" s="32"/>
      <c r="AR124" s="31"/>
    </row>
    <row r="125" spans="1:44" ht="12.75" customHeight="1">
      <c r="A125" s="63"/>
      <c r="B125" s="144"/>
      <c r="C125" s="71"/>
      <c r="D125" s="74"/>
      <c r="E125" s="78"/>
      <c r="F125" s="97"/>
      <c r="G125" s="126"/>
      <c r="H125" s="163"/>
      <c r="I125" s="164"/>
      <c r="J125" s="163"/>
      <c r="K125" s="164"/>
      <c r="L125" s="163"/>
      <c r="M125" s="164"/>
      <c r="N125" s="187"/>
      <c r="O125" s="188"/>
      <c r="P125" s="168"/>
      <c r="Q125" s="163"/>
      <c r="R125" s="164"/>
      <c r="S125" s="163"/>
      <c r="T125" s="164"/>
      <c r="U125" s="163"/>
      <c r="V125" s="164"/>
      <c r="W125" s="187"/>
      <c r="X125" s="188"/>
      <c r="Y125" s="168"/>
      <c r="Z125" s="163"/>
      <c r="AA125" s="164"/>
      <c r="AB125" s="163"/>
      <c r="AC125" s="164"/>
      <c r="AD125" s="163"/>
      <c r="AE125" s="164"/>
      <c r="AF125" s="187"/>
      <c r="AG125" s="188"/>
      <c r="AH125" s="168"/>
      <c r="AI125" s="187"/>
      <c r="AJ125" s="164"/>
      <c r="AK125" s="163"/>
      <c r="AL125" s="164"/>
      <c r="AM125" s="163"/>
      <c r="AN125" s="164"/>
      <c r="AO125" s="187"/>
      <c r="AP125" s="188"/>
      <c r="AQ125" s="32"/>
      <c r="AR125" s="31"/>
    </row>
    <row r="126" spans="1:44" ht="12.75" customHeight="1">
      <c r="A126" s="63"/>
      <c r="B126" s="144" t="s">
        <v>224</v>
      </c>
      <c r="C126" s="71">
        <v>708</v>
      </c>
      <c r="D126" s="74">
        <v>39255</v>
      </c>
      <c r="E126" s="82" t="s">
        <v>139</v>
      </c>
      <c r="F126" s="86" t="s">
        <v>123</v>
      </c>
      <c r="G126" s="115" t="s">
        <v>177</v>
      </c>
      <c r="H126" s="163">
        <v>0</v>
      </c>
      <c r="I126" s="164">
        <v>0</v>
      </c>
      <c r="J126" s="163">
        <v>0.3</v>
      </c>
      <c r="K126" s="164">
        <v>0.1</v>
      </c>
      <c r="L126" s="163">
        <v>0</v>
      </c>
      <c r="M126" s="164">
        <v>0</v>
      </c>
      <c r="N126" s="187">
        <f>H126+J126+L126</f>
        <v>0.3</v>
      </c>
      <c r="O126" s="188">
        <f>I126+K126+M126</f>
        <v>0.1</v>
      </c>
      <c r="P126" s="168"/>
      <c r="Q126" s="163">
        <v>0</v>
      </c>
      <c r="R126" s="164">
        <v>0</v>
      </c>
      <c r="S126" s="163">
        <v>3.5</v>
      </c>
      <c r="T126" s="164">
        <v>0.1</v>
      </c>
      <c r="U126" s="163">
        <v>0</v>
      </c>
      <c r="V126" s="164">
        <v>0</v>
      </c>
      <c r="W126" s="187">
        <f>Q126+S126+U126</f>
        <v>3.5</v>
      </c>
      <c r="X126" s="188">
        <f>R126+T126+V126</f>
        <v>0.1</v>
      </c>
      <c r="Y126" s="168"/>
      <c r="Z126" s="163">
        <v>0</v>
      </c>
      <c r="AA126" s="164">
        <v>0</v>
      </c>
      <c r="AB126" s="163">
        <v>-3.2</v>
      </c>
      <c r="AC126" s="164">
        <v>0.1</v>
      </c>
      <c r="AD126" s="163">
        <v>0</v>
      </c>
      <c r="AE126" s="164">
        <v>0</v>
      </c>
      <c r="AF126" s="187">
        <f>Z126+AB126+AD126</f>
        <v>-3.2</v>
      </c>
      <c r="AG126" s="188">
        <f>AA126+AC126+AE126</f>
        <v>0.1</v>
      </c>
      <c r="AH126" s="168"/>
      <c r="AI126" s="163">
        <v>0</v>
      </c>
      <c r="AJ126" s="164">
        <v>0</v>
      </c>
      <c r="AK126" s="163">
        <v>3.4</v>
      </c>
      <c r="AL126" s="164">
        <v>0.1</v>
      </c>
      <c r="AM126" s="163">
        <v>0</v>
      </c>
      <c r="AN126" s="164">
        <v>0</v>
      </c>
      <c r="AO126" s="187">
        <f>AI126+AK126+AM126</f>
        <v>3.4</v>
      </c>
      <c r="AP126" s="188">
        <f>AJ126+AL126+AN126</f>
        <v>0.1</v>
      </c>
      <c r="AQ126" s="32"/>
      <c r="AR126" s="31"/>
    </row>
    <row r="127" spans="1:44" ht="12.75" customHeight="1">
      <c r="A127" s="63"/>
      <c r="B127" s="144" t="s">
        <v>224</v>
      </c>
      <c r="C127" s="71">
        <v>708</v>
      </c>
      <c r="D127" s="74">
        <v>39255</v>
      </c>
      <c r="E127" s="82" t="s">
        <v>139</v>
      </c>
      <c r="F127" s="86" t="s">
        <v>123</v>
      </c>
      <c r="G127" s="115" t="s">
        <v>46</v>
      </c>
      <c r="H127" s="163" t="s">
        <v>21</v>
      </c>
      <c r="I127" s="164" t="s">
        <v>21</v>
      </c>
      <c r="J127" s="163">
        <v>0</v>
      </c>
      <c r="K127" s="164">
        <v>0</v>
      </c>
      <c r="L127" s="163">
        <v>0</v>
      </c>
      <c r="M127" s="164">
        <v>0</v>
      </c>
      <c r="N127" s="187" t="s">
        <v>21</v>
      </c>
      <c r="O127" s="188" t="s">
        <v>21</v>
      </c>
      <c r="P127" s="168"/>
      <c r="Q127" s="163">
        <v>0.3</v>
      </c>
      <c r="R127" s="164" t="s">
        <v>21</v>
      </c>
      <c r="S127" s="163">
        <v>0</v>
      </c>
      <c r="T127" s="164">
        <v>0</v>
      </c>
      <c r="U127" s="163">
        <v>0</v>
      </c>
      <c r="V127" s="164">
        <v>0</v>
      </c>
      <c r="W127" s="187">
        <f>Q127+S127+U127</f>
        <v>0.3</v>
      </c>
      <c r="X127" s="188" t="s">
        <v>21</v>
      </c>
      <c r="Y127" s="168"/>
      <c r="Z127" s="163">
        <v>-0.3</v>
      </c>
      <c r="AA127" s="164" t="s">
        <v>21</v>
      </c>
      <c r="AB127" s="163">
        <v>0</v>
      </c>
      <c r="AC127" s="164">
        <v>0</v>
      </c>
      <c r="AD127" s="163">
        <v>0</v>
      </c>
      <c r="AE127" s="164">
        <v>0</v>
      </c>
      <c r="AF127" s="187">
        <f>Z127+AB127+AD127</f>
        <v>-0.3</v>
      </c>
      <c r="AG127" s="164" t="s">
        <v>21</v>
      </c>
      <c r="AH127" s="168"/>
      <c r="AI127" s="163">
        <v>0.3</v>
      </c>
      <c r="AJ127" s="164" t="s">
        <v>21</v>
      </c>
      <c r="AK127" s="163">
        <v>0</v>
      </c>
      <c r="AL127" s="164">
        <v>0</v>
      </c>
      <c r="AM127" s="163">
        <v>0</v>
      </c>
      <c r="AN127" s="164">
        <v>0</v>
      </c>
      <c r="AO127" s="187">
        <f>AI127+AK127+AM127</f>
        <v>0.3</v>
      </c>
      <c r="AP127" s="164" t="s">
        <v>21</v>
      </c>
      <c r="AQ127" s="32"/>
      <c r="AR127" s="31"/>
    </row>
    <row r="128" spans="1:44" ht="12.75" customHeight="1">
      <c r="A128" s="63"/>
      <c r="B128" s="144"/>
      <c r="C128" s="71"/>
      <c r="D128" s="74"/>
      <c r="E128" s="82"/>
      <c r="F128" s="86"/>
      <c r="G128" s="115"/>
      <c r="H128" s="173"/>
      <c r="I128" s="174"/>
      <c r="J128" s="173"/>
      <c r="K128" s="174"/>
      <c r="L128" s="173"/>
      <c r="M128" s="174"/>
      <c r="N128" s="173"/>
      <c r="O128" s="174"/>
      <c r="P128" s="218"/>
      <c r="Q128" s="173"/>
      <c r="R128" s="174"/>
      <c r="S128" s="173"/>
      <c r="T128" s="174"/>
      <c r="U128" s="173"/>
      <c r="V128" s="174"/>
      <c r="W128" s="173"/>
      <c r="X128" s="174"/>
      <c r="Y128" s="218"/>
      <c r="Z128" s="173"/>
      <c r="AA128" s="174"/>
      <c r="AB128" s="173"/>
      <c r="AC128" s="174"/>
      <c r="AD128" s="173"/>
      <c r="AE128" s="174"/>
      <c r="AF128" s="173"/>
      <c r="AG128" s="174"/>
      <c r="AH128" s="203"/>
      <c r="AI128" s="154"/>
      <c r="AJ128" s="155"/>
      <c r="AK128" s="154"/>
      <c r="AL128" s="155"/>
      <c r="AM128" s="154"/>
      <c r="AN128" s="155"/>
      <c r="AO128" s="154"/>
      <c r="AP128" s="155"/>
      <c r="AQ128" s="32"/>
      <c r="AR128" s="31"/>
    </row>
    <row r="129" spans="1:44" ht="12.75" customHeight="1">
      <c r="A129" s="63"/>
      <c r="B129" s="144" t="s">
        <v>225</v>
      </c>
      <c r="C129" s="71">
        <v>230</v>
      </c>
      <c r="D129" s="74">
        <v>39161</v>
      </c>
      <c r="E129" s="78" t="s">
        <v>75</v>
      </c>
      <c r="F129" s="91" t="s">
        <v>57</v>
      </c>
      <c r="G129" s="120" t="s">
        <v>19</v>
      </c>
      <c r="H129" s="163">
        <v>0</v>
      </c>
      <c r="I129" s="164">
        <v>0</v>
      </c>
      <c r="J129" s="163" t="s">
        <v>21</v>
      </c>
      <c r="K129" s="164" t="s">
        <v>21</v>
      </c>
      <c r="L129" s="163">
        <v>0</v>
      </c>
      <c r="M129" s="164">
        <v>0</v>
      </c>
      <c r="N129" s="187">
        <f>H129+J129+L129</f>
        <v>0</v>
      </c>
      <c r="O129" s="188">
        <f>I129+K129+M129</f>
        <v>0</v>
      </c>
      <c r="P129" s="168"/>
      <c r="Q129" s="163">
        <v>0</v>
      </c>
      <c r="R129" s="164">
        <v>0</v>
      </c>
      <c r="S129" s="163" t="s">
        <v>21</v>
      </c>
      <c r="T129" s="164" t="s">
        <v>21</v>
      </c>
      <c r="U129" s="163">
        <v>0</v>
      </c>
      <c r="V129" s="164">
        <v>0</v>
      </c>
      <c r="W129" s="163" t="s">
        <v>21</v>
      </c>
      <c r="X129" s="164" t="s">
        <v>21</v>
      </c>
      <c r="Y129" s="168"/>
      <c r="Z129" s="163">
        <v>0</v>
      </c>
      <c r="AA129" s="164">
        <v>0</v>
      </c>
      <c r="AB129" s="163" t="s">
        <v>21</v>
      </c>
      <c r="AC129" s="164" t="s">
        <v>21</v>
      </c>
      <c r="AD129" s="163">
        <v>0</v>
      </c>
      <c r="AE129" s="164">
        <v>0</v>
      </c>
      <c r="AF129" s="163" t="s">
        <v>21</v>
      </c>
      <c r="AG129" s="164" t="s">
        <v>21</v>
      </c>
      <c r="AH129" s="168"/>
      <c r="AI129" s="163">
        <v>0</v>
      </c>
      <c r="AJ129" s="164">
        <v>0</v>
      </c>
      <c r="AK129" s="163" t="s">
        <v>21</v>
      </c>
      <c r="AL129" s="164" t="s">
        <v>21</v>
      </c>
      <c r="AM129" s="163">
        <v>0</v>
      </c>
      <c r="AN129" s="164">
        <v>0</v>
      </c>
      <c r="AO129" s="163" t="s">
        <v>21</v>
      </c>
      <c r="AP129" s="164" t="s">
        <v>21</v>
      </c>
      <c r="AQ129" s="32"/>
      <c r="AR129" s="31"/>
    </row>
    <row r="130" spans="1:44" ht="12.75" customHeight="1">
      <c r="A130" s="63"/>
      <c r="B130" s="144"/>
      <c r="C130" s="71"/>
      <c r="D130" s="74"/>
      <c r="E130" s="78"/>
      <c r="F130" s="91"/>
      <c r="G130" s="120"/>
      <c r="H130" s="163"/>
      <c r="I130" s="164"/>
      <c r="J130" s="163"/>
      <c r="K130" s="164"/>
      <c r="L130" s="163"/>
      <c r="M130" s="164"/>
      <c r="N130" s="187"/>
      <c r="O130" s="188"/>
      <c r="P130" s="168"/>
      <c r="Q130" s="163"/>
      <c r="R130" s="164"/>
      <c r="S130" s="163"/>
      <c r="T130" s="164"/>
      <c r="U130" s="163"/>
      <c r="V130" s="164"/>
      <c r="W130" s="187"/>
      <c r="X130" s="188"/>
      <c r="Y130" s="168"/>
      <c r="Z130" s="163"/>
      <c r="AA130" s="164"/>
      <c r="AB130" s="163"/>
      <c r="AC130" s="164"/>
      <c r="AD130" s="163"/>
      <c r="AE130" s="164"/>
      <c r="AF130" s="187"/>
      <c r="AG130" s="188"/>
      <c r="AH130" s="168"/>
      <c r="AI130" s="163"/>
      <c r="AJ130" s="164"/>
      <c r="AK130" s="163"/>
      <c r="AL130" s="164"/>
      <c r="AM130" s="163"/>
      <c r="AN130" s="164"/>
      <c r="AO130" s="187"/>
      <c r="AP130" s="188"/>
      <c r="AQ130" s="32"/>
      <c r="AR130" s="31"/>
    </row>
    <row r="131" spans="1:44" ht="12.75" customHeight="1">
      <c r="A131" s="63"/>
      <c r="B131" s="144" t="s">
        <v>269</v>
      </c>
      <c r="C131" s="71">
        <v>198</v>
      </c>
      <c r="D131" s="74">
        <v>39158</v>
      </c>
      <c r="E131" s="78" t="s">
        <v>76</v>
      </c>
      <c r="F131" s="88" t="s">
        <v>58</v>
      </c>
      <c r="G131" s="117" t="s">
        <v>6</v>
      </c>
      <c r="H131" s="163">
        <v>-38</v>
      </c>
      <c r="I131" s="164">
        <v>0</v>
      </c>
      <c r="J131" s="163">
        <v>-0.1</v>
      </c>
      <c r="K131" s="164">
        <v>0</v>
      </c>
      <c r="L131" s="163">
        <v>-8.5</v>
      </c>
      <c r="M131" s="164">
        <v>0</v>
      </c>
      <c r="N131" s="187">
        <f>H131+J131+L131</f>
        <v>-46.6</v>
      </c>
      <c r="O131" s="188">
        <f>I131+K131+M131</f>
        <v>0</v>
      </c>
      <c r="P131" s="168"/>
      <c r="Q131" s="163">
        <v>0</v>
      </c>
      <c r="R131" s="164">
        <v>0</v>
      </c>
      <c r="S131" s="163">
        <v>0</v>
      </c>
      <c r="T131" s="164">
        <v>0</v>
      </c>
      <c r="U131" s="163">
        <v>0</v>
      </c>
      <c r="V131" s="164">
        <v>0</v>
      </c>
      <c r="W131" s="187">
        <f>Q131+S131+U131</f>
        <v>0</v>
      </c>
      <c r="X131" s="188">
        <f>R131+T131+V131</f>
        <v>0</v>
      </c>
      <c r="Y131" s="168"/>
      <c r="Z131" s="163">
        <v>0</v>
      </c>
      <c r="AA131" s="164">
        <v>0</v>
      </c>
      <c r="AB131" s="163">
        <v>0</v>
      </c>
      <c r="AC131" s="164">
        <v>0</v>
      </c>
      <c r="AD131" s="163">
        <v>0</v>
      </c>
      <c r="AE131" s="164">
        <v>0</v>
      </c>
      <c r="AF131" s="187">
        <f>Z131+AB131+AD131</f>
        <v>0</v>
      </c>
      <c r="AG131" s="188">
        <f>AA131+AC131+AE131</f>
        <v>0</v>
      </c>
      <c r="AH131" s="168"/>
      <c r="AI131" s="163">
        <v>0</v>
      </c>
      <c r="AJ131" s="164">
        <v>0</v>
      </c>
      <c r="AK131" s="163">
        <v>0</v>
      </c>
      <c r="AL131" s="164">
        <v>0</v>
      </c>
      <c r="AM131" s="163">
        <v>0</v>
      </c>
      <c r="AN131" s="164">
        <v>0</v>
      </c>
      <c r="AO131" s="187">
        <f>AI131+AK131+AM131</f>
        <v>0</v>
      </c>
      <c r="AP131" s="188">
        <f>AJ131+AL131+AN131</f>
        <v>0</v>
      </c>
      <c r="AQ131" s="32"/>
      <c r="AR131" s="31"/>
    </row>
    <row r="132" spans="1:44" ht="12.75" customHeight="1">
      <c r="A132" s="63"/>
      <c r="B132" s="144"/>
      <c r="C132" s="71"/>
      <c r="D132" s="74"/>
      <c r="E132" s="84"/>
      <c r="F132" s="86"/>
      <c r="G132" s="115"/>
      <c r="H132" s="173"/>
      <c r="I132" s="174"/>
      <c r="J132" s="154"/>
      <c r="K132" s="155"/>
      <c r="L132" s="154"/>
      <c r="M132" s="155"/>
      <c r="N132" s="154"/>
      <c r="O132" s="155"/>
      <c r="P132" s="156"/>
      <c r="Q132" s="154"/>
      <c r="R132" s="155"/>
      <c r="S132" s="154"/>
      <c r="T132" s="155"/>
      <c r="U132" s="154"/>
      <c r="V132" s="155"/>
      <c r="W132" s="154"/>
      <c r="X132" s="155"/>
      <c r="Y132" s="156"/>
      <c r="Z132" s="154"/>
      <c r="AA132" s="155"/>
      <c r="AB132" s="154"/>
      <c r="AC132" s="155"/>
      <c r="AD132" s="154"/>
      <c r="AE132" s="155"/>
      <c r="AF132" s="154"/>
      <c r="AG132" s="155"/>
      <c r="AH132" s="203"/>
      <c r="AI132" s="154"/>
      <c r="AJ132" s="155"/>
      <c r="AK132" s="154"/>
      <c r="AL132" s="155"/>
      <c r="AM132" s="154"/>
      <c r="AN132" s="155"/>
      <c r="AO132" s="154"/>
      <c r="AP132" s="155"/>
      <c r="AQ132" s="32"/>
      <c r="AR132" s="31"/>
    </row>
    <row r="133" spans="1:44" ht="12.75" customHeight="1">
      <c r="A133" s="63"/>
      <c r="B133" s="144" t="s">
        <v>226</v>
      </c>
      <c r="C133" s="71">
        <v>678</v>
      </c>
      <c r="D133" s="74">
        <v>39244</v>
      </c>
      <c r="E133" s="82" t="s">
        <v>140</v>
      </c>
      <c r="F133" s="86" t="s">
        <v>124</v>
      </c>
      <c r="G133" s="115" t="s">
        <v>10</v>
      </c>
      <c r="H133" s="154">
        <v>0</v>
      </c>
      <c r="I133" s="155">
        <v>0</v>
      </c>
      <c r="J133" s="154">
        <v>0</v>
      </c>
      <c r="K133" s="155">
        <v>0</v>
      </c>
      <c r="L133" s="154">
        <v>0</v>
      </c>
      <c r="M133" s="155">
        <v>0</v>
      </c>
      <c r="N133" s="154">
        <v>0</v>
      </c>
      <c r="O133" s="155">
        <v>0</v>
      </c>
      <c r="P133" s="156"/>
      <c r="Q133" s="154">
        <v>0</v>
      </c>
      <c r="R133" s="155">
        <v>0</v>
      </c>
      <c r="S133" s="154">
        <v>0</v>
      </c>
      <c r="T133" s="155">
        <v>0</v>
      </c>
      <c r="U133" s="154">
        <v>0</v>
      </c>
      <c r="V133" s="155">
        <v>0</v>
      </c>
      <c r="W133" s="154">
        <v>0</v>
      </c>
      <c r="X133" s="155">
        <v>0</v>
      </c>
      <c r="Y133" s="156"/>
      <c r="Z133" s="154">
        <v>0</v>
      </c>
      <c r="AA133" s="155">
        <v>0</v>
      </c>
      <c r="AB133" s="154">
        <v>0</v>
      </c>
      <c r="AC133" s="155">
        <v>0</v>
      </c>
      <c r="AD133" s="154">
        <v>0</v>
      </c>
      <c r="AE133" s="155">
        <v>0</v>
      </c>
      <c r="AF133" s="154">
        <v>0</v>
      </c>
      <c r="AG133" s="155">
        <v>0</v>
      </c>
      <c r="AH133" s="203"/>
      <c r="AI133" s="154">
        <v>0</v>
      </c>
      <c r="AJ133" s="155">
        <v>0</v>
      </c>
      <c r="AK133" s="154">
        <v>0</v>
      </c>
      <c r="AL133" s="155">
        <v>0</v>
      </c>
      <c r="AM133" s="154">
        <v>0</v>
      </c>
      <c r="AN133" s="155">
        <v>0</v>
      </c>
      <c r="AO133" s="154">
        <v>0</v>
      </c>
      <c r="AP133" s="155">
        <v>0</v>
      </c>
      <c r="AQ133" s="32"/>
      <c r="AR133" s="31"/>
    </row>
    <row r="134" spans="1:44" ht="12.75" customHeight="1">
      <c r="A134" s="63"/>
      <c r="B134" s="144"/>
      <c r="C134" s="71"/>
      <c r="D134" s="74"/>
      <c r="E134" s="82"/>
      <c r="F134" s="86"/>
      <c r="G134" s="115"/>
      <c r="H134" s="154"/>
      <c r="I134" s="155"/>
      <c r="J134" s="154"/>
      <c r="K134" s="155"/>
      <c r="L134" s="154"/>
      <c r="M134" s="155"/>
      <c r="N134" s="154"/>
      <c r="O134" s="155"/>
      <c r="P134" s="156"/>
      <c r="Q134" s="154"/>
      <c r="R134" s="155"/>
      <c r="S134" s="154"/>
      <c r="T134" s="155"/>
      <c r="U134" s="154"/>
      <c r="V134" s="155"/>
      <c r="W134" s="154"/>
      <c r="X134" s="155"/>
      <c r="Y134" s="156"/>
      <c r="Z134" s="154"/>
      <c r="AA134" s="155"/>
      <c r="AB134" s="154"/>
      <c r="AC134" s="155"/>
      <c r="AD134" s="154"/>
      <c r="AE134" s="155"/>
      <c r="AF134" s="154"/>
      <c r="AG134" s="155"/>
      <c r="AH134" s="203"/>
      <c r="AI134" s="154"/>
      <c r="AJ134" s="155"/>
      <c r="AK134" s="154"/>
      <c r="AL134" s="155"/>
      <c r="AM134" s="154"/>
      <c r="AN134" s="155"/>
      <c r="AO134" s="154"/>
      <c r="AP134" s="155"/>
      <c r="AQ134" s="32"/>
      <c r="AR134" s="31"/>
    </row>
    <row r="135" spans="1:44" ht="12.75" customHeight="1">
      <c r="A135" s="63"/>
      <c r="B135" s="144" t="s">
        <v>270</v>
      </c>
      <c r="C135" s="71">
        <v>644</v>
      </c>
      <c r="D135" s="74">
        <v>39234</v>
      </c>
      <c r="E135" s="78" t="s">
        <v>77</v>
      </c>
      <c r="F135" s="87" t="s">
        <v>92</v>
      </c>
      <c r="G135" s="116" t="s">
        <v>47</v>
      </c>
      <c r="H135" s="163">
        <v>0</v>
      </c>
      <c r="I135" s="164">
        <v>0</v>
      </c>
      <c r="J135" s="163" t="s">
        <v>8</v>
      </c>
      <c r="K135" s="164" t="s">
        <v>8</v>
      </c>
      <c r="L135" s="163">
        <v>0</v>
      </c>
      <c r="M135" s="164">
        <v>0</v>
      </c>
      <c r="N135" s="163" t="s">
        <v>8</v>
      </c>
      <c r="O135" s="164" t="s">
        <v>8</v>
      </c>
      <c r="P135" s="167"/>
      <c r="Q135" s="163">
        <v>0</v>
      </c>
      <c r="R135" s="164">
        <v>0</v>
      </c>
      <c r="S135" s="163" t="s">
        <v>8</v>
      </c>
      <c r="T135" s="164" t="s">
        <v>8</v>
      </c>
      <c r="U135" s="163">
        <v>0</v>
      </c>
      <c r="V135" s="164">
        <v>0</v>
      </c>
      <c r="W135" s="163" t="s">
        <v>8</v>
      </c>
      <c r="X135" s="164" t="s">
        <v>8</v>
      </c>
      <c r="Y135" s="168"/>
      <c r="Z135" s="163">
        <v>0</v>
      </c>
      <c r="AA135" s="164">
        <v>0</v>
      </c>
      <c r="AB135" s="163" t="s">
        <v>8</v>
      </c>
      <c r="AC135" s="164" t="s">
        <v>8</v>
      </c>
      <c r="AD135" s="163">
        <v>0</v>
      </c>
      <c r="AE135" s="164">
        <v>0</v>
      </c>
      <c r="AF135" s="163" t="s">
        <v>8</v>
      </c>
      <c r="AG135" s="164" t="s">
        <v>8</v>
      </c>
      <c r="AH135" s="167"/>
      <c r="AI135" s="163">
        <v>0</v>
      </c>
      <c r="AJ135" s="164">
        <v>0</v>
      </c>
      <c r="AK135" s="163" t="s">
        <v>8</v>
      </c>
      <c r="AL135" s="164" t="s">
        <v>8</v>
      </c>
      <c r="AM135" s="163">
        <v>0</v>
      </c>
      <c r="AN135" s="164">
        <v>0</v>
      </c>
      <c r="AO135" s="163" t="s">
        <v>8</v>
      </c>
      <c r="AP135" s="164" t="s">
        <v>8</v>
      </c>
      <c r="AQ135" s="32"/>
      <c r="AR135" s="31"/>
    </row>
    <row r="136" spans="1:44" ht="12.75" customHeight="1">
      <c r="A136" s="63"/>
      <c r="B136" s="144"/>
      <c r="C136" s="71"/>
      <c r="D136" s="74"/>
      <c r="E136" s="78"/>
      <c r="F136" s="87"/>
      <c r="G136" s="116"/>
      <c r="H136" s="163"/>
      <c r="I136" s="164"/>
      <c r="J136" s="163"/>
      <c r="K136" s="164"/>
      <c r="L136" s="163"/>
      <c r="M136" s="164"/>
      <c r="N136" s="163"/>
      <c r="O136" s="164"/>
      <c r="P136" s="167"/>
      <c r="Q136" s="163"/>
      <c r="R136" s="164"/>
      <c r="S136" s="163"/>
      <c r="T136" s="164"/>
      <c r="U136" s="163"/>
      <c r="V136" s="164"/>
      <c r="W136" s="163"/>
      <c r="X136" s="164"/>
      <c r="Y136" s="168"/>
      <c r="Z136" s="163"/>
      <c r="AA136" s="164"/>
      <c r="AB136" s="163"/>
      <c r="AC136" s="164"/>
      <c r="AD136" s="163"/>
      <c r="AE136" s="164"/>
      <c r="AF136" s="163"/>
      <c r="AG136" s="164"/>
      <c r="AH136" s="167"/>
      <c r="AI136" s="163"/>
      <c r="AJ136" s="164"/>
      <c r="AK136" s="163"/>
      <c r="AL136" s="164"/>
      <c r="AM136" s="163"/>
      <c r="AN136" s="164"/>
      <c r="AO136" s="163"/>
      <c r="AP136" s="164"/>
      <c r="AQ136" s="32"/>
      <c r="AR136" s="31"/>
    </row>
    <row r="137" spans="1:44" ht="12.75" customHeight="1">
      <c r="A137" s="63"/>
      <c r="B137" s="144" t="s">
        <v>271</v>
      </c>
      <c r="C137" s="71">
        <v>710</v>
      </c>
      <c r="D137" s="74">
        <v>39255</v>
      </c>
      <c r="E137" s="84" t="s">
        <v>141</v>
      </c>
      <c r="F137" s="86" t="s">
        <v>249</v>
      </c>
      <c r="G137" s="115" t="s">
        <v>181</v>
      </c>
      <c r="H137" s="163">
        <v>0</v>
      </c>
      <c r="I137" s="164">
        <v>0</v>
      </c>
      <c r="J137" s="163">
        <v>0</v>
      </c>
      <c r="K137" s="164">
        <v>0</v>
      </c>
      <c r="L137" s="163" t="s">
        <v>8</v>
      </c>
      <c r="M137" s="164" t="s">
        <v>8</v>
      </c>
      <c r="N137" s="163" t="s">
        <v>8</v>
      </c>
      <c r="O137" s="164" t="s">
        <v>8</v>
      </c>
      <c r="P137" s="156"/>
      <c r="Q137" s="163">
        <v>0</v>
      </c>
      <c r="R137" s="164">
        <v>0</v>
      </c>
      <c r="S137" s="163">
        <v>0</v>
      </c>
      <c r="T137" s="164">
        <v>0</v>
      </c>
      <c r="U137" s="163" t="s">
        <v>8</v>
      </c>
      <c r="V137" s="164" t="s">
        <v>8</v>
      </c>
      <c r="W137" s="163" t="s">
        <v>8</v>
      </c>
      <c r="X137" s="164" t="s">
        <v>8</v>
      </c>
      <c r="Y137" s="156"/>
      <c r="Z137" s="163">
        <v>0</v>
      </c>
      <c r="AA137" s="164">
        <v>0</v>
      </c>
      <c r="AB137" s="163">
        <v>0</v>
      </c>
      <c r="AC137" s="164">
        <v>0</v>
      </c>
      <c r="AD137" s="163" t="s">
        <v>8</v>
      </c>
      <c r="AE137" s="164" t="s">
        <v>8</v>
      </c>
      <c r="AF137" s="163" t="s">
        <v>8</v>
      </c>
      <c r="AG137" s="164" t="s">
        <v>8</v>
      </c>
      <c r="AH137" s="203"/>
      <c r="AI137" s="163">
        <v>0</v>
      </c>
      <c r="AJ137" s="164">
        <v>0</v>
      </c>
      <c r="AK137" s="163">
        <v>0</v>
      </c>
      <c r="AL137" s="164">
        <v>0</v>
      </c>
      <c r="AM137" s="163" t="s">
        <v>8</v>
      </c>
      <c r="AN137" s="164" t="s">
        <v>8</v>
      </c>
      <c r="AO137" s="163" t="s">
        <v>8</v>
      </c>
      <c r="AP137" s="164" t="s">
        <v>8</v>
      </c>
      <c r="AQ137" s="32"/>
      <c r="AR137" s="31"/>
    </row>
    <row r="138" spans="1:44" ht="12.75" customHeight="1">
      <c r="A138" s="63"/>
      <c r="B138" s="144"/>
      <c r="C138" s="71"/>
      <c r="D138" s="74"/>
      <c r="E138" s="84"/>
      <c r="F138" s="86"/>
      <c r="G138" s="115"/>
      <c r="H138" s="173"/>
      <c r="I138" s="174"/>
      <c r="J138" s="154"/>
      <c r="K138" s="155"/>
      <c r="L138" s="154"/>
      <c r="M138" s="155"/>
      <c r="N138" s="154"/>
      <c r="O138" s="155"/>
      <c r="P138" s="156"/>
      <c r="Q138" s="154"/>
      <c r="R138" s="155"/>
      <c r="S138" s="154"/>
      <c r="T138" s="155"/>
      <c r="U138" s="154"/>
      <c r="V138" s="155"/>
      <c r="W138" s="154"/>
      <c r="X138" s="155"/>
      <c r="Y138" s="156"/>
      <c r="Z138" s="154"/>
      <c r="AA138" s="155"/>
      <c r="AB138" s="154"/>
      <c r="AC138" s="155"/>
      <c r="AD138" s="154"/>
      <c r="AE138" s="155"/>
      <c r="AF138" s="154"/>
      <c r="AG138" s="155"/>
      <c r="AH138" s="203"/>
      <c r="AI138" s="154"/>
      <c r="AJ138" s="155"/>
      <c r="AK138" s="154"/>
      <c r="AL138" s="155"/>
      <c r="AM138" s="154"/>
      <c r="AN138" s="155"/>
      <c r="AO138" s="154"/>
      <c r="AP138" s="155"/>
      <c r="AQ138" s="32"/>
      <c r="AR138" s="31"/>
    </row>
    <row r="139" spans="1:44" ht="12.75" customHeight="1">
      <c r="A139" s="63"/>
      <c r="B139" s="144" t="s">
        <v>272</v>
      </c>
      <c r="C139" s="71">
        <v>643</v>
      </c>
      <c r="D139" s="74">
        <v>39234</v>
      </c>
      <c r="E139" s="84" t="s">
        <v>142</v>
      </c>
      <c r="F139" s="86" t="s">
        <v>125</v>
      </c>
      <c r="G139" s="115" t="s">
        <v>177</v>
      </c>
      <c r="H139" s="154" t="s">
        <v>21</v>
      </c>
      <c r="I139" s="155" t="s">
        <v>21</v>
      </c>
      <c r="J139" s="154">
        <v>0.1</v>
      </c>
      <c r="K139" s="155">
        <v>0.1</v>
      </c>
      <c r="L139" s="163">
        <v>0</v>
      </c>
      <c r="M139" s="164">
        <v>0</v>
      </c>
      <c r="N139" s="187">
        <f>H139+J139+L139</f>
        <v>0.1</v>
      </c>
      <c r="O139" s="188">
        <f>I139+K139+M139</f>
        <v>0.1</v>
      </c>
      <c r="P139" s="156"/>
      <c r="Q139" s="154" t="s">
        <v>21</v>
      </c>
      <c r="R139" s="155" t="s">
        <v>21</v>
      </c>
      <c r="S139" s="154">
        <v>0.1</v>
      </c>
      <c r="T139" s="155">
        <v>0.1</v>
      </c>
      <c r="U139" s="163">
        <v>0</v>
      </c>
      <c r="V139" s="164">
        <v>0</v>
      </c>
      <c r="W139" s="187">
        <f>Q139+S139+U139</f>
        <v>0.1</v>
      </c>
      <c r="X139" s="188">
        <f>R139+T139+V139</f>
        <v>0.1</v>
      </c>
      <c r="Y139" s="156"/>
      <c r="Z139" s="154" t="s">
        <v>21</v>
      </c>
      <c r="AA139" s="155" t="s">
        <v>21</v>
      </c>
      <c r="AB139" s="154">
        <v>0.1</v>
      </c>
      <c r="AC139" s="155">
        <v>0.1</v>
      </c>
      <c r="AD139" s="163">
        <v>0</v>
      </c>
      <c r="AE139" s="164">
        <v>0</v>
      </c>
      <c r="AF139" s="187">
        <f>Z139+AB139+AD139</f>
        <v>0.1</v>
      </c>
      <c r="AG139" s="188">
        <f>AA139+AC139+AE139</f>
        <v>0.1</v>
      </c>
      <c r="AH139" s="203"/>
      <c r="AI139" s="154" t="s">
        <v>21</v>
      </c>
      <c r="AJ139" s="155" t="s">
        <v>21</v>
      </c>
      <c r="AK139" s="154">
        <v>0.1</v>
      </c>
      <c r="AL139" s="155">
        <v>0.1</v>
      </c>
      <c r="AM139" s="163">
        <v>0</v>
      </c>
      <c r="AN139" s="164">
        <v>0</v>
      </c>
      <c r="AO139" s="187">
        <f>AI139+AK139+AM139</f>
        <v>0.1</v>
      </c>
      <c r="AP139" s="188">
        <f>AJ139+AL139+AN139</f>
        <v>0.1</v>
      </c>
      <c r="AQ139" s="32"/>
      <c r="AR139" s="31"/>
    </row>
    <row r="140" spans="1:44" ht="12.75" customHeight="1">
      <c r="A140" s="63"/>
      <c r="B140" s="144"/>
      <c r="C140" s="71"/>
      <c r="D140" s="74"/>
      <c r="E140" s="84"/>
      <c r="F140" s="86"/>
      <c r="G140" s="115"/>
      <c r="H140" s="154"/>
      <c r="I140" s="155"/>
      <c r="J140" s="154"/>
      <c r="K140" s="155"/>
      <c r="L140" s="173"/>
      <c r="M140" s="174"/>
      <c r="N140" s="154"/>
      <c r="O140" s="155"/>
      <c r="P140" s="156"/>
      <c r="Q140" s="154"/>
      <c r="R140" s="155"/>
      <c r="S140" s="154"/>
      <c r="T140" s="155"/>
      <c r="U140" s="173"/>
      <c r="V140" s="174"/>
      <c r="W140" s="154"/>
      <c r="X140" s="155"/>
      <c r="Y140" s="156"/>
      <c r="Z140" s="154"/>
      <c r="AA140" s="155"/>
      <c r="AB140" s="154"/>
      <c r="AC140" s="155"/>
      <c r="AD140" s="173"/>
      <c r="AE140" s="174"/>
      <c r="AF140" s="154"/>
      <c r="AG140" s="155"/>
      <c r="AH140" s="203"/>
      <c r="AI140" s="154"/>
      <c r="AJ140" s="155"/>
      <c r="AK140" s="154"/>
      <c r="AL140" s="155"/>
      <c r="AM140" s="154"/>
      <c r="AN140" s="155"/>
      <c r="AO140" s="154"/>
      <c r="AP140" s="155"/>
      <c r="AQ140" s="32"/>
      <c r="AR140" s="31"/>
    </row>
    <row r="141" spans="1:44" ht="12.75" customHeight="1">
      <c r="A141" s="63"/>
      <c r="B141" s="144" t="s">
        <v>227</v>
      </c>
      <c r="C141" s="71">
        <v>658</v>
      </c>
      <c r="D141" s="74">
        <v>39234</v>
      </c>
      <c r="E141" s="84" t="s">
        <v>143</v>
      </c>
      <c r="F141" s="86" t="s">
        <v>200</v>
      </c>
      <c r="G141" s="115" t="s">
        <v>10</v>
      </c>
      <c r="H141" s="163">
        <v>0</v>
      </c>
      <c r="I141" s="164">
        <v>0</v>
      </c>
      <c r="J141" s="163" t="s">
        <v>8</v>
      </c>
      <c r="K141" s="164" t="s">
        <v>8</v>
      </c>
      <c r="L141" s="163">
        <v>0</v>
      </c>
      <c r="M141" s="164">
        <v>0</v>
      </c>
      <c r="N141" s="163" t="s">
        <v>8</v>
      </c>
      <c r="O141" s="164" t="s">
        <v>8</v>
      </c>
      <c r="P141" s="156"/>
      <c r="Q141" s="163">
        <v>0</v>
      </c>
      <c r="R141" s="164">
        <v>0</v>
      </c>
      <c r="S141" s="163" t="s">
        <v>8</v>
      </c>
      <c r="T141" s="164" t="s">
        <v>8</v>
      </c>
      <c r="U141" s="163">
        <v>0</v>
      </c>
      <c r="V141" s="164">
        <v>0</v>
      </c>
      <c r="W141" s="163" t="s">
        <v>8</v>
      </c>
      <c r="X141" s="164" t="s">
        <v>8</v>
      </c>
      <c r="Y141" s="156"/>
      <c r="Z141" s="163">
        <v>0</v>
      </c>
      <c r="AA141" s="164">
        <v>0</v>
      </c>
      <c r="AB141" s="163" t="s">
        <v>8</v>
      </c>
      <c r="AC141" s="164" t="s">
        <v>8</v>
      </c>
      <c r="AD141" s="163">
        <v>0</v>
      </c>
      <c r="AE141" s="164">
        <v>0</v>
      </c>
      <c r="AF141" s="163" t="s">
        <v>8</v>
      </c>
      <c r="AG141" s="164" t="s">
        <v>8</v>
      </c>
      <c r="AH141" s="203"/>
      <c r="AI141" s="163">
        <v>0</v>
      </c>
      <c r="AJ141" s="164">
        <v>0</v>
      </c>
      <c r="AK141" s="163" t="s">
        <v>8</v>
      </c>
      <c r="AL141" s="164" t="s">
        <v>8</v>
      </c>
      <c r="AM141" s="163">
        <v>0</v>
      </c>
      <c r="AN141" s="164">
        <v>0</v>
      </c>
      <c r="AO141" s="163" t="s">
        <v>8</v>
      </c>
      <c r="AP141" s="164" t="s">
        <v>8</v>
      </c>
      <c r="AQ141" s="32"/>
      <c r="AR141" s="31"/>
    </row>
    <row r="142" spans="1:44" ht="12.75" customHeight="1">
      <c r="A142" s="63"/>
      <c r="B142" s="144" t="s">
        <v>227</v>
      </c>
      <c r="C142" s="71">
        <v>656</v>
      </c>
      <c r="D142" s="74">
        <v>39234</v>
      </c>
      <c r="E142" s="84" t="s">
        <v>143</v>
      </c>
      <c r="F142" s="86" t="s">
        <v>201</v>
      </c>
      <c r="G142" s="115" t="s">
        <v>10</v>
      </c>
      <c r="H142" s="163">
        <v>0</v>
      </c>
      <c r="I142" s="164">
        <v>0</v>
      </c>
      <c r="J142" s="163" t="s">
        <v>9</v>
      </c>
      <c r="K142" s="164" t="s">
        <v>9</v>
      </c>
      <c r="L142" s="163">
        <v>0</v>
      </c>
      <c r="M142" s="164">
        <v>0</v>
      </c>
      <c r="N142" s="163" t="s">
        <v>9</v>
      </c>
      <c r="O142" s="164" t="s">
        <v>9</v>
      </c>
      <c r="P142" s="156"/>
      <c r="Q142" s="163">
        <v>0</v>
      </c>
      <c r="R142" s="164">
        <v>0</v>
      </c>
      <c r="S142" s="163" t="s">
        <v>9</v>
      </c>
      <c r="T142" s="164" t="s">
        <v>9</v>
      </c>
      <c r="U142" s="163">
        <v>0</v>
      </c>
      <c r="V142" s="164">
        <v>0</v>
      </c>
      <c r="W142" s="163" t="s">
        <v>9</v>
      </c>
      <c r="X142" s="164" t="s">
        <v>9</v>
      </c>
      <c r="Y142" s="156"/>
      <c r="Z142" s="163">
        <v>0</v>
      </c>
      <c r="AA142" s="164">
        <v>0</v>
      </c>
      <c r="AB142" s="163" t="s">
        <v>9</v>
      </c>
      <c r="AC142" s="164" t="s">
        <v>9</v>
      </c>
      <c r="AD142" s="163">
        <v>0</v>
      </c>
      <c r="AE142" s="164">
        <v>0</v>
      </c>
      <c r="AF142" s="163" t="s">
        <v>9</v>
      </c>
      <c r="AG142" s="164" t="s">
        <v>9</v>
      </c>
      <c r="AH142" s="203"/>
      <c r="AI142" s="163">
        <v>0</v>
      </c>
      <c r="AJ142" s="164">
        <v>0</v>
      </c>
      <c r="AK142" s="163" t="s">
        <v>9</v>
      </c>
      <c r="AL142" s="164" t="s">
        <v>9</v>
      </c>
      <c r="AM142" s="163">
        <v>0</v>
      </c>
      <c r="AN142" s="164">
        <v>0</v>
      </c>
      <c r="AO142" s="163" t="s">
        <v>9</v>
      </c>
      <c r="AP142" s="164" t="s">
        <v>9</v>
      </c>
      <c r="AQ142" s="32"/>
      <c r="AR142" s="31"/>
    </row>
    <row r="143" spans="1:44" ht="12.75" customHeight="1">
      <c r="A143" s="63"/>
      <c r="B143" s="144" t="s">
        <v>227</v>
      </c>
      <c r="C143" s="71">
        <v>654</v>
      </c>
      <c r="D143" s="74">
        <v>39234</v>
      </c>
      <c r="E143" s="84" t="s">
        <v>143</v>
      </c>
      <c r="F143" s="86" t="s">
        <v>202</v>
      </c>
      <c r="G143" s="115" t="s">
        <v>10</v>
      </c>
      <c r="H143" s="163">
        <v>0</v>
      </c>
      <c r="I143" s="164">
        <v>0</v>
      </c>
      <c r="J143" s="163">
        <v>0</v>
      </c>
      <c r="K143" s="164">
        <v>0</v>
      </c>
      <c r="L143" s="163">
        <v>-0.5</v>
      </c>
      <c r="M143" s="163">
        <v>-0.7</v>
      </c>
      <c r="N143" s="163">
        <v>-0.5</v>
      </c>
      <c r="O143" s="163">
        <v>-0.7</v>
      </c>
      <c r="P143" s="156"/>
      <c r="Q143" s="163">
        <v>0</v>
      </c>
      <c r="R143" s="164">
        <v>0</v>
      </c>
      <c r="S143" s="163">
        <v>0</v>
      </c>
      <c r="T143" s="164">
        <v>0</v>
      </c>
      <c r="U143" s="163">
        <v>-0.7</v>
      </c>
      <c r="V143" s="163">
        <v>-0.7</v>
      </c>
      <c r="W143" s="163">
        <v>-0.7</v>
      </c>
      <c r="X143" s="163">
        <v>-0.7</v>
      </c>
      <c r="Y143" s="156"/>
      <c r="Z143" s="163">
        <v>0</v>
      </c>
      <c r="AA143" s="164">
        <v>0</v>
      </c>
      <c r="AB143" s="163">
        <v>0</v>
      </c>
      <c r="AC143" s="164">
        <v>0</v>
      </c>
      <c r="AD143" s="163">
        <v>-0.8</v>
      </c>
      <c r="AE143" s="163">
        <v>-0.8</v>
      </c>
      <c r="AF143" s="163">
        <v>-0.8</v>
      </c>
      <c r="AG143" s="163">
        <v>-0.8</v>
      </c>
      <c r="AH143" s="203"/>
      <c r="AI143" s="163">
        <v>0</v>
      </c>
      <c r="AJ143" s="164">
        <v>0</v>
      </c>
      <c r="AK143" s="163">
        <v>0</v>
      </c>
      <c r="AL143" s="164">
        <v>0</v>
      </c>
      <c r="AM143" s="163">
        <v>-0.8</v>
      </c>
      <c r="AN143" s="163">
        <v>-0.8</v>
      </c>
      <c r="AO143" s="163">
        <v>-0.8</v>
      </c>
      <c r="AP143" s="163">
        <v>-0.8</v>
      </c>
      <c r="AQ143" s="32"/>
      <c r="AR143" s="31"/>
    </row>
    <row r="144" spans="1:44" ht="12.75" customHeight="1">
      <c r="A144" s="63"/>
      <c r="B144" s="144" t="s">
        <v>227</v>
      </c>
      <c r="C144" s="71">
        <v>660</v>
      </c>
      <c r="D144" s="74">
        <v>39234</v>
      </c>
      <c r="E144" s="84" t="s">
        <v>143</v>
      </c>
      <c r="F144" s="86" t="s">
        <v>215</v>
      </c>
      <c r="G144" s="115" t="s">
        <v>10</v>
      </c>
      <c r="H144" s="163" t="s">
        <v>21</v>
      </c>
      <c r="I144" s="164" t="s">
        <v>21</v>
      </c>
      <c r="J144" s="163" t="s">
        <v>8</v>
      </c>
      <c r="K144" s="164" t="s">
        <v>8</v>
      </c>
      <c r="L144" s="163">
        <v>0</v>
      </c>
      <c r="M144" s="164">
        <v>0</v>
      </c>
      <c r="N144" s="163" t="s">
        <v>8</v>
      </c>
      <c r="O144" s="164" t="s">
        <v>8</v>
      </c>
      <c r="P144" s="156"/>
      <c r="Q144" s="163" t="s">
        <v>21</v>
      </c>
      <c r="R144" s="164" t="s">
        <v>21</v>
      </c>
      <c r="S144" s="163" t="s">
        <v>8</v>
      </c>
      <c r="T144" s="164" t="s">
        <v>8</v>
      </c>
      <c r="U144" s="163">
        <v>0</v>
      </c>
      <c r="V144" s="164">
        <v>0</v>
      </c>
      <c r="W144" s="163" t="s">
        <v>8</v>
      </c>
      <c r="X144" s="164" t="s">
        <v>8</v>
      </c>
      <c r="Y144" s="156"/>
      <c r="Z144" s="163" t="s">
        <v>21</v>
      </c>
      <c r="AA144" s="164" t="s">
        <v>21</v>
      </c>
      <c r="AB144" s="163" t="s">
        <v>8</v>
      </c>
      <c r="AC144" s="164" t="s">
        <v>8</v>
      </c>
      <c r="AD144" s="163">
        <v>0</v>
      </c>
      <c r="AE144" s="164">
        <v>0</v>
      </c>
      <c r="AF144" s="163" t="s">
        <v>8</v>
      </c>
      <c r="AG144" s="164" t="s">
        <v>8</v>
      </c>
      <c r="AH144" s="203"/>
      <c r="AI144" s="163" t="s">
        <v>21</v>
      </c>
      <c r="AJ144" s="164" t="s">
        <v>21</v>
      </c>
      <c r="AK144" s="163" t="s">
        <v>8</v>
      </c>
      <c r="AL144" s="164" t="s">
        <v>8</v>
      </c>
      <c r="AM144" s="163">
        <v>0</v>
      </c>
      <c r="AN144" s="164">
        <v>0</v>
      </c>
      <c r="AO144" s="163" t="s">
        <v>8</v>
      </c>
      <c r="AP144" s="164" t="s">
        <v>8</v>
      </c>
      <c r="AQ144" s="32"/>
      <c r="AR144" s="31"/>
    </row>
    <row r="145" spans="1:44" ht="12.75" customHeight="1">
      <c r="A145" s="63"/>
      <c r="B145" s="144"/>
      <c r="C145" s="71"/>
      <c r="D145" s="74"/>
      <c r="E145" s="84"/>
      <c r="F145" s="86"/>
      <c r="G145" s="115"/>
      <c r="H145" s="173"/>
      <c r="I145" s="174"/>
      <c r="J145" s="154"/>
      <c r="K145" s="155"/>
      <c r="L145" s="154"/>
      <c r="M145" s="155"/>
      <c r="N145" s="154"/>
      <c r="O145" s="155"/>
      <c r="P145" s="156"/>
      <c r="Q145" s="154"/>
      <c r="R145" s="155"/>
      <c r="S145" s="154"/>
      <c r="T145" s="155"/>
      <c r="U145" s="154"/>
      <c r="V145" s="155"/>
      <c r="W145" s="154"/>
      <c r="X145" s="155"/>
      <c r="Y145" s="156"/>
      <c r="Z145" s="154"/>
      <c r="AA145" s="155"/>
      <c r="AB145" s="154"/>
      <c r="AC145" s="155"/>
      <c r="AD145" s="154"/>
      <c r="AE145" s="155"/>
      <c r="AF145" s="154"/>
      <c r="AG145" s="155"/>
      <c r="AH145" s="203"/>
      <c r="AI145" s="154"/>
      <c r="AJ145" s="155"/>
      <c r="AK145" s="154"/>
      <c r="AL145" s="155"/>
      <c r="AM145" s="154"/>
      <c r="AN145" s="155"/>
      <c r="AO145" s="154"/>
      <c r="AP145" s="155"/>
      <c r="AQ145" s="32"/>
      <c r="AR145" s="31"/>
    </row>
    <row r="146" spans="1:44" ht="12.75" customHeight="1">
      <c r="A146" s="63"/>
      <c r="B146" s="144" t="s">
        <v>273</v>
      </c>
      <c r="C146" s="71">
        <v>680</v>
      </c>
      <c r="D146" s="74">
        <v>39244</v>
      </c>
      <c r="E146" s="84" t="s">
        <v>144</v>
      </c>
      <c r="F146" s="86" t="s">
        <v>194</v>
      </c>
      <c r="G146" s="115" t="s">
        <v>177</v>
      </c>
      <c r="H146" s="173" t="s">
        <v>21</v>
      </c>
      <c r="I146" s="174" t="s">
        <v>21</v>
      </c>
      <c r="J146" s="163">
        <v>0.1</v>
      </c>
      <c r="K146" s="164">
        <v>0.1</v>
      </c>
      <c r="L146" s="163">
        <v>0</v>
      </c>
      <c r="M146" s="164">
        <v>0</v>
      </c>
      <c r="N146" s="187">
        <f>H146+J146+L146</f>
        <v>0.1</v>
      </c>
      <c r="O146" s="188">
        <f>I146+K146+M146</f>
        <v>0.1</v>
      </c>
      <c r="P146" s="156"/>
      <c r="Q146" s="173" t="s">
        <v>21</v>
      </c>
      <c r="R146" s="174" t="s">
        <v>21</v>
      </c>
      <c r="S146" s="163">
        <v>0.1</v>
      </c>
      <c r="T146" s="164">
        <v>0.1</v>
      </c>
      <c r="U146" s="163">
        <v>0</v>
      </c>
      <c r="V146" s="164">
        <v>0</v>
      </c>
      <c r="W146" s="187">
        <f>Q146+S146+U146</f>
        <v>0.1</v>
      </c>
      <c r="X146" s="188">
        <f>R146+T146+V146</f>
        <v>0.1</v>
      </c>
      <c r="Y146" s="157"/>
      <c r="Z146" s="173" t="s">
        <v>21</v>
      </c>
      <c r="AA146" s="174" t="s">
        <v>21</v>
      </c>
      <c r="AB146" s="163">
        <v>0.1</v>
      </c>
      <c r="AC146" s="164">
        <v>0.1</v>
      </c>
      <c r="AD146" s="163">
        <v>0</v>
      </c>
      <c r="AE146" s="164">
        <v>0</v>
      </c>
      <c r="AF146" s="187">
        <f>Z146+AB146+AD146</f>
        <v>0.1</v>
      </c>
      <c r="AG146" s="188">
        <f>AA146+AC146+AE146</f>
        <v>0.1</v>
      </c>
      <c r="AH146" s="203"/>
      <c r="AI146" s="173" t="s">
        <v>21</v>
      </c>
      <c r="AJ146" s="174" t="s">
        <v>21</v>
      </c>
      <c r="AK146" s="163">
        <v>0.1</v>
      </c>
      <c r="AL146" s="164">
        <v>0.1</v>
      </c>
      <c r="AM146" s="163">
        <v>0</v>
      </c>
      <c r="AN146" s="164">
        <v>0</v>
      </c>
      <c r="AO146" s="187">
        <f>AI146+AK146+AM146</f>
        <v>0.1</v>
      </c>
      <c r="AP146" s="188">
        <f>AJ146+AL146+AN146</f>
        <v>0.1</v>
      </c>
      <c r="AQ146" s="32"/>
      <c r="AR146" s="31"/>
    </row>
    <row r="147" spans="1:44" ht="12.75" customHeight="1">
      <c r="A147" s="63"/>
      <c r="B147" s="144"/>
      <c r="C147" s="71"/>
      <c r="D147" s="74"/>
      <c r="E147" s="84"/>
      <c r="F147" s="86"/>
      <c r="G147" s="115"/>
      <c r="H147" s="173"/>
      <c r="I147" s="174"/>
      <c r="J147" s="154"/>
      <c r="K147" s="155"/>
      <c r="L147" s="154"/>
      <c r="M147" s="155"/>
      <c r="N147" s="154"/>
      <c r="O147" s="155"/>
      <c r="P147" s="156"/>
      <c r="Q147" s="154"/>
      <c r="R147" s="159"/>
      <c r="S147" s="160"/>
      <c r="T147" s="159"/>
      <c r="U147" s="160"/>
      <c r="V147" s="159"/>
      <c r="W147" s="160"/>
      <c r="X147" s="159"/>
      <c r="Y147" s="157"/>
      <c r="Z147" s="160"/>
      <c r="AA147" s="159"/>
      <c r="AB147" s="160"/>
      <c r="AC147" s="159"/>
      <c r="AD147" s="160"/>
      <c r="AE147" s="159"/>
      <c r="AF147" s="160"/>
      <c r="AG147" s="159"/>
      <c r="AH147" s="203"/>
      <c r="AI147" s="160"/>
      <c r="AJ147" s="159"/>
      <c r="AK147" s="160"/>
      <c r="AL147" s="159"/>
      <c r="AM147" s="160"/>
      <c r="AN147" s="159"/>
      <c r="AO147" s="160"/>
      <c r="AP147" s="159"/>
      <c r="AQ147" s="32"/>
      <c r="AR147" s="31"/>
    </row>
    <row r="148" spans="1:44" ht="12.75" customHeight="1">
      <c r="A148" s="63"/>
      <c r="B148" s="144" t="s">
        <v>228</v>
      </c>
      <c r="C148" s="71">
        <v>323</v>
      </c>
      <c r="D148" s="74">
        <v>39165</v>
      </c>
      <c r="E148" s="80" t="s">
        <v>78</v>
      </c>
      <c r="F148" s="91" t="s">
        <v>59</v>
      </c>
      <c r="G148" s="120" t="s">
        <v>23</v>
      </c>
      <c r="H148" s="163">
        <v>0</v>
      </c>
      <c r="I148" s="164">
        <v>0</v>
      </c>
      <c r="J148" s="163">
        <v>0</v>
      </c>
      <c r="K148" s="164">
        <v>0</v>
      </c>
      <c r="L148" s="163">
        <v>8.8</v>
      </c>
      <c r="M148" s="164">
        <v>11.7</v>
      </c>
      <c r="N148" s="187">
        <f>H148+J148+L148</f>
        <v>8.8</v>
      </c>
      <c r="O148" s="188">
        <f>I148+K148+M148</f>
        <v>11.7</v>
      </c>
      <c r="P148" s="168"/>
      <c r="Q148" s="163">
        <v>0</v>
      </c>
      <c r="R148" s="164">
        <v>0</v>
      </c>
      <c r="S148" s="163">
        <v>0</v>
      </c>
      <c r="T148" s="164">
        <v>0</v>
      </c>
      <c r="U148" s="163">
        <v>11.7</v>
      </c>
      <c r="V148" s="164">
        <v>11.7</v>
      </c>
      <c r="W148" s="187">
        <f>Q148+S148+U148</f>
        <v>11.7</v>
      </c>
      <c r="X148" s="188">
        <f>R148+T148+V148</f>
        <v>11.7</v>
      </c>
      <c r="Y148" s="168"/>
      <c r="Z148" s="163">
        <v>0</v>
      </c>
      <c r="AA148" s="164">
        <v>0</v>
      </c>
      <c r="AB148" s="163">
        <v>0</v>
      </c>
      <c r="AC148" s="164">
        <v>0</v>
      </c>
      <c r="AD148" s="163">
        <v>11.7</v>
      </c>
      <c r="AE148" s="164">
        <v>11.7</v>
      </c>
      <c r="AF148" s="187">
        <f>Z148+AB148+AD148</f>
        <v>11.7</v>
      </c>
      <c r="AG148" s="188">
        <f>AA148+AC148+AE148</f>
        <v>11.7</v>
      </c>
      <c r="AH148" s="168"/>
      <c r="AI148" s="163">
        <v>0</v>
      </c>
      <c r="AJ148" s="164">
        <v>0</v>
      </c>
      <c r="AK148" s="163">
        <v>0</v>
      </c>
      <c r="AL148" s="164">
        <v>0</v>
      </c>
      <c r="AM148" s="163">
        <v>11.7</v>
      </c>
      <c r="AN148" s="164">
        <v>11.7</v>
      </c>
      <c r="AO148" s="187">
        <f>AI148+AK148+AM148</f>
        <v>11.7</v>
      </c>
      <c r="AP148" s="188">
        <f>AJ148+AL148+AN148</f>
        <v>11.7</v>
      </c>
      <c r="AQ148" s="32"/>
      <c r="AR148" s="31"/>
    </row>
    <row r="149" spans="1:44" ht="12.75" customHeight="1">
      <c r="A149" s="63"/>
      <c r="B149" s="144"/>
      <c r="C149" s="71"/>
      <c r="D149" s="74"/>
      <c r="E149" s="80"/>
      <c r="F149" s="91"/>
      <c r="G149" s="120"/>
      <c r="H149" s="163"/>
      <c r="I149" s="164"/>
      <c r="J149" s="163"/>
      <c r="K149" s="164"/>
      <c r="L149" s="163"/>
      <c r="M149" s="164"/>
      <c r="N149" s="187"/>
      <c r="O149" s="188"/>
      <c r="P149" s="168"/>
      <c r="Q149" s="163"/>
      <c r="R149" s="164"/>
      <c r="S149" s="163"/>
      <c r="T149" s="164"/>
      <c r="U149" s="163"/>
      <c r="V149" s="164"/>
      <c r="W149" s="187"/>
      <c r="X149" s="188"/>
      <c r="Y149" s="168"/>
      <c r="Z149" s="163"/>
      <c r="AA149" s="164"/>
      <c r="AB149" s="163"/>
      <c r="AC149" s="164"/>
      <c r="AD149" s="163"/>
      <c r="AE149" s="164"/>
      <c r="AF149" s="187"/>
      <c r="AG149" s="188"/>
      <c r="AH149" s="168"/>
      <c r="AI149" s="163"/>
      <c r="AJ149" s="164"/>
      <c r="AK149" s="163"/>
      <c r="AL149" s="164"/>
      <c r="AM149" s="163"/>
      <c r="AN149" s="164"/>
      <c r="AO149" s="187"/>
      <c r="AP149" s="188"/>
      <c r="AQ149" s="32"/>
      <c r="AR149" s="31"/>
    </row>
    <row r="150" spans="1:44" ht="12.75" customHeight="1">
      <c r="A150" s="63"/>
      <c r="B150" s="144" t="s">
        <v>274</v>
      </c>
      <c r="C150" s="71">
        <v>682</v>
      </c>
      <c r="D150" s="74">
        <v>39244</v>
      </c>
      <c r="E150" s="78" t="s">
        <v>79</v>
      </c>
      <c r="F150" s="88" t="s">
        <v>105</v>
      </c>
      <c r="G150" s="117" t="s">
        <v>177</v>
      </c>
      <c r="H150" s="163">
        <v>0</v>
      </c>
      <c r="I150" s="164" t="s">
        <v>8</v>
      </c>
      <c r="J150" s="163">
        <v>0</v>
      </c>
      <c r="K150" s="164" t="s">
        <v>8</v>
      </c>
      <c r="L150" s="163">
        <v>0</v>
      </c>
      <c r="M150" s="164">
        <v>0</v>
      </c>
      <c r="N150" s="187">
        <v>0</v>
      </c>
      <c r="O150" s="188" t="s">
        <v>8</v>
      </c>
      <c r="P150" s="168"/>
      <c r="Q150" s="163">
        <v>0</v>
      </c>
      <c r="R150" s="164" t="s">
        <v>8</v>
      </c>
      <c r="S150" s="163">
        <v>0</v>
      </c>
      <c r="T150" s="164" t="s">
        <v>8</v>
      </c>
      <c r="U150" s="163">
        <v>0</v>
      </c>
      <c r="V150" s="164">
        <v>0</v>
      </c>
      <c r="W150" s="187">
        <v>0</v>
      </c>
      <c r="X150" s="188" t="s">
        <v>8</v>
      </c>
      <c r="Y150" s="168"/>
      <c r="Z150" s="163">
        <v>0</v>
      </c>
      <c r="AA150" s="164" t="s">
        <v>8</v>
      </c>
      <c r="AB150" s="163">
        <v>0</v>
      </c>
      <c r="AC150" s="164" t="s">
        <v>8</v>
      </c>
      <c r="AD150" s="163">
        <v>0</v>
      </c>
      <c r="AE150" s="164">
        <v>0</v>
      </c>
      <c r="AF150" s="187">
        <v>0</v>
      </c>
      <c r="AG150" s="188" t="s">
        <v>8</v>
      </c>
      <c r="AH150" s="168"/>
      <c r="AI150" s="163" t="s">
        <v>8</v>
      </c>
      <c r="AJ150" s="164" t="s">
        <v>8</v>
      </c>
      <c r="AK150" s="163" t="s">
        <v>8</v>
      </c>
      <c r="AL150" s="164" t="s">
        <v>8</v>
      </c>
      <c r="AM150" s="163">
        <v>0</v>
      </c>
      <c r="AN150" s="164">
        <v>0</v>
      </c>
      <c r="AO150" s="187" t="s">
        <v>8</v>
      </c>
      <c r="AP150" s="188" t="s">
        <v>8</v>
      </c>
      <c r="AQ150" s="32"/>
      <c r="AR150" s="31"/>
    </row>
    <row r="151" spans="1:44" ht="12.75" customHeight="1">
      <c r="A151" s="63"/>
      <c r="B151" s="144"/>
      <c r="C151" s="71"/>
      <c r="D151" s="74"/>
      <c r="E151" s="78"/>
      <c r="F151" s="88"/>
      <c r="G151" s="117"/>
      <c r="H151" s="163"/>
      <c r="I151" s="164"/>
      <c r="J151" s="163"/>
      <c r="K151" s="164"/>
      <c r="L151" s="163"/>
      <c r="M151" s="164"/>
      <c r="N151" s="187"/>
      <c r="O151" s="188"/>
      <c r="P151" s="168"/>
      <c r="Q151" s="163"/>
      <c r="R151" s="164"/>
      <c r="S151" s="163"/>
      <c r="T151" s="164"/>
      <c r="U151" s="163"/>
      <c r="V151" s="164"/>
      <c r="W151" s="187"/>
      <c r="X151" s="188"/>
      <c r="Y151" s="168"/>
      <c r="Z151" s="163"/>
      <c r="AA151" s="164"/>
      <c r="AB151" s="163"/>
      <c r="AC151" s="164"/>
      <c r="AD151" s="163"/>
      <c r="AE151" s="164"/>
      <c r="AF151" s="187"/>
      <c r="AG151" s="188"/>
      <c r="AH151" s="168"/>
      <c r="AI151" s="163"/>
      <c r="AJ151" s="164"/>
      <c r="AK151" s="163"/>
      <c r="AL151" s="164"/>
      <c r="AM151" s="163"/>
      <c r="AN151" s="164"/>
      <c r="AO151" s="187"/>
      <c r="AP151" s="188"/>
      <c r="AQ151" s="32"/>
      <c r="AR151" s="31"/>
    </row>
    <row r="152" spans="1:44" ht="12.75" customHeight="1">
      <c r="A152" s="63"/>
      <c r="B152" s="144" t="s">
        <v>229</v>
      </c>
      <c r="C152" s="71">
        <v>437</v>
      </c>
      <c r="D152" s="74">
        <v>39193</v>
      </c>
      <c r="E152" s="78" t="s">
        <v>80</v>
      </c>
      <c r="F152" s="87" t="s">
        <v>101</v>
      </c>
      <c r="G152" s="116" t="s">
        <v>4</v>
      </c>
      <c r="H152" s="163">
        <v>0</v>
      </c>
      <c r="I152" s="164">
        <v>0</v>
      </c>
      <c r="J152" s="163">
        <v>0</v>
      </c>
      <c r="K152" s="164">
        <v>0</v>
      </c>
      <c r="L152" s="163">
        <v>-1.5</v>
      </c>
      <c r="M152" s="164">
        <v>-1.5</v>
      </c>
      <c r="N152" s="163">
        <f>H152+J152+L152</f>
        <v>-1.5</v>
      </c>
      <c r="O152" s="164">
        <f>I152+K152+M152</f>
        <v>-1.5</v>
      </c>
      <c r="P152" s="167"/>
      <c r="Q152" s="163">
        <v>0</v>
      </c>
      <c r="R152" s="164">
        <v>0</v>
      </c>
      <c r="S152" s="163">
        <v>0</v>
      </c>
      <c r="T152" s="164">
        <v>0</v>
      </c>
      <c r="U152" s="163">
        <v>-1.9</v>
      </c>
      <c r="V152" s="164">
        <v>-1.9</v>
      </c>
      <c r="W152" s="163">
        <f>Q152+S152+U152</f>
        <v>-1.9</v>
      </c>
      <c r="X152" s="164">
        <f>R152+T152+V152</f>
        <v>-1.9</v>
      </c>
      <c r="Y152" s="168"/>
      <c r="Z152" s="163">
        <v>0</v>
      </c>
      <c r="AA152" s="164">
        <v>0</v>
      </c>
      <c r="AB152" s="163">
        <v>0</v>
      </c>
      <c r="AC152" s="164">
        <v>0</v>
      </c>
      <c r="AD152" s="163">
        <v>-2.3</v>
      </c>
      <c r="AE152" s="164">
        <v>-2.3</v>
      </c>
      <c r="AF152" s="163">
        <f>Z152+AB152+AD152</f>
        <v>-2.3</v>
      </c>
      <c r="AG152" s="164">
        <f>AA152+AC152+AE152</f>
        <v>-2.3</v>
      </c>
      <c r="AH152" s="168"/>
      <c r="AI152" s="163">
        <v>0</v>
      </c>
      <c r="AJ152" s="164">
        <v>0</v>
      </c>
      <c r="AK152" s="163">
        <v>0</v>
      </c>
      <c r="AL152" s="164">
        <v>0</v>
      </c>
      <c r="AM152" s="163">
        <v>-2.9</v>
      </c>
      <c r="AN152" s="164">
        <v>-2.9</v>
      </c>
      <c r="AO152" s="163">
        <f>AI152+AK152+AM152</f>
        <v>-2.9</v>
      </c>
      <c r="AP152" s="164">
        <f>AJ152+AL152+AN152</f>
        <v>-2.9</v>
      </c>
      <c r="AQ152" s="32"/>
      <c r="AR152" s="31"/>
    </row>
    <row r="153" spans="1:44" ht="12.75" customHeight="1">
      <c r="A153" s="63"/>
      <c r="B153" s="144" t="s">
        <v>229</v>
      </c>
      <c r="C153" s="71">
        <v>436</v>
      </c>
      <c r="D153" s="74">
        <v>39178</v>
      </c>
      <c r="E153" s="78" t="s">
        <v>80</v>
      </c>
      <c r="F153" s="87" t="s">
        <v>100</v>
      </c>
      <c r="G153" s="116" t="s">
        <v>4</v>
      </c>
      <c r="H153" s="163">
        <v>0</v>
      </c>
      <c r="I153" s="164">
        <v>0</v>
      </c>
      <c r="J153" s="163">
        <v>0</v>
      </c>
      <c r="K153" s="164">
        <v>0</v>
      </c>
      <c r="L153" s="163" t="s">
        <v>9</v>
      </c>
      <c r="M153" s="164" t="s">
        <v>9</v>
      </c>
      <c r="N153" s="163" t="s">
        <v>9</v>
      </c>
      <c r="O153" s="164" t="s">
        <v>9</v>
      </c>
      <c r="P153" s="167"/>
      <c r="Q153" s="163">
        <v>0</v>
      </c>
      <c r="R153" s="164">
        <v>0</v>
      </c>
      <c r="S153" s="163">
        <v>0</v>
      </c>
      <c r="T153" s="164">
        <v>0</v>
      </c>
      <c r="U153" s="163" t="s">
        <v>9</v>
      </c>
      <c r="V153" s="164" t="s">
        <v>9</v>
      </c>
      <c r="W153" s="163" t="s">
        <v>9</v>
      </c>
      <c r="X153" s="164" t="s">
        <v>9</v>
      </c>
      <c r="Y153" s="168"/>
      <c r="Z153" s="163">
        <v>0</v>
      </c>
      <c r="AA153" s="164">
        <v>0</v>
      </c>
      <c r="AB153" s="163">
        <v>0</v>
      </c>
      <c r="AC153" s="164">
        <v>0</v>
      </c>
      <c r="AD153" s="163" t="s">
        <v>9</v>
      </c>
      <c r="AE153" s="164" t="s">
        <v>9</v>
      </c>
      <c r="AF153" s="163" t="s">
        <v>9</v>
      </c>
      <c r="AG153" s="164" t="s">
        <v>9</v>
      </c>
      <c r="AH153" s="168"/>
      <c r="AI153" s="163">
        <v>0</v>
      </c>
      <c r="AJ153" s="164">
        <v>0</v>
      </c>
      <c r="AK153" s="163">
        <v>0</v>
      </c>
      <c r="AL153" s="164">
        <v>0</v>
      </c>
      <c r="AM153" s="163" t="s">
        <v>9</v>
      </c>
      <c r="AN153" s="164" t="s">
        <v>9</v>
      </c>
      <c r="AO153" s="163" t="s">
        <v>9</v>
      </c>
      <c r="AP153" s="164" t="s">
        <v>9</v>
      </c>
      <c r="AQ153" s="32"/>
      <c r="AR153" s="31"/>
    </row>
    <row r="154" spans="1:44" ht="12.75" customHeight="1">
      <c r="A154" s="63"/>
      <c r="B154" s="144" t="s">
        <v>229</v>
      </c>
      <c r="C154" s="71">
        <v>440</v>
      </c>
      <c r="D154" s="74">
        <v>39178</v>
      </c>
      <c r="E154" s="78" t="s">
        <v>80</v>
      </c>
      <c r="F154" s="87" t="s">
        <v>98</v>
      </c>
      <c r="G154" s="116" t="s">
        <v>4</v>
      </c>
      <c r="H154" s="163">
        <v>0</v>
      </c>
      <c r="I154" s="164">
        <v>0</v>
      </c>
      <c r="J154" s="163">
        <v>0</v>
      </c>
      <c r="K154" s="164">
        <v>0</v>
      </c>
      <c r="L154" s="163" t="s">
        <v>9</v>
      </c>
      <c r="M154" s="164" t="s">
        <v>9</v>
      </c>
      <c r="N154" s="163" t="s">
        <v>9</v>
      </c>
      <c r="O154" s="164" t="s">
        <v>9</v>
      </c>
      <c r="P154" s="167"/>
      <c r="Q154" s="163">
        <v>0</v>
      </c>
      <c r="R154" s="164">
        <v>0</v>
      </c>
      <c r="S154" s="163">
        <v>0</v>
      </c>
      <c r="T154" s="164">
        <v>0</v>
      </c>
      <c r="U154" s="163" t="s">
        <v>9</v>
      </c>
      <c r="V154" s="164" t="s">
        <v>9</v>
      </c>
      <c r="W154" s="163" t="s">
        <v>9</v>
      </c>
      <c r="X154" s="164" t="s">
        <v>9</v>
      </c>
      <c r="Y154" s="168"/>
      <c r="Z154" s="163">
        <v>0</v>
      </c>
      <c r="AA154" s="164">
        <v>0</v>
      </c>
      <c r="AB154" s="163">
        <v>0</v>
      </c>
      <c r="AC154" s="164">
        <v>0</v>
      </c>
      <c r="AD154" s="163" t="s">
        <v>9</v>
      </c>
      <c r="AE154" s="164" t="s">
        <v>9</v>
      </c>
      <c r="AF154" s="163" t="s">
        <v>9</v>
      </c>
      <c r="AG154" s="164" t="s">
        <v>9</v>
      </c>
      <c r="AH154" s="168"/>
      <c r="AI154" s="163">
        <v>0</v>
      </c>
      <c r="AJ154" s="164">
        <v>0</v>
      </c>
      <c r="AK154" s="163">
        <v>0</v>
      </c>
      <c r="AL154" s="164">
        <v>0</v>
      </c>
      <c r="AM154" s="163" t="s">
        <v>9</v>
      </c>
      <c r="AN154" s="164" t="s">
        <v>9</v>
      </c>
      <c r="AO154" s="163" t="s">
        <v>9</v>
      </c>
      <c r="AP154" s="164" t="s">
        <v>9</v>
      </c>
      <c r="AQ154" s="32"/>
      <c r="AR154" s="31"/>
    </row>
    <row r="155" spans="1:44" ht="12.75" customHeight="1">
      <c r="A155" s="63"/>
      <c r="B155" s="144" t="s">
        <v>229</v>
      </c>
      <c r="C155" s="71">
        <v>570</v>
      </c>
      <c r="D155" s="74">
        <v>39196</v>
      </c>
      <c r="E155" s="78" t="s">
        <v>80</v>
      </c>
      <c r="F155" s="87" t="s">
        <v>99</v>
      </c>
      <c r="G155" s="116" t="s">
        <v>4</v>
      </c>
      <c r="H155" s="163">
        <v>0</v>
      </c>
      <c r="I155" s="164">
        <v>0</v>
      </c>
      <c r="J155" s="163">
        <v>0</v>
      </c>
      <c r="K155" s="164">
        <v>0</v>
      </c>
      <c r="L155" s="163">
        <v>-0.5</v>
      </c>
      <c r="M155" s="164">
        <v>-0.5</v>
      </c>
      <c r="N155" s="165">
        <f>H155+J155+L155</f>
        <v>-0.5</v>
      </c>
      <c r="O155" s="166">
        <f>I155+K155+M155</f>
        <v>-0.5</v>
      </c>
      <c r="P155" s="167"/>
      <c r="Q155" s="163">
        <v>0</v>
      </c>
      <c r="R155" s="164">
        <v>0</v>
      </c>
      <c r="S155" s="163">
        <v>0</v>
      </c>
      <c r="T155" s="164">
        <v>0</v>
      </c>
      <c r="U155" s="163">
        <v>-0.5</v>
      </c>
      <c r="V155" s="164">
        <v>-0.5</v>
      </c>
      <c r="W155" s="165">
        <f>Q155+S155+U155</f>
        <v>-0.5</v>
      </c>
      <c r="X155" s="166">
        <f>R155+T155+V155</f>
        <v>-0.5</v>
      </c>
      <c r="Y155" s="168"/>
      <c r="Z155" s="163">
        <v>0</v>
      </c>
      <c r="AA155" s="164">
        <v>0</v>
      </c>
      <c r="AB155" s="163">
        <v>0</v>
      </c>
      <c r="AC155" s="164">
        <v>0</v>
      </c>
      <c r="AD155" s="163">
        <v>-0.5</v>
      </c>
      <c r="AE155" s="164">
        <v>-0.5</v>
      </c>
      <c r="AF155" s="165">
        <f>Z155+AB155+AD155</f>
        <v>-0.5</v>
      </c>
      <c r="AG155" s="166">
        <f>AA155+AC155+AE155</f>
        <v>-0.5</v>
      </c>
      <c r="AH155" s="168"/>
      <c r="AI155" s="163">
        <v>0</v>
      </c>
      <c r="AJ155" s="164">
        <v>0</v>
      </c>
      <c r="AK155" s="163">
        <v>0</v>
      </c>
      <c r="AL155" s="164">
        <v>0</v>
      </c>
      <c r="AM155" s="163">
        <v>-0.5</v>
      </c>
      <c r="AN155" s="164">
        <v>-0.5</v>
      </c>
      <c r="AO155" s="165">
        <f>AI155+AK155+AM155</f>
        <v>-0.5</v>
      </c>
      <c r="AP155" s="166">
        <f>AJ155+AL155+AN155</f>
        <v>-0.5</v>
      </c>
      <c r="AQ155" s="32"/>
      <c r="AR155" s="31"/>
    </row>
    <row r="156" spans="1:44" ht="12.75" customHeight="1">
      <c r="A156" s="63"/>
      <c r="B156" s="144" t="s">
        <v>229</v>
      </c>
      <c r="C156" s="71">
        <v>102</v>
      </c>
      <c r="D156" s="74">
        <v>39129</v>
      </c>
      <c r="E156" s="78" t="s">
        <v>80</v>
      </c>
      <c r="F156" s="87" t="s">
        <v>102</v>
      </c>
      <c r="G156" s="116" t="s">
        <v>11</v>
      </c>
      <c r="H156" s="163">
        <v>0</v>
      </c>
      <c r="I156" s="164">
        <v>0</v>
      </c>
      <c r="J156" s="163">
        <v>0</v>
      </c>
      <c r="K156" s="164">
        <v>0</v>
      </c>
      <c r="L156" s="163" t="s">
        <v>9</v>
      </c>
      <c r="M156" s="164" t="s">
        <v>9</v>
      </c>
      <c r="N156" s="163" t="s">
        <v>9</v>
      </c>
      <c r="O156" s="164" t="s">
        <v>9</v>
      </c>
      <c r="P156" s="167"/>
      <c r="Q156" s="163">
        <v>0</v>
      </c>
      <c r="R156" s="164">
        <v>0</v>
      </c>
      <c r="S156" s="163">
        <v>0</v>
      </c>
      <c r="T156" s="164">
        <v>0</v>
      </c>
      <c r="U156" s="163" t="s">
        <v>9</v>
      </c>
      <c r="V156" s="164" t="s">
        <v>9</v>
      </c>
      <c r="W156" s="163" t="s">
        <v>9</v>
      </c>
      <c r="X156" s="164" t="s">
        <v>9</v>
      </c>
      <c r="Y156" s="168"/>
      <c r="Z156" s="163">
        <v>0</v>
      </c>
      <c r="AA156" s="164">
        <v>0</v>
      </c>
      <c r="AB156" s="163">
        <v>0</v>
      </c>
      <c r="AC156" s="164">
        <v>0</v>
      </c>
      <c r="AD156" s="163" t="s">
        <v>9</v>
      </c>
      <c r="AE156" s="164" t="s">
        <v>9</v>
      </c>
      <c r="AF156" s="163" t="s">
        <v>9</v>
      </c>
      <c r="AG156" s="164" t="s">
        <v>9</v>
      </c>
      <c r="AH156" s="168"/>
      <c r="AI156" s="163">
        <v>0</v>
      </c>
      <c r="AJ156" s="164">
        <v>0</v>
      </c>
      <c r="AK156" s="163">
        <v>0</v>
      </c>
      <c r="AL156" s="164">
        <v>0</v>
      </c>
      <c r="AM156" s="163" t="s">
        <v>9</v>
      </c>
      <c r="AN156" s="164" t="s">
        <v>9</v>
      </c>
      <c r="AO156" s="163" t="s">
        <v>9</v>
      </c>
      <c r="AP156" s="164" t="s">
        <v>9</v>
      </c>
      <c r="AQ156" s="32"/>
      <c r="AR156" s="31"/>
    </row>
    <row r="157" spans="1:44" ht="12.75" customHeight="1">
      <c r="A157" s="63"/>
      <c r="B157" s="144" t="s">
        <v>229</v>
      </c>
      <c r="C157" s="71">
        <v>608</v>
      </c>
      <c r="D157" s="74">
        <v>39199</v>
      </c>
      <c r="E157" s="78" t="s">
        <v>80</v>
      </c>
      <c r="F157" s="92" t="s">
        <v>93</v>
      </c>
      <c r="G157" s="121" t="s">
        <v>106</v>
      </c>
      <c r="H157" s="163">
        <v>0.3</v>
      </c>
      <c r="I157" s="164">
        <v>0.6</v>
      </c>
      <c r="J157" s="163">
        <v>0</v>
      </c>
      <c r="K157" s="164">
        <v>0</v>
      </c>
      <c r="L157" s="163">
        <v>0</v>
      </c>
      <c r="M157" s="164">
        <v>0</v>
      </c>
      <c r="N157" s="163">
        <f>H157+J157+L157</f>
        <v>0.3</v>
      </c>
      <c r="O157" s="164">
        <f>I157+K157+M157</f>
        <v>0.6</v>
      </c>
      <c r="P157" s="167"/>
      <c r="Q157" s="163">
        <v>0.6</v>
      </c>
      <c r="R157" s="164">
        <v>0.6</v>
      </c>
      <c r="S157" s="163">
        <v>0</v>
      </c>
      <c r="T157" s="164">
        <v>0</v>
      </c>
      <c r="U157" s="163">
        <v>0</v>
      </c>
      <c r="V157" s="164">
        <v>0</v>
      </c>
      <c r="W157" s="163">
        <f>Q157+S157+U157</f>
        <v>0.6</v>
      </c>
      <c r="X157" s="164">
        <f>R157+T157+V157</f>
        <v>0.6</v>
      </c>
      <c r="Y157" s="168"/>
      <c r="Z157" s="163">
        <v>0.6</v>
      </c>
      <c r="AA157" s="164">
        <v>0.6</v>
      </c>
      <c r="AB157" s="163">
        <v>0</v>
      </c>
      <c r="AC157" s="164">
        <v>0</v>
      </c>
      <c r="AD157" s="163">
        <v>0</v>
      </c>
      <c r="AE157" s="164">
        <v>0</v>
      </c>
      <c r="AF157" s="163">
        <f>Z157+AB157+AD157</f>
        <v>0.6</v>
      </c>
      <c r="AG157" s="164">
        <f>AA157+AC157+AE157</f>
        <v>0.6</v>
      </c>
      <c r="AH157" s="168"/>
      <c r="AI157" s="163">
        <v>0.6</v>
      </c>
      <c r="AJ157" s="164">
        <v>0.6</v>
      </c>
      <c r="AK157" s="163">
        <v>0</v>
      </c>
      <c r="AL157" s="164">
        <v>0</v>
      </c>
      <c r="AM157" s="163">
        <v>0</v>
      </c>
      <c r="AN157" s="164">
        <v>0</v>
      </c>
      <c r="AO157" s="163">
        <f>AI157+AK157+AM157</f>
        <v>0.6</v>
      </c>
      <c r="AP157" s="164">
        <f>AJ157+AL157+AN157</f>
        <v>0.6</v>
      </c>
      <c r="AQ157" s="32"/>
      <c r="AR157" s="31"/>
    </row>
    <row r="158" spans="1:44" ht="12.75" customHeight="1">
      <c r="A158" s="63"/>
      <c r="B158" s="144" t="s">
        <v>229</v>
      </c>
      <c r="C158" s="71">
        <v>683</v>
      </c>
      <c r="D158" s="74">
        <v>39244</v>
      </c>
      <c r="E158" s="78" t="s">
        <v>80</v>
      </c>
      <c r="F158" s="92" t="s">
        <v>96</v>
      </c>
      <c r="G158" s="121" t="s">
        <v>6</v>
      </c>
      <c r="H158" s="163">
        <v>0</v>
      </c>
      <c r="I158" s="164">
        <v>0</v>
      </c>
      <c r="J158" s="163">
        <v>0</v>
      </c>
      <c r="K158" s="164">
        <v>0</v>
      </c>
      <c r="L158" s="163">
        <v>0</v>
      </c>
      <c r="M158" s="164">
        <v>0</v>
      </c>
      <c r="N158" s="163">
        <v>0</v>
      </c>
      <c r="O158" s="164">
        <v>0</v>
      </c>
      <c r="P158" s="167"/>
      <c r="Q158" s="163">
        <v>0</v>
      </c>
      <c r="R158" s="164">
        <v>0</v>
      </c>
      <c r="S158" s="163">
        <v>0</v>
      </c>
      <c r="T158" s="164">
        <v>0</v>
      </c>
      <c r="U158" s="163">
        <v>0</v>
      </c>
      <c r="V158" s="164">
        <v>0</v>
      </c>
      <c r="W158" s="163">
        <v>0</v>
      </c>
      <c r="X158" s="164">
        <v>0</v>
      </c>
      <c r="Y158" s="168"/>
      <c r="Z158" s="163">
        <v>0</v>
      </c>
      <c r="AA158" s="164">
        <v>0</v>
      </c>
      <c r="AB158" s="163">
        <v>0</v>
      </c>
      <c r="AC158" s="164">
        <v>0</v>
      </c>
      <c r="AD158" s="163">
        <v>0</v>
      </c>
      <c r="AE158" s="164">
        <v>0</v>
      </c>
      <c r="AF158" s="163">
        <v>0</v>
      </c>
      <c r="AG158" s="164">
        <v>0</v>
      </c>
      <c r="AH158" s="168"/>
      <c r="AI158" s="163">
        <v>0</v>
      </c>
      <c r="AJ158" s="164">
        <v>0</v>
      </c>
      <c r="AK158" s="163">
        <v>0</v>
      </c>
      <c r="AL158" s="164">
        <v>0</v>
      </c>
      <c r="AM158" s="163">
        <v>0</v>
      </c>
      <c r="AN158" s="164">
        <v>0</v>
      </c>
      <c r="AO158" s="163">
        <v>0</v>
      </c>
      <c r="AP158" s="164">
        <v>0</v>
      </c>
      <c r="AQ158" s="32"/>
      <c r="AR158" s="31"/>
    </row>
    <row r="159" spans="1:44" ht="12.75" customHeight="1">
      <c r="A159" s="63"/>
      <c r="B159" s="144" t="s">
        <v>229</v>
      </c>
      <c r="C159" s="71">
        <v>507</v>
      </c>
      <c r="D159" s="74">
        <v>39185</v>
      </c>
      <c r="E159" s="78" t="s">
        <v>80</v>
      </c>
      <c r="F159" s="92" t="s">
        <v>94</v>
      </c>
      <c r="G159" s="121" t="s">
        <v>6</v>
      </c>
      <c r="H159" s="163">
        <v>0</v>
      </c>
      <c r="I159" s="164">
        <v>0</v>
      </c>
      <c r="J159" s="163">
        <v>0</v>
      </c>
      <c r="K159" s="164">
        <v>0</v>
      </c>
      <c r="L159" s="163">
        <v>0</v>
      </c>
      <c r="M159" s="164">
        <v>0</v>
      </c>
      <c r="N159" s="163">
        <v>0</v>
      </c>
      <c r="O159" s="164">
        <v>0</v>
      </c>
      <c r="P159" s="167"/>
      <c r="Q159" s="163">
        <v>0</v>
      </c>
      <c r="R159" s="164">
        <v>0</v>
      </c>
      <c r="S159" s="163">
        <v>0</v>
      </c>
      <c r="T159" s="164">
        <v>0</v>
      </c>
      <c r="U159" s="163">
        <v>0</v>
      </c>
      <c r="V159" s="164">
        <v>0</v>
      </c>
      <c r="W159" s="163">
        <v>0</v>
      </c>
      <c r="X159" s="164">
        <v>0</v>
      </c>
      <c r="Y159" s="168"/>
      <c r="Z159" s="163">
        <v>0</v>
      </c>
      <c r="AA159" s="164">
        <v>0</v>
      </c>
      <c r="AB159" s="163">
        <v>0</v>
      </c>
      <c r="AC159" s="164">
        <v>0</v>
      </c>
      <c r="AD159" s="163">
        <v>0</v>
      </c>
      <c r="AE159" s="164">
        <v>0</v>
      </c>
      <c r="AF159" s="163">
        <v>0</v>
      </c>
      <c r="AG159" s="164">
        <v>0</v>
      </c>
      <c r="AH159" s="168"/>
      <c r="AI159" s="163">
        <v>0</v>
      </c>
      <c r="AJ159" s="164">
        <v>0</v>
      </c>
      <c r="AK159" s="163">
        <v>0</v>
      </c>
      <c r="AL159" s="164">
        <v>0</v>
      </c>
      <c r="AM159" s="163">
        <v>0</v>
      </c>
      <c r="AN159" s="164">
        <v>0</v>
      </c>
      <c r="AO159" s="163">
        <v>0</v>
      </c>
      <c r="AP159" s="164">
        <v>0</v>
      </c>
      <c r="AQ159" s="32"/>
      <c r="AR159" s="31"/>
    </row>
    <row r="160" spans="1:44" ht="12.75" customHeight="1">
      <c r="A160" s="63"/>
      <c r="B160" s="144" t="s">
        <v>229</v>
      </c>
      <c r="C160" s="71">
        <v>480</v>
      </c>
      <c r="D160" s="74">
        <v>39178</v>
      </c>
      <c r="E160" s="78" t="s">
        <v>80</v>
      </c>
      <c r="F160" s="92" t="s">
        <v>95</v>
      </c>
      <c r="G160" s="121" t="s">
        <v>6</v>
      </c>
      <c r="H160" s="163" t="s">
        <v>9</v>
      </c>
      <c r="I160" s="164" t="s">
        <v>9</v>
      </c>
      <c r="J160" s="163" t="s">
        <v>9</v>
      </c>
      <c r="K160" s="164" t="s">
        <v>9</v>
      </c>
      <c r="L160" s="163" t="s">
        <v>9</v>
      </c>
      <c r="M160" s="164" t="s">
        <v>9</v>
      </c>
      <c r="N160" s="163" t="s">
        <v>9</v>
      </c>
      <c r="O160" s="164" t="s">
        <v>9</v>
      </c>
      <c r="P160" s="167"/>
      <c r="Q160" s="163" t="s">
        <v>9</v>
      </c>
      <c r="R160" s="164" t="s">
        <v>9</v>
      </c>
      <c r="S160" s="163" t="s">
        <v>9</v>
      </c>
      <c r="T160" s="164" t="s">
        <v>9</v>
      </c>
      <c r="U160" s="163" t="s">
        <v>9</v>
      </c>
      <c r="V160" s="164" t="s">
        <v>9</v>
      </c>
      <c r="W160" s="163" t="s">
        <v>9</v>
      </c>
      <c r="X160" s="164" t="s">
        <v>9</v>
      </c>
      <c r="Y160" s="168"/>
      <c r="Z160" s="163" t="s">
        <v>9</v>
      </c>
      <c r="AA160" s="164" t="s">
        <v>9</v>
      </c>
      <c r="AB160" s="163" t="s">
        <v>9</v>
      </c>
      <c r="AC160" s="164" t="s">
        <v>9</v>
      </c>
      <c r="AD160" s="163" t="s">
        <v>9</v>
      </c>
      <c r="AE160" s="164" t="s">
        <v>9</v>
      </c>
      <c r="AF160" s="163" t="s">
        <v>9</v>
      </c>
      <c r="AG160" s="164" t="s">
        <v>9</v>
      </c>
      <c r="AH160" s="168"/>
      <c r="AI160" s="163" t="s">
        <v>9</v>
      </c>
      <c r="AJ160" s="164" t="s">
        <v>9</v>
      </c>
      <c r="AK160" s="163" t="s">
        <v>9</v>
      </c>
      <c r="AL160" s="164" t="s">
        <v>9</v>
      </c>
      <c r="AM160" s="163" t="s">
        <v>9</v>
      </c>
      <c r="AN160" s="164" t="s">
        <v>9</v>
      </c>
      <c r="AO160" s="163" t="s">
        <v>9</v>
      </c>
      <c r="AP160" s="164" t="s">
        <v>9</v>
      </c>
      <c r="AQ160" s="32"/>
      <c r="AR160" s="31"/>
    </row>
    <row r="161" spans="1:44" ht="12.75" customHeight="1">
      <c r="A161" s="63"/>
      <c r="B161" s="144" t="s">
        <v>229</v>
      </c>
      <c r="C161" s="71">
        <v>478</v>
      </c>
      <c r="D161" s="74">
        <v>39178</v>
      </c>
      <c r="E161" s="78" t="s">
        <v>80</v>
      </c>
      <c r="F161" s="98" t="s">
        <v>97</v>
      </c>
      <c r="G161" s="127" t="s">
        <v>48</v>
      </c>
      <c r="H161" s="163" t="s">
        <v>8</v>
      </c>
      <c r="I161" s="164" t="s">
        <v>8</v>
      </c>
      <c r="J161" s="163" t="s">
        <v>8</v>
      </c>
      <c r="K161" s="164" t="s">
        <v>8</v>
      </c>
      <c r="L161" s="163" t="s">
        <v>8</v>
      </c>
      <c r="M161" s="164" t="s">
        <v>8</v>
      </c>
      <c r="N161" s="163" t="s">
        <v>8</v>
      </c>
      <c r="O161" s="164" t="s">
        <v>8</v>
      </c>
      <c r="P161" s="167"/>
      <c r="Q161" s="163" t="s">
        <v>8</v>
      </c>
      <c r="R161" s="164" t="s">
        <v>8</v>
      </c>
      <c r="S161" s="163" t="s">
        <v>8</v>
      </c>
      <c r="T161" s="164" t="s">
        <v>8</v>
      </c>
      <c r="U161" s="163" t="s">
        <v>8</v>
      </c>
      <c r="V161" s="164" t="s">
        <v>8</v>
      </c>
      <c r="W161" s="163" t="s">
        <v>8</v>
      </c>
      <c r="X161" s="164" t="s">
        <v>8</v>
      </c>
      <c r="Y161" s="168"/>
      <c r="Z161" s="163" t="s">
        <v>8</v>
      </c>
      <c r="AA161" s="164" t="s">
        <v>8</v>
      </c>
      <c r="AB161" s="163" t="s">
        <v>8</v>
      </c>
      <c r="AC161" s="164" t="s">
        <v>8</v>
      </c>
      <c r="AD161" s="163" t="s">
        <v>8</v>
      </c>
      <c r="AE161" s="164" t="s">
        <v>8</v>
      </c>
      <c r="AF161" s="163" t="s">
        <v>8</v>
      </c>
      <c r="AG161" s="164" t="s">
        <v>8</v>
      </c>
      <c r="AH161" s="168"/>
      <c r="AI161" s="163" t="s">
        <v>8</v>
      </c>
      <c r="AJ161" s="164" t="s">
        <v>8</v>
      </c>
      <c r="AK161" s="163" t="s">
        <v>8</v>
      </c>
      <c r="AL161" s="164" t="s">
        <v>8</v>
      </c>
      <c r="AM161" s="163" t="s">
        <v>8</v>
      </c>
      <c r="AN161" s="164" t="s">
        <v>8</v>
      </c>
      <c r="AO161" s="163" t="s">
        <v>8</v>
      </c>
      <c r="AP161" s="164" t="s">
        <v>8</v>
      </c>
      <c r="AQ161" s="32"/>
      <c r="AR161" s="31"/>
    </row>
    <row r="162" spans="1:44" ht="12.75" customHeight="1">
      <c r="A162" s="63"/>
      <c r="B162" s="144"/>
      <c r="C162" s="71"/>
      <c r="D162" s="74"/>
      <c r="E162" s="78"/>
      <c r="F162" s="98"/>
      <c r="G162" s="127"/>
      <c r="H162" s="163"/>
      <c r="I162" s="164"/>
      <c r="J162" s="163"/>
      <c r="K162" s="164"/>
      <c r="L162" s="163"/>
      <c r="M162" s="164"/>
      <c r="N162" s="163"/>
      <c r="O162" s="164"/>
      <c r="P162" s="167"/>
      <c r="Q162" s="163"/>
      <c r="R162" s="164"/>
      <c r="S162" s="163"/>
      <c r="T162" s="164"/>
      <c r="U162" s="163"/>
      <c r="V162" s="164"/>
      <c r="W162" s="163"/>
      <c r="X162" s="164"/>
      <c r="Y162" s="168"/>
      <c r="Z162" s="163"/>
      <c r="AA162" s="164"/>
      <c r="AB162" s="163"/>
      <c r="AC162" s="164"/>
      <c r="AD162" s="163"/>
      <c r="AE162" s="164"/>
      <c r="AF162" s="163"/>
      <c r="AG162" s="164"/>
      <c r="AH162" s="168"/>
      <c r="AI162" s="163"/>
      <c r="AJ162" s="164"/>
      <c r="AK162" s="163"/>
      <c r="AL162" s="164"/>
      <c r="AM162" s="163"/>
      <c r="AN162" s="164"/>
      <c r="AO162" s="163"/>
      <c r="AP162" s="164"/>
      <c r="AQ162" s="32"/>
      <c r="AR162" s="31"/>
    </row>
    <row r="163" spans="1:44" ht="12.75" customHeight="1">
      <c r="A163" s="63"/>
      <c r="B163" s="144" t="s">
        <v>275</v>
      </c>
      <c r="C163" s="71">
        <v>646</v>
      </c>
      <c r="D163" s="74">
        <v>39234</v>
      </c>
      <c r="E163" s="84" t="s">
        <v>145</v>
      </c>
      <c r="F163" s="86" t="s">
        <v>126</v>
      </c>
      <c r="G163" s="115" t="s">
        <v>177</v>
      </c>
      <c r="H163" s="173" t="s">
        <v>21</v>
      </c>
      <c r="I163" s="174" t="s">
        <v>21</v>
      </c>
      <c r="J163" s="154" t="s">
        <v>21</v>
      </c>
      <c r="K163" s="155" t="s">
        <v>21</v>
      </c>
      <c r="L163" s="163">
        <v>0</v>
      </c>
      <c r="M163" s="164">
        <v>0</v>
      </c>
      <c r="N163" s="154" t="s">
        <v>21</v>
      </c>
      <c r="O163" s="155" t="s">
        <v>21</v>
      </c>
      <c r="P163" s="156"/>
      <c r="Q163" s="173" t="s">
        <v>21</v>
      </c>
      <c r="R163" s="174" t="s">
        <v>21</v>
      </c>
      <c r="S163" s="154" t="s">
        <v>21</v>
      </c>
      <c r="T163" s="155" t="s">
        <v>21</v>
      </c>
      <c r="U163" s="163">
        <v>0</v>
      </c>
      <c r="V163" s="164">
        <v>0</v>
      </c>
      <c r="W163" s="154" t="s">
        <v>21</v>
      </c>
      <c r="X163" s="155" t="s">
        <v>21</v>
      </c>
      <c r="Y163" s="156"/>
      <c r="Z163" s="173" t="s">
        <v>21</v>
      </c>
      <c r="AA163" s="174" t="s">
        <v>21</v>
      </c>
      <c r="AB163" s="154" t="s">
        <v>21</v>
      </c>
      <c r="AC163" s="155" t="s">
        <v>21</v>
      </c>
      <c r="AD163" s="163">
        <v>0</v>
      </c>
      <c r="AE163" s="164">
        <v>0</v>
      </c>
      <c r="AF163" s="154" t="s">
        <v>21</v>
      </c>
      <c r="AG163" s="155" t="s">
        <v>21</v>
      </c>
      <c r="AH163" s="203"/>
      <c r="AI163" s="173" t="s">
        <v>21</v>
      </c>
      <c r="AJ163" s="174" t="s">
        <v>21</v>
      </c>
      <c r="AK163" s="154" t="s">
        <v>21</v>
      </c>
      <c r="AL163" s="155" t="s">
        <v>21</v>
      </c>
      <c r="AM163" s="163">
        <v>0</v>
      </c>
      <c r="AN163" s="164">
        <v>0</v>
      </c>
      <c r="AO163" s="154" t="s">
        <v>21</v>
      </c>
      <c r="AP163" s="155" t="s">
        <v>21</v>
      </c>
      <c r="AQ163" s="32"/>
      <c r="AR163" s="31"/>
    </row>
    <row r="164" spans="1:44" ht="12.75" customHeight="1">
      <c r="A164" s="63"/>
      <c r="B164" s="144"/>
      <c r="C164" s="71"/>
      <c r="D164" s="74"/>
      <c r="E164" s="84"/>
      <c r="F164" s="86"/>
      <c r="G164" s="115"/>
      <c r="H164" s="173"/>
      <c r="I164" s="174"/>
      <c r="J164" s="154"/>
      <c r="K164" s="155"/>
      <c r="L164" s="154"/>
      <c r="M164" s="155"/>
      <c r="N164" s="154"/>
      <c r="O164" s="155"/>
      <c r="P164" s="156"/>
      <c r="Q164" s="154"/>
      <c r="R164" s="155"/>
      <c r="S164" s="154"/>
      <c r="T164" s="155"/>
      <c r="U164" s="154"/>
      <c r="V164" s="155"/>
      <c r="W164" s="154"/>
      <c r="X164" s="155"/>
      <c r="Y164" s="156"/>
      <c r="Z164" s="154"/>
      <c r="AA164" s="155"/>
      <c r="AB164" s="154"/>
      <c r="AC164" s="155"/>
      <c r="AD164" s="154"/>
      <c r="AE164" s="155"/>
      <c r="AF164" s="154"/>
      <c r="AG164" s="155"/>
      <c r="AH164" s="203"/>
      <c r="AI164" s="154"/>
      <c r="AJ164" s="155"/>
      <c r="AK164" s="154"/>
      <c r="AL164" s="155"/>
      <c r="AM164" s="154"/>
      <c r="AN164" s="155"/>
      <c r="AO164" s="154"/>
      <c r="AP164" s="155"/>
      <c r="AQ164" s="32"/>
      <c r="AR164" s="31"/>
    </row>
    <row r="165" spans="1:44" ht="12.75" customHeight="1">
      <c r="A165" s="63"/>
      <c r="B165" s="144" t="s">
        <v>276</v>
      </c>
      <c r="C165" s="71">
        <v>647</v>
      </c>
      <c r="D165" s="74">
        <v>39234</v>
      </c>
      <c r="E165" s="84" t="s">
        <v>146</v>
      </c>
      <c r="F165" s="86" t="s">
        <v>127</v>
      </c>
      <c r="G165" s="115" t="s">
        <v>177</v>
      </c>
      <c r="H165" s="163">
        <v>0</v>
      </c>
      <c r="I165" s="164">
        <v>0</v>
      </c>
      <c r="J165" s="163">
        <v>0.2</v>
      </c>
      <c r="K165" s="164">
        <v>0.3</v>
      </c>
      <c r="L165" s="163">
        <v>0</v>
      </c>
      <c r="M165" s="164">
        <v>0</v>
      </c>
      <c r="N165" s="163">
        <v>0.2</v>
      </c>
      <c r="O165" s="164">
        <v>0.3</v>
      </c>
      <c r="P165" s="156"/>
      <c r="Q165" s="163">
        <v>0</v>
      </c>
      <c r="R165" s="164">
        <v>0</v>
      </c>
      <c r="S165" s="163">
        <v>0.3</v>
      </c>
      <c r="T165" s="164">
        <v>0.3</v>
      </c>
      <c r="U165" s="163">
        <v>0</v>
      </c>
      <c r="V165" s="164">
        <v>0</v>
      </c>
      <c r="W165" s="163">
        <v>0.3</v>
      </c>
      <c r="X165" s="164">
        <v>0.3</v>
      </c>
      <c r="Y165" s="156"/>
      <c r="Z165" s="154">
        <v>0</v>
      </c>
      <c r="AA165" s="155">
        <v>0</v>
      </c>
      <c r="AB165" s="154">
        <v>0.3</v>
      </c>
      <c r="AC165" s="155">
        <v>0.3</v>
      </c>
      <c r="AD165" s="154">
        <v>0</v>
      </c>
      <c r="AE165" s="155">
        <v>0</v>
      </c>
      <c r="AF165" s="154">
        <v>0.3</v>
      </c>
      <c r="AG165" s="155">
        <v>0.3</v>
      </c>
      <c r="AH165" s="203"/>
      <c r="AI165" s="154">
        <v>0</v>
      </c>
      <c r="AJ165" s="155">
        <v>0</v>
      </c>
      <c r="AK165" s="154">
        <v>0.3</v>
      </c>
      <c r="AL165" s="155">
        <v>0.3</v>
      </c>
      <c r="AM165" s="154">
        <v>0</v>
      </c>
      <c r="AN165" s="155">
        <v>0</v>
      </c>
      <c r="AO165" s="154">
        <v>0.3</v>
      </c>
      <c r="AP165" s="155">
        <v>0.3</v>
      </c>
      <c r="AQ165" s="32"/>
      <c r="AR165" s="31"/>
    </row>
    <row r="166" spans="1:44" ht="12.75" customHeight="1">
      <c r="A166" s="63"/>
      <c r="B166" s="144"/>
      <c r="C166" s="71"/>
      <c r="D166" s="74"/>
      <c r="E166" s="84"/>
      <c r="F166" s="86"/>
      <c r="G166" s="115"/>
      <c r="H166" s="173"/>
      <c r="I166" s="174"/>
      <c r="J166" s="154"/>
      <c r="K166" s="155"/>
      <c r="L166" s="154"/>
      <c r="M166" s="155"/>
      <c r="N166" s="154"/>
      <c r="O166" s="155"/>
      <c r="P166" s="156"/>
      <c r="Q166" s="154"/>
      <c r="R166" s="155"/>
      <c r="S166" s="154"/>
      <c r="T166" s="155"/>
      <c r="U166" s="154"/>
      <c r="V166" s="155"/>
      <c r="W166" s="154"/>
      <c r="X166" s="155"/>
      <c r="Y166" s="156"/>
      <c r="Z166" s="154"/>
      <c r="AA166" s="155"/>
      <c r="AB166" s="154"/>
      <c r="AC166" s="155"/>
      <c r="AD166" s="154"/>
      <c r="AE166" s="155"/>
      <c r="AF166" s="154"/>
      <c r="AG166" s="155"/>
      <c r="AH166" s="203"/>
      <c r="AI166" s="154"/>
      <c r="AJ166" s="155"/>
      <c r="AK166" s="154"/>
      <c r="AL166" s="155"/>
      <c r="AM166" s="154"/>
      <c r="AN166" s="155"/>
      <c r="AO166" s="154"/>
      <c r="AP166" s="155"/>
      <c r="AQ166" s="32"/>
      <c r="AR166" s="31"/>
    </row>
    <row r="167" spans="1:44" ht="12.75" customHeight="1">
      <c r="A167" s="63"/>
      <c r="B167" s="144" t="s">
        <v>230</v>
      </c>
      <c r="C167" s="71">
        <v>651</v>
      </c>
      <c r="D167" s="74">
        <v>39234</v>
      </c>
      <c r="E167" s="84" t="s">
        <v>147</v>
      </c>
      <c r="F167" s="86" t="s">
        <v>178</v>
      </c>
      <c r="G167" s="115" t="s">
        <v>181</v>
      </c>
      <c r="H167" s="163">
        <v>0</v>
      </c>
      <c r="I167" s="164">
        <v>0</v>
      </c>
      <c r="J167" s="163">
        <v>0</v>
      </c>
      <c r="K167" s="164">
        <v>0</v>
      </c>
      <c r="L167" s="163">
        <v>1.3</v>
      </c>
      <c r="M167" s="164">
        <v>1.3</v>
      </c>
      <c r="N167" s="163">
        <v>1.3</v>
      </c>
      <c r="O167" s="164">
        <v>1.3</v>
      </c>
      <c r="P167" s="156"/>
      <c r="Q167" s="163">
        <v>0</v>
      </c>
      <c r="R167" s="164">
        <v>0</v>
      </c>
      <c r="S167" s="163">
        <v>0</v>
      </c>
      <c r="T167" s="164">
        <v>0</v>
      </c>
      <c r="U167" s="163">
        <v>1.3</v>
      </c>
      <c r="V167" s="164">
        <v>1.3</v>
      </c>
      <c r="W167" s="163">
        <v>1.3</v>
      </c>
      <c r="X167" s="164">
        <v>1.3</v>
      </c>
      <c r="Y167" s="157"/>
      <c r="Z167" s="163">
        <v>0</v>
      </c>
      <c r="AA167" s="164">
        <v>0</v>
      </c>
      <c r="AB167" s="163">
        <v>0</v>
      </c>
      <c r="AC167" s="164">
        <v>0</v>
      </c>
      <c r="AD167" s="163">
        <v>1.3</v>
      </c>
      <c r="AE167" s="164">
        <v>1.3</v>
      </c>
      <c r="AF167" s="163">
        <v>1.3</v>
      </c>
      <c r="AG167" s="164">
        <v>1.3</v>
      </c>
      <c r="AH167" s="203"/>
      <c r="AI167" s="163">
        <v>0</v>
      </c>
      <c r="AJ167" s="164">
        <v>0</v>
      </c>
      <c r="AK167" s="163">
        <v>0</v>
      </c>
      <c r="AL167" s="164">
        <v>0</v>
      </c>
      <c r="AM167" s="163">
        <v>1.3</v>
      </c>
      <c r="AN167" s="164">
        <v>1.3</v>
      </c>
      <c r="AO167" s="163">
        <v>1.3</v>
      </c>
      <c r="AP167" s="164">
        <v>1.3</v>
      </c>
      <c r="AQ167" s="32"/>
      <c r="AR167" s="31"/>
    </row>
    <row r="168" spans="1:44" ht="12.75" customHeight="1">
      <c r="A168" s="63"/>
      <c r="B168" s="144" t="s">
        <v>230</v>
      </c>
      <c r="C168" s="71">
        <v>650</v>
      </c>
      <c r="D168" s="74">
        <v>39234</v>
      </c>
      <c r="E168" s="84" t="s">
        <v>147</v>
      </c>
      <c r="F168" s="86" t="s">
        <v>179</v>
      </c>
      <c r="G168" s="115" t="s">
        <v>181</v>
      </c>
      <c r="H168" s="163">
        <v>0</v>
      </c>
      <c r="I168" s="164">
        <v>0</v>
      </c>
      <c r="J168" s="163">
        <v>0</v>
      </c>
      <c r="K168" s="164">
        <v>0</v>
      </c>
      <c r="L168" s="163">
        <v>23.4</v>
      </c>
      <c r="M168" s="164">
        <v>23.4</v>
      </c>
      <c r="N168" s="163">
        <v>23.4</v>
      </c>
      <c r="O168" s="164">
        <v>23.4</v>
      </c>
      <c r="P168" s="156"/>
      <c r="Q168" s="163">
        <v>0</v>
      </c>
      <c r="R168" s="164">
        <v>0</v>
      </c>
      <c r="S168" s="163">
        <v>0</v>
      </c>
      <c r="T168" s="164">
        <v>0</v>
      </c>
      <c r="U168" s="163">
        <v>23.4</v>
      </c>
      <c r="V168" s="164">
        <v>23.4</v>
      </c>
      <c r="W168" s="163">
        <v>23.4</v>
      </c>
      <c r="X168" s="164">
        <v>23.4</v>
      </c>
      <c r="Y168" s="157"/>
      <c r="Z168" s="163">
        <v>0</v>
      </c>
      <c r="AA168" s="164">
        <v>0</v>
      </c>
      <c r="AB168" s="163">
        <v>0</v>
      </c>
      <c r="AC168" s="164">
        <v>0</v>
      </c>
      <c r="AD168" s="163">
        <v>23.4</v>
      </c>
      <c r="AE168" s="164">
        <v>23.4</v>
      </c>
      <c r="AF168" s="163">
        <v>23.4</v>
      </c>
      <c r="AG168" s="164">
        <v>23.4</v>
      </c>
      <c r="AH168" s="203"/>
      <c r="AI168" s="163">
        <v>0</v>
      </c>
      <c r="AJ168" s="164">
        <v>0</v>
      </c>
      <c r="AK168" s="163">
        <v>0</v>
      </c>
      <c r="AL168" s="164">
        <v>0</v>
      </c>
      <c r="AM168" s="163">
        <v>23.4</v>
      </c>
      <c r="AN168" s="164">
        <v>23.4</v>
      </c>
      <c r="AO168" s="163">
        <v>23.4</v>
      </c>
      <c r="AP168" s="164">
        <v>23.4</v>
      </c>
      <c r="AQ168" s="32"/>
      <c r="AR168" s="31"/>
    </row>
    <row r="169" spans="1:44" ht="12.75" customHeight="1">
      <c r="A169" s="63"/>
      <c r="B169" s="144" t="s">
        <v>230</v>
      </c>
      <c r="C169" s="71">
        <v>648</v>
      </c>
      <c r="D169" s="74">
        <v>39234</v>
      </c>
      <c r="E169" s="84" t="s">
        <v>147</v>
      </c>
      <c r="F169" s="86" t="s">
        <v>180</v>
      </c>
      <c r="G169" s="115" t="s">
        <v>181</v>
      </c>
      <c r="H169" s="163">
        <v>0</v>
      </c>
      <c r="I169" s="164">
        <v>0</v>
      </c>
      <c r="J169" s="163">
        <v>0</v>
      </c>
      <c r="K169" s="164">
        <v>0</v>
      </c>
      <c r="L169" s="163">
        <v>19</v>
      </c>
      <c r="M169" s="164">
        <v>19</v>
      </c>
      <c r="N169" s="163">
        <v>19</v>
      </c>
      <c r="O169" s="164">
        <v>19</v>
      </c>
      <c r="P169" s="156"/>
      <c r="Q169" s="163">
        <v>0</v>
      </c>
      <c r="R169" s="164">
        <v>0</v>
      </c>
      <c r="S169" s="163">
        <v>0</v>
      </c>
      <c r="T169" s="164">
        <v>0</v>
      </c>
      <c r="U169" s="163">
        <v>19</v>
      </c>
      <c r="V169" s="164">
        <v>19</v>
      </c>
      <c r="W169" s="163">
        <v>19</v>
      </c>
      <c r="X169" s="164">
        <v>19</v>
      </c>
      <c r="Y169" s="157"/>
      <c r="Z169" s="163">
        <v>0</v>
      </c>
      <c r="AA169" s="164">
        <v>0</v>
      </c>
      <c r="AB169" s="163">
        <v>0</v>
      </c>
      <c r="AC169" s="164">
        <v>0</v>
      </c>
      <c r="AD169" s="163">
        <v>19</v>
      </c>
      <c r="AE169" s="164">
        <v>19</v>
      </c>
      <c r="AF169" s="163">
        <v>19</v>
      </c>
      <c r="AG169" s="164">
        <v>19</v>
      </c>
      <c r="AH169" s="203"/>
      <c r="AI169" s="163">
        <v>0</v>
      </c>
      <c r="AJ169" s="164">
        <v>0</v>
      </c>
      <c r="AK169" s="163">
        <v>0</v>
      </c>
      <c r="AL169" s="164">
        <v>0</v>
      </c>
      <c r="AM169" s="163">
        <v>19</v>
      </c>
      <c r="AN169" s="164">
        <v>19</v>
      </c>
      <c r="AO169" s="163">
        <v>19</v>
      </c>
      <c r="AP169" s="164">
        <v>19</v>
      </c>
      <c r="AQ169" s="32"/>
      <c r="AR169" s="31"/>
    </row>
    <row r="170" spans="1:44" ht="12.75" customHeight="1">
      <c r="A170" s="63"/>
      <c r="B170" s="144" t="s">
        <v>230</v>
      </c>
      <c r="C170" s="71">
        <v>652</v>
      </c>
      <c r="D170" s="74">
        <v>39234</v>
      </c>
      <c r="E170" s="84" t="s">
        <v>147</v>
      </c>
      <c r="F170" s="86" t="s">
        <v>195</v>
      </c>
      <c r="G170" s="115" t="s">
        <v>13</v>
      </c>
      <c r="H170" s="163">
        <v>-16.3</v>
      </c>
      <c r="I170" s="164">
        <v>-34.9</v>
      </c>
      <c r="J170" s="163">
        <v>16.3</v>
      </c>
      <c r="K170" s="164">
        <v>34.9</v>
      </c>
      <c r="L170" s="163">
        <v>0</v>
      </c>
      <c r="M170" s="164">
        <v>0</v>
      </c>
      <c r="N170" s="163">
        <f>H170+J170+L170</f>
        <v>0</v>
      </c>
      <c r="O170" s="164">
        <f>I170+K170+M170</f>
        <v>0</v>
      </c>
      <c r="P170" s="156"/>
      <c r="Q170" s="163">
        <v>-33.5</v>
      </c>
      <c r="R170" s="164">
        <v>-34.9</v>
      </c>
      <c r="S170" s="163">
        <v>33.5</v>
      </c>
      <c r="T170" s="164">
        <v>34.9</v>
      </c>
      <c r="U170" s="163">
        <v>0</v>
      </c>
      <c r="V170" s="164">
        <v>0</v>
      </c>
      <c r="W170" s="163">
        <f>Q170+S170+U170</f>
        <v>0</v>
      </c>
      <c r="X170" s="164">
        <f>R170+T170+V170</f>
        <v>0</v>
      </c>
      <c r="Y170" s="157"/>
      <c r="Z170" s="163">
        <v>-34.9</v>
      </c>
      <c r="AA170" s="164">
        <v>-34.9</v>
      </c>
      <c r="AB170" s="163">
        <v>34.9</v>
      </c>
      <c r="AC170" s="164">
        <v>34.9</v>
      </c>
      <c r="AD170" s="163">
        <v>0</v>
      </c>
      <c r="AE170" s="164">
        <v>0</v>
      </c>
      <c r="AF170" s="163">
        <f>Z170+AB170+AD170</f>
        <v>0</v>
      </c>
      <c r="AG170" s="164">
        <f>AA170+AC170+AE170</f>
        <v>0</v>
      </c>
      <c r="AH170" s="203"/>
      <c r="AI170" s="163">
        <v>-34.8</v>
      </c>
      <c r="AJ170" s="164">
        <v>-34.8</v>
      </c>
      <c r="AK170" s="163">
        <v>34.8</v>
      </c>
      <c r="AL170" s="164">
        <v>34.8</v>
      </c>
      <c r="AM170" s="163">
        <v>0</v>
      </c>
      <c r="AN170" s="164">
        <v>0</v>
      </c>
      <c r="AO170" s="163">
        <f>AI170+AK170+AM170</f>
        <v>0</v>
      </c>
      <c r="AP170" s="164">
        <f>AJ170+AL170+AN170</f>
        <v>0</v>
      </c>
      <c r="AQ170" s="32"/>
      <c r="AR170" s="31"/>
    </row>
    <row r="171" spans="1:44" ht="12.75" customHeight="1">
      <c r="A171" s="64"/>
      <c r="B171" s="136"/>
      <c r="C171" s="72"/>
      <c r="D171" s="75"/>
      <c r="E171" s="85"/>
      <c r="F171" s="99"/>
      <c r="G171" s="128"/>
      <c r="H171" s="223"/>
      <c r="I171" s="224"/>
      <c r="J171" s="225"/>
      <c r="K171" s="226"/>
      <c r="L171" s="225"/>
      <c r="M171" s="226"/>
      <c r="N171" s="225"/>
      <c r="O171" s="226"/>
      <c r="P171" s="227"/>
      <c r="Q171" s="225"/>
      <c r="R171" s="226"/>
      <c r="S171" s="225"/>
      <c r="T171" s="226"/>
      <c r="U171" s="225"/>
      <c r="V171" s="226"/>
      <c r="W171" s="225"/>
      <c r="X171" s="226"/>
      <c r="Y171" s="227"/>
      <c r="Z171" s="225"/>
      <c r="AA171" s="226"/>
      <c r="AB171" s="225"/>
      <c r="AC171" s="226"/>
      <c r="AD171" s="225"/>
      <c r="AE171" s="226"/>
      <c r="AF171" s="225"/>
      <c r="AG171" s="226"/>
      <c r="AH171" s="228"/>
      <c r="AI171" s="225"/>
      <c r="AJ171" s="226"/>
      <c r="AK171" s="225"/>
      <c r="AL171" s="226"/>
      <c r="AM171" s="225"/>
      <c r="AN171" s="226"/>
      <c r="AO171" s="225"/>
      <c r="AP171" s="226"/>
      <c r="AQ171" s="32"/>
      <c r="AR171" s="31"/>
    </row>
    <row r="172" spans="2:44" ht="12.75" customHeight="1">
      <c r="B172" s="56"/>
      <c r="C172" s="57"/>
      <c r="D172" s="59"/>
      <c r="E172" s="38"/>
      <c r="F172" s="35"/>
      <c r="G172" s="35"/>
      <c r="H172" s="229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30"/>
      <c r="Z172" s="229"/>
      <c r="AA172" s="229"/>
      <c r="AB172" s="229"/>
      <c r="AC172" s="229"/>
      <c r="AD172" s="229"/>
      <c r="AE172" s="229"/>
      <c r="AF172" s="229"/>
      <c r="AG172" s="229"/>
      <c r="AH172" s="231"/>
      <c r="AI172" s="230"/>
      <c r="AJ172" s="229"/>
      <c r="AK172" s="229"/>
      <c r="AL172" s="229"/>
      <c r="AM172" s="229"/>
      <c r="AN172" s="229"/>
      <c r="AO172" s="229"/>
      <c r="AP172" s="229"/>
      <c r="AQ172" s="32"/>
      <c r="AR172" s="31"/>
    </row>
    <row r="173" spans="2:44" ht="12.75" customHeight="1">
      <c r="B173" s="56"/>
      <c r="C173" s="57"/>
      <c r="D173" s="59"/>
      <c r="E173" s="38"/>
      <c r="F173" s="138" t="s">
        <v>278</v>
      </c>
      <c r="G173" s="35"/>
      <c r="H173" s="229">
        <f aca="true" t="shared" si="8" ref="H173:O173">SUM(H9:H170)</f>
        <v>85.60000000000002</v>
      </c>
      <c r="I173" s="229">
        <f t="shared" si="8"/>
        <v>104.79999999999998</v>
      </c>
      <c r="J173" s="229">
        <f t="shared" si="8"/>
        <v>38.99405</v>
      </c>
      <c r="K173" s="229">
        <f t="shared" si="8"/>
        <v>15.90000000000001</v>
      </c>
      <c r="L173" s="229">
        <f t="shared" si="8"/>
        <v>38.4</v>
      </c>
      <c r="M173" s="229">
        <f t="shared" si="8"/>
        <v>48</v>
      </c>
      <c r="N173" s="229">
        <f t="shared" si="8"/>
        <v>162.99405</v>
      </c>
      <c r="O173" s="229">
        <f t="shared" si="8"/>
        <v>168.69999999999996</v>
      </c>
      <c r="P173" s="229"/>
      <c r="Q173" s="229">
        <f aca="true" t="shared" si="9" ref="Q173:X173">SUM(Q9:Q170)</f>
        <v>108.19999999999999</v>
      </c>
      <c r="R173" s="229">
        <f t="shared" si="9"/>
        <v>105.49999999999997</v>
      </c>
      <c r="S173" s="229">
        <f t="shared" si="9"/>
        <v>11.850000000000001</v>
      </c>
      <c r="T173" s="229">
        <f t="shared" si="9"/>
        <v>16.250000000000007</v>
      </c>
      <c r="U173" s="229">
        <f t="shared" si="9"/>
        <v>48.699999999999996</v>
      </c>
      <c r="V173" s="229">
        <f t="shared" si="9"/>
        <v>47.4</v>
      </c>
      <c r="W173" s="229">
        <f t="shared" si="9"/>
        <v>168.74999999999997</v>
      </c>
      <c r="X173" s="229">
        <f t="shared" si="9"/>
        <v>169.14999999999995</v>
      </c>
      <c r="Y173" s="229"/>
      <c r="Z173" s="229">
        <f aca="true" t="shared" si="10" ref="Z173:AG173">SUM(Z9:Z170)</f>
        <v>106.29999999999995</v>
      </c>
      <c r="AA173" s="229">
        <f t="shared" si="10"/>
        <v>106.29999999999998</v>
      </c>
      <c r="AB173" s="229">
        <f t="shared" si="10"/>
        <v>17.000000000000036</v>
      </c>
      <c r="AC173" s="229">
        <f t="shared" si="10"/>
        <v>16.800000000000008</v>
      </c>
      <c r="AD173" s="229">
        <f t="shared" si="10"/>
        <v>47.7</v>
      </c>
      <c r="AE173" s="229">
        <f t="shared" si="10"/>
        <v>46.9</v>
      </c>
      <c r="AF173" s="229">
        <f t="shared" si="10"/>
        <v>171.00000000000003</v>
      </c>
      <c r="AG173" s="229">
        <f t="shared" si="10"/>
        <v>169.99999999999997</v>
      </c>
      <c r="AH173" s="229"/>
      <c r="AI173" s="229">
        <f aca="true" t="shared" si="11" ref="AI173:AP173">SUM(AI9:AI170)</f>
        <v>107.39999999999999</v>
      </c>
      <c r="AJ173" s="229">
        <f t="shared" si="11"/>
        <v>106.89999999999996</v>
      </c>
      <c r="AK173" s="229">
        <f t="shared" si="11"/>
        <v>26</v>
      </c>
      <c r="AL173" s="229">
        <f t="shared" si="11"/>
        <v>19.700000000000003</v>
      </c>
      <c r="AM173" s="229">
        <f t="shared" si="11"/>
        <v>46.3</v>
      </c>
      <c r="AN173" s="229">
        <f t="shared" si="11"/>
        <v>46.3</v>
      </c>
      <c r="AO173" s="229">
        <f t="shared" si="11"/>
        <v>179.7</v>
      </c>
      <c r="AP173" s="229">
        <f t="shared" si="11"/>
        <v>172.89999999999998</v>
      </c>
      <c r="AQ173" s="32"/>
      <c r="AR173" s="31"/>
    </row>
    <row r="174" spans="2:44" ht="12.75" customHeight="1">
      <c r="B174" s="56"/>
      <c r="C174" s="57"/>
      <c r="D174" s="59"/>
      <c r="E174" s="38"/>
      <c r="F174" s="138"/>
      <c r="G174" s="35"/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30"/>
      <c r="Z174" s="229"/>
      <c r="AA174" s="229"/>
      <c r="AB174" s="229"/>
      <c r="AC174" s="229"/>
      <c r="AD174" s="229"/>
      <c r="AE174" s="229"/>
      <c r="AF174" s="229"/>
      <c r="AG174" s="229"/>
      <c r="AH174" s="231"/>
      <c r="AI174" s="230"/>
      <c r="AJ174" s="229"/>
      <c r="AK174" s="229"/>
      <c r="AL174" s="229"/>
      <c r="AM174" s="229"/>
      <c r="AN174" s="229"/>
      <c r="AO174" s="229"/>
      <c r="AP174" s="229"/>
      <c r="AQ174" s="32"/>
      <c r="AR174" s="31"/>
    </row>
    <row r="175" spans="2:44" ht="12.75" customHeight="1">
      <c r="B175" s="56"/>
      <c r="C175" s="57"/>
      <c r="D175" s="59"/>
      <c r="E175" s="38"/>
      <c r="F175" s="138" t="s">
        <v>277</v>
      </c>
      <c r="G175" s="35"/>
      <c r="H175" s="229">
        <f aca="true" t="shared" si="12" ref="H175:O175">H21+H32+H64+H74+H96+H107+H108+H116+H118</f>
        <v>0</v>
      </c>
      <c r="I175" s="229">
        <f t="shared" si="12"/>
        <v>0.4</v>
      </c>
      <c r="J175" s="229">
        <f t="shared" si="12"/>
        <v>2.79405</v>
      </c>
      <c r="K175" s="229">
        <f t="shared" si="12"/>
        <v>4.9</v>
      </c>
      <c r="L175" s="229">
        <f t="shared" si="12"/>
        <v>0</v>
      </c>
      <c r="M175" s="229">
        <f t="shared" si="12"/>
        <v>-1.4</v>
      </c>
      <c r="N175" s="229">
        <f t="shared" si="12"/>
        <v>2.7940500000000004</v>
      </c>
      <c r="O175" s="229">
        <f t="shared" si="12"/>
        <v>3.9</v>
      </c>
      <c r="P175" s="229"/>
      <c r="Q175" s="229">
        <f aca="true" t="shared" si="13" ref="Q175:X175">Q21+Q32+Q64+Q74+Q96+Q107+Q108+Q116+Q118</f>
        <v>0.4</v>
      </c>
      <c r="R175" s="229">
        <f t="shared" si="13"/>
        <v>0.4</v>
      </c>
      <c r="S175" s="229">
        <f t="shared" si="13"/>
        <v>4.85</v>
      </c>
      <c r="T175" s="229">
        <f t="shared" si="13"/>
        <v>5.050000000000001</v>
      </c>
      <c r="U175" s="229">
        <f t="shared" si="13"/>
        <v>-0.1</v>
      </c>
      <c r="V175" s="229">
        <f t="shared" si="13"/>
        <v>-1.4</v>
      </c>
      <c r="W175" s="229">
        <f t="shared" si="13"/>
        <v>5.15</v>
      </c>
      <c r="X175" s="229">
        <f t="shared" si="13"/>
        <v>4.050000000000001</v>
      </c>
      <c r="Y175" s="230"/>
      <c r="Z175" s="229">
        <f aca="true" t="shared" si="14" ref="Z175:AG175">Z21+Z32+Z64+Z74+Z96+Z107+Z108+Z116+Z118</f>
        <v>0.4</v>
      </c>
      <c r="AA175" s="229">
        <f t="shared" si="14"/>
        <v>0.4</v>
      </c>
      <c r="AB175" s="229">
        <f t="shared" si="14"/>
        <v>5.4</v>
      </c>
      <c r="AC175" s="229">
        <f t="shared" si="14"/>
        <v>5.4</v>
      </c>
      <c r="AD175" s="229">
        <f t="shared" si="14"/>
        <v>-0.7</v>
      </c>
      <c r="AE175" s="229">
        <f t="shared" si="14"/>
        <v>-1.4</v>
      </c>
      <c r="AF175" s="229">
        <f t="shared" si="14"/>
        <v>5.1000000000000005</v>
      </c>
      <c r="AG175" s="229">
        <f t="shared" si="14"/>
        <v>4.4</v>
      </c>
      <c r="AH175" s="231"/>
      <c r="AI175" s="229">
        <f aca="true" t="shared" si="15" ref="AI175:AP175">AI21+AI32+AI64+AI74+AI96+AI107+AI108+AI116+AI118</f>
        <v>0.5</v>
      </c>
      <c r="AJ175" s="229">
        <f t="shared" si="15"/>
        <v>0.5</v>
      </c>
      <c r="AK175" s="229">
        <f t="shared" si="15"/>
        <v>5.3</v>
      </c>
      <c r="AL175" s="229">
        <f t="shared" si="15"/>
        <v>5.5</v>
      </c>
      <c r="AM175" s="229">
        <f t="shared" si="15"/>
        <v>-1.4</v>
      </c>
      <c r="AN175" s="229">
        <f t="shared" si="15"/>
        <v>-1.4</v>
      </c>
      <c r="AO175" s="229">
        <f t="shared" si="15"/>
        <v>4.4</v>
      </c>
      <c r="AP175" s="229">
        <f t="shared" si="15"/>
        <v>4.6</v>
      </c>
      <c r="AQ175" s="32"/>
      <c r="AR175" s="31"/>
    </row>
    <row r="176" spans="2:44" ht="12.75" customHeight="1">
      <c r="B176" s="56"/>
      <c r="C176" s="57"/>
      <c r="D176" s="59"/>
      <c r="E176" s="38"/>
      <c r="F176" s="138"/>
      <c r="G176" s="35"/>
      <c r="H176" s="229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30"/>
      <c r="Z176" s="229"/>
      <c r="AA176" s="229"/>
      <c r="AB176" s="229"/>
      <c r="AC176" s="229"/>
      <c r="AD176" s="229"/>
      <c r="AE176" s="229"/>
      <c r="AF176" s="229"/>
      <c r="AG176" s="229"/>
      <c r="AH176" s="231"/>
      <c r="AI176" s="230"/>
      <c r="AJ176" s="229"/>
      <c r="AK176" s="229"/>
      <c r="AL176" s="229"/>
      <c r="AM176" s="229"/>
      <c r="AN176" s="229"/>
      <c r="AO176" s="229"/>
      <c r="AP176" s="229"/>
      <c r="AQ176" s="32"/>
      <c r="AR176" s="31"/>
    </row>
    <row r="177" spans="2:44" ht="12.75" customHeight="1">
      <c r="B177" s="56"/>
      <c r="C177" s="57"/>
      <c r="D177" s="59"/>
      <c r="E177" s="38"/>
      <c r="F177" s="138" t="s">
        <v>279</v>
      </c>
      <c r="G177" s="35"/>
      <c r="H177" s="229">
        <f>H173-H175</f>
        <v>85.60000000000002</v>
      </c>
      <c r="I177" s="229">
        <f aca="true" t="shared" si="16" ref="I177:O177">I173-I175</f>
        <v>104.39999999999998</v>
      </c>
      <c r="J177" s="229">
        <f t="shared" si="16"/>
        <v>36.2</v>
      </c>
      <c r="K177" s="229">
        <f t="shared" si="16"/>
        <v>11.000000000000009</v>
      </c>
      <c r="L177" s="229">
        <f t="shared" si="16"/>
        <v>38.4</v>
      </c>
      <c r="M177" s="229">
        <f t="shared" si="16"/>
        <v>49.4</v>
      </c>
      <c r="N177" s="229">
        <f t="shared" si="16"/>
        <v>160.2</v>
      </c>
      <c r="O177" s="229">
        <f t="shared" si="16"/>
        <v>164.79999999999995</v>
      </c>
      <c r="P177" s="229"/>
      <c r="Q177" s="229">
        <f>Q173-Q175</f>
        <v>107.79999999999998</v>
      </c>
      <c r="R177" s="229">
        <f aca="true" t="shared" si="17" ref="R177:X177">R173-R175</f>
        <v>105.09999999999997</v>
      </c>
      <c r="S177" s="229">
        <f t="shared" si="17"/>
        <v>7.000000000000002</v>
      </c>
      <c r="T177" s="229">
        <f t="shared" si="17"/>
        <v>11.200000000000006</v>
      </c>
      <c r="U177" s="229">
        <f t="shared" si="17"/>
        <v>48.8</v>
      </c>
      <c r="V177" s="229">
        <f t="shared" si="17"/>
        <v>48.8</v>
      </c>
      <c r="W177" s="229">
        <f t="shared" si="17"/>
        <v>163.59999999999997</v>
      </c>
      <c r="X177" s="229">
        <f t="shared" si="17"/>
        <v>165.09999999999994</v>
      </c>
      <c r="Y177" s="230"/>
      <c r="Z177" s="229">
        <f>Z173-Z175</f>
        <v>105.89999999999995</v>
      </c>
      <c r="AA177" s="229">
        <f aca="true" t="shared" si="18" ref="AA177:AG177">AA173-AA175</f>
        <v>105.89999999999998</v>
      </c>
      <c r="AB177" s="229">
        <f t="shared" si="18"/>
        <v>11.600000000000035</v>
      </c>
      <c r="AC177" s="229">
        <f t="shared" si="18"/>
        <v>11.400000000000007</v>
      </c>
      <c r="AD177" s="229">
        <f t="shared" si="18"/>
        <v>48.400000000000006</v>
      </c>
      <c r="AE177" s="229">
        <f t="shared" si="18"/>
        <v>48.3</v>
      </c>
      <c r="AF177" s="229">
        <f t="shared" si="18"/>
        <v>165.90000000000003</v>
      </c>
      <c r="AG177" s="229">
        <f t="shared" si="18"/>
        <v>165.59999999999997</v>
      </c>
      <c r="AH177" s="231"/>
      <c r="AI177" s="229">
        <f>AI173-AI175</f>
        <v>106.89999999999999</v>
      </c>
      <c r="AJ177" s="229">
        <f aca="true" t="shared" si="19" ref="AJ177:AP177">AJ173-AJ175</f>
        <v>106.39999999999996</v>
      </c>
      <c r="AK177" s="229">
        <f t="shared" si="19"/>
        <v>20.7</v>
      </c>
      <c r="AL177" s="229">
        <f t="shared" si="19"/>
        <v>14.200000000000003</v>
      </c>
      <c r="AM177" s="229">
        <f t="shared" si="19"/>
        <v>47.699999999999996</v>
      </c>
      <c r="AN177" s="229">
        <f t="shared" si="19"/>
        <v>47.699999999999996</v>
      </c>
      <c r="AO177" s="229">
        <f t="shared" si="19"/>
        <v>175.29999999999998</v>
      </c>
      <c r="AP177" s="229">
        <f t="shared" si="19"/>
        <v>168.29999999999998</v>
      </c>
      <c r="AQ177" s="32"/>
      <c r="AR177" s="31"/>
    </row>
    <row r="178" spans="2:44" ht="12.75" customHeight="1">
      <c r="B178" s="56"/>
      <c r="C178" s="57"/>
      <c r="D178" s="59"/>
      <c r="E178" s="38"/>
      <c r="F178" s="35"/>
      <c r="G178" s="35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32"/>
      <c r="Z178" s="229"/>
      <c r="AA178" s="229"/>
      <c r="AB178" s="229"/>
      <c r="AC178" s="229"/>
      <c r="AD178" s="229"/>
      <c r="AE178" s="229"/>
      <c r="AF178" s="229"/>
      <c r="AG178" s="229"/>
      <c r="AH178" s="232"/>
      <c r="AI178" s="229"/>
      <c r="AJ178" s="229"/>
      <c r="AK178" s="229"/>
      <c r="AL178" s="229"/>
      <c r="AM178" s="229"/>
      <c r="AN178" s="229"/>
      <c r="AO178" s="229"/>
      <c r="AP178" s="229"/>
      <c r="AQ178" s="32"/>
      <c r="AR178" s="31"/>
    </row>
    <row r="179" spans="2:44" ht="12.75" customHeight="1">
      <c r="B179" s="56"/>
      <c r="C179" s="57"/>
      <c r="D179" s="59"/>
      <c r="E179" s="35"/>
      <c r="F179" s="32"/>
      <c r="G179" s="32"/>
      <c r="H179" s="229"/>
      <c r="I179" s="229"/>
      <c r="J179" s="229"/>
      <c r="K179" s="229"/>
      <c r="L179" s="233"/>
      <c r="M179" s="233"/>
      <c r="N179" s="229"/>
      <c r="O179" s="229"/>
      <c r="P179" s="229"/>
      <c r="Q179" s="229"/>
      <c r="R179" s="229"/>
      <c r="S179" s="229"/>
      <c r="T179" s="229"/>
      <c r="U179" s="229"/>
      <c r="V179" s="233"/>
      <c r="W179" s="233"/>
      <c r="X179" s="232"/>
      <c r="Y179" s="232"/>
      <c r="Z179" s="229"/>
      <c r="AA179" s="229"/>
      <c r="AB179" s="229"/>
      <c r="AC179" s="229"/>
      <c r="AD179" s="229"/>
      <c r="AE179" s="229"/>
      <c r="AF179" s="233"/>
      <c r="AG179" s="233"/>
      <c r="AH179" s="233"/>
      <c r="AI179" s="232"/>
      <c r="AJ179" s="229"/>
      <c r="AK179" s="229"/>
      <c r="AL179" s="229"/>
      <c r="AM179" s="229"/>
      <c r="AN179" s="229"/>
      <c r="AO179" s="229"/>
      <c r="AP179" s="233"/>
      <c r="AQ179" s="28"/>
      <c r="AR179" s="31"/>
    </row>
    <row r="180" spans="2:44" ht="12.75" customHeight="1">
      <c r="B180" s="141" t="s">
        <v>60</v>
      </c>
      <c r="D180" s="42"/>
      <c r="E180" s="46"/>
      <c r="F180" s="37"/>
      <c r="G180" s="37"/>
      <c r="H180" s="234"/>
      <c r="I180" s="234"/>
      <c r="J180" s="234"/>
      <c r="K180" s="234"/>
      <c r="L180" s="234"/>
      <c r="M180" s="234"/>
      <c r="N180" s="234"/>
      <c r="O180" s="234"/>
      <c r="P180" s="235"/>
      <c r="Q180" s="235"/>
      <c r="R180" s="235"/>
      <c r="S180" s="235"/>
      <c r="T180" s="235"/>
      <c r="U180" s="235"/>
      <c r="V180" s="236"/>
      <c r="W180" s="236"/>
      <c r="X180" s="237"/>
      <c r="Y180" s="237"/>
      <c r="Z180" s="235"/>
      <c r="AA180" s="235"/>
      <c r="AB180" s="235"/>
      <c r="AC180" s="235"/>
      <c r="AD180" s="235"/>
      <c r="AE180" s="235"/>
      <c r="AF180" s="236"/>
      <c r="AG180" s="236"/>
      <c r="AH180" s="236"/>
      <c r="AI180" s="237"/>
      <c r="AJ180" s="235"/>
      <c r="AK180" s="235"/>
      <c r="AL180" s="235"/>
      <c r="AM180" s="235"/>
      <c r="AN180" s="235"/>
      <c r="AO180" s="235"/>
      <c r="AP180" s="236"/>
      <c r="AQ180" s="36"/>
      <c r="AR180" s="34"/>
    </row>
    <row r="181" spans="1:44" ht="12.75" customHeight="1">
      <c r="A181" s="66"/>
      <c r="B181" s="66"/>
      <c r="C181" s="66"/>
      <c r="D181" s="66"/>
      <c r="E181" s="66"/>
      <c r="F181" s="65"/>
      <c r="G181" s="66"/>
      <c r="H181" s="262" t="s">
        <v>33</v>
      </c>
      <c r="I181" s="263"/>
      <c r="J181" s="263"/>
      <c r="K181" s="263"/>
      <c r="L181" s="263"/>
      <c r="M181" s="263"/>
      <c r="N181" s="263"/>
      <c r="O181" s="264"/>
      <c r="P181" s="235"/>
      <c r="Q181" s="235"/>
      <c r="R181" s="235"/>
      <c r="S181" s="235"/>
      <c r="T181" s="235"/>
      <c r="U181" s="235"/>
      <c r="V181" s="235"/>
      <c r="W181" s="235"/>
      <c r="X181" s="237"/>
      <c r="Y181" s="237"/>
      <c r="Z181" s="235"/>
      <c r="AA181" s="235"/>
      <c r="AB181" s="235"/>
      <c r="AC181" s="235"/>
      <c r="AD181" s="235"/>
      <c r="AE181" s="235"/>
      <c r="AF181" s="235"/>
      <c r="AG181" s="235"/>
      <c r="AH181" s="235"/>
      <c r="AI181" s="237"/>
      <c r="AJ181" s="235"/>
      <c r="AK181" s="235"/>
      <c r="AL181" s="235"/>
      <c r="AM181" s="235"/>
      <c r="AN181" s="235"/>
      <c r="AO181" s="235"/>
      <c r="AP181" s="235"/>
      <c r="AQ181" s="33"/>
      <c r="AR181" s="34"/>
    </row>
    <row r="182" spans="1:44" ht="12.75" customHeight="1">
      <c r="A182" s="67"/>
      <c r="B182" s="67"/>
      <c r="C182" s="67" t="s">
        <v>175</v>
      </c>
      <c r="D182" s="67"/>
      <c r="E182" s="67"/>
      <c r="F182" s="67"/>
      <c r="G182" s="67"/>
      <c r="H182" s="265" t="s">
        <v>35</v>
      </c>
      <c r="I182" s="266"/>
      <c r="J182" s="265" t="s">
        <v>36</v>
      </c>
      <c r="K182" s="266"/>
      <c r="L182" s="265" t="s">
        <v>3</v>
      </c>
      <c r="M182" s="266"/>
      <c r="N182" s="265" t="s">
        <v>37</v>
      </c>
      <c r="O182" s="266"/>
      <c r="P182" s="235"/>
      <c r="Q182" s="235"/>
      <c r="R182" s="235"/>
      <c r="S182" s="235"/>
      <c r="T182" s="235"/>
      <c r="U182" s="235"/>
      <c r="V182" s="235"/>
      <c r="W182" s="235"/>
      <c r="X182" s="237"/>
      <c r="Y182" s="237"/>
      <c r="Z182" s="235"/>
      <c r="AA182" s="235"/>
      <c r="AB182" s="235"/>
      <c r="AC182" s="235"/>
      <c r="AD182" s="235"/>
      <c r="AE182" s="235"/>
      <c r="AF182" s="235"/>
      <c r="AG182" s="235"/>
      <c r="AH182" s="235"/>
      <c r="AI182" s="237"/>
      <c r="AJ182" s="235"/>
      <c r="AK182" s="235"/>
      <c r="AL182" s="235"/>
      <c r="AM182" s="235"/>
      <c r="AN182" s="235"/>
      <c r="AO182" s="235"/>
      <c r="AP182" s="235"/>
      <c r="AQ182" s="33"/>
      <c r="AR182" s="34"/>
    </row>
    <row r="183" spans="1:44" ht="12.75" customHeight="1">
      <c r="A183" s="68" t="s">
        <v>171</v>
      </c>
      <c r="B183" s="68" t="s">
        <v>38</v>
      </c>
      <c r="C183" s="68" t="s">
        <v>176</v>
      </c>
      <c r="D183" s="68" t="s">
        <v>0</v>
      </c>
      <c r="E183" s="68" t="s">
        <v>39</v>
      </c>
      <c r="F183" s="68" t="s">
        <v>1</v>
      </c>
      <c r="G183" s="68" t="s">
        <v>40</v>
      </c>
      <c r="H183" s="238" t="s">
        <v>2</v>
      </c>
      <c r="I183" s="238" t="s">
        <v>41</v>
      </c>
      <c r="J183" s="238" t="s">
        <v>2</v>
      </c>
      <c r="K183" s="238" t="s">
        <v>41</v>
      </c>
      <c r="L183" s="238" t="s">
        <v>2</v>
      </c>
      <c r="M183" s="238" t="s">
        <v>41</v>
      </c>
      <c r="N183" s="238" t="s">
        <v>2</v>
      </c>
      <c r="O183" s="238" t="s">
        <v>41</v>
      </c>
      <c r="P183" s="235"/>
      <c r="Q183" s="235"/>
      <c r="R183" s="235"/>
      <c r="S183" s="235"/>
      <c r="T183" s="235"/>
      <c r="U183" s="235"/>
      <c r="V183" s="236"/>
      <c r="W183" s="236"/>
      <c r="X183" s="237"/>
      <c r="Y183" s="237"/>
      <c r="Z183" s="235"/>
      <c r="AA183" s="235"/>
      <c r="AB183" s="235"/>
      <c r="AC183" s="235"/>
      <c r="AD183" s="235"/>
      <c r="AE183" s="235"/>
      <c r="AF183" s="236"/>
      <c r="AG183" s="236"/>
      <c r="AH183" s="236"/>
      <c r="AI183" s="237"/>
      <c r="AJ183" s="235"/>
      <c r="AK183" s="235"/>
      <c r="AL183" s="235"/>
      <c r="AM183" s="235"/>
      <c r="AN183" s="235"/>
      <c r="AO183" s="235"/>
      <c r="AP183" s="236"/>
      <c r="AQ183" s="36"/>
      <c r="AR183" s="34"/>
    </row>
    <row r="184" spans="1:44" ht="12.75" customHeight="1">
      <c r="A184" s="62"/>
      <c r="B184" s="145"/>
      <c r="C184" s="105"/>
      <c r="D184" s="108"/>
      <c r="E184" s="110"/>
      <c r="F184" s="112"/>
      <c r="G184" s="130"/>
      <c r="H184" s="239"/>
      <c r="I184" s="240"/>
      <c r="J184" s="239"/>
      <c r="K184" s="240"/>
      <c r="L184" s="239"/>
      <c r="M184" s="240"/>
      <c r="N184" s="239"/>
      <c r="O184" s="240"/>
      <c r="P184" s="235"/>
      <c r="Q184" s="235"/>
      <c r="R184" s="235"/>
      <c r="S184" s="235"/>
      <c r="T184" s="235"/>
      <c r="U184" s="235"/>
      <c r="V184" s="235"/>
      <c r="W184" s="235"/>
      <c r="X184" s="237"/>
      <c r="Y184" s="237"/>
      <c r="Z184" s="235"/>
      <c r="AA184" s="235"/>
      <c r="AB184" s="235"/>
      <c r="AC184" s="235"/>
      <c r="AD184" s="235"/>
      <c r="AE184" s="235"/>
      <c r="AF184" s="235"/>
      <c r="AG184" s="235"/>
      <c r="AH184" s="235"/>
      <c r="AI184" s="237"/>
      <c r="AJ184" s="235"/>
      <c r="AK184" s="235"/>
      <c r="AL184" s="235"/>
      <c r="AM184" s="235"/>
      <c r="AN184" s="235"/>
      <c r="AO184" s="235"/>
      <c r="AP184" s="235"/>
      <c r="AQ184" s="33"/>
      <c r="AR184" s="34"/>
    </row>
    <row r="185" spans="1:44" ht="12.75" customHeight="1">
      <c r="A185" s="63"/>
      <c r="B185" s="147" t="s">
        <v>244</v>
      </c>
      <c r="C185" s="106">
        <v>1</v>
      </c>
      <c r="D185" s="109">
        <v>39101</v>
      </c>
      <c r="E185" s="79" t="s">
        <v>115</v>
      </c>
      <c r="F185" s="113" t="s">
        <v>61</v>
      </c>
      <c r="G185" s="131" t="s">
        <v>6</v>
      </c>
      <c r="H185" s="169">
        <v>-19.8</v>
      </c>
      <c r="I185" s="170">
        <v>0</v>
      </c>
      <c r="J185" s="169" t="s">
        <v>7</v>
      </c>
      <c r="K185" s="170">
        <v>0</v>
      </c>
      <c r="L185" s="169">
        <v>-4.5</v>
      </c>
      <c r="M185" s="170">
        <v>0</v>
      </c>
      <c r="N185" s="175">
        <f aca="true" t="shared" si="20" ref="N185:O188">H185+J185+L185</f>
        <v>-24.3</v>
      </c>
      <c r="O185" s="176">
        <f t="shared" si="20"/>
        <v>0</v>
      </c>
      <c r="P185" s="241"/>
      <c r="Q185" s="242"/>
      <c r="R185" s="242"/>
      <c r="S185" s="242"/>
      <c r="T185" s="242"/>
      <c r="U185" s="242"/>
      <c r="V185" s="242"/>
      <c r="W185" s="241"/>
      <c r="X185" s="241"/>
      <c r="Y185" s="241"/>
      <c r="Z185" s="242"/>
      <c r="AA185" s="242"/>
      <c r="AB185" s="242"/>
      <c r="AC185" s="242"/>
      <c r="AD185" s="242"/>
      <c r="AE185" s="242"/>
      <c r="AF185" s="241"/>
      <c r="AG185" s="241"/>
      <c r="AH185" s="241"/>
      <c r="AI185" s="243"/>
      <c r="AJ185" s="242"/>
      <c r="AK185" s="242"/>
      <c r="AL185" s="242"/>
      <c r="AM185" s="242"/>
      <c r="AN185" s="242"/>
      <c r="AO185" s="241"/>
      <c r="AP185" s="241"/>
      <c r="AQ185" s="20"/>
      <c r="AR185" s="16"/>
    </row>
    <row r="186" spans="1:44" ht="12.75" customHeight="1">
      <c r="A186" s="63"/>
      <c r="B186" s="146" t="s">
        <v>253</v>
      </c>
      <c r="C186" s="71">
        <v>627</v>
      </c>
      <c r="D186" s="74">
        <v>39234</v>
      </c>
      <c r="E186" s="78" t="s">
        <v>63</v>
      </c>
      <c r="F186" s="93" t="s">
        <v>84</v>
      </c>
      <c r="G186" s="132" t="s">
        <v>46</v>
      </c>
      <c r="H186" s="169">
        <v>-0.7</v>
      </c>
      <c r="I186" s="170">
        <v>0</v>
      </c>
      <c r="J186" s="169">
        <v>0</v>
      </c>
      <c r="K186" s="170">
        <v>0</v>
      </c>
      <c r="L186" s="169">
        <v>0</v>
      </c>
      <c r="M186" s="170">
        <v>0</v>
      </c>
      <c r="N186" s="175">
        <f t="shared" si="20"/>
        <v>-0.7</v>
      </c>
      <c r="O186" s="176">
        <f t="shared" si="20"/>
        <v>0</v>
      </c>
      <c r="P186" s="241"/>
      <c r="Q186" s="242"/>
      <c r="R186" s="229"/>
      <c r="S186" s="229"/>
      <c r="T186" s="229"/>
      <c r="U186" s="229"/>
      <c r="V186" s="229"/>
      <c r="W186" s="244"/>
      <c r="X186" s="244"/>
      <c r="Y186" s="244"/>
      <c r="Z186" s="229"/>
      <c r="AA186" s="229"/>
      <c r="AB186" s="229"/>
      <c r="AC186" s="229"/>
      <c r="AD186" s="229"/>
      <c r="AE186" s="229"/>
      <c r="AF186" s="244"/>
      <c r="AG186" s="244"/>
      <c r="AH186" s="244"/>
      <c r="AI186" s="232"/>
      <c r="AJ186" s="229"/>
      <c r="AK186" s="229"/>
      <c r="AL186" s="229"/>
      <c r="AM186" s="229"/>
      <c r="AN186" s="229"/>
      <c r="AO186" s="244"/>
      <c r="AP186" s="244"/>
      <c r="AQ186" s="28"/>
      <c r="AR186" s="31"/>
    </row>
    <row r="187" spans="1:44" ht="12.75" customHeight="1">
      <c r="A187" s="63"/>
      <c r="B187" s="146" t="s">
        <v>253</v>
      </c>
      <c r="C187" s="71">
        <v>627</v>
      </c>
      <c r="D187" s="74">
        <v>39234</v>
      </c>
      <c r="E187" s="78" t="s">
        <v>63</v>
      </c>
      <c r="F187" s="93" t="s">
        <v>84</v>
      </c>
      <c r="G187" s="133" t="s">
        <v>45</v>
      </c>
      <c r="H187" s="169">
        <v>-9</v>
      </c>
      <c r="I187" s="170">
        <v>0</v>
      </c>
      <c r="J187" s="169">
        <v>0</v>
      </c>
      <c r="K187" s="170">
        <v>0</v>
      </c>
      <c r="L187" s="169">
        <v>0</v>
      </c>
      <c r="M187" s="170">
        <v>0</v>
      </c>
      <c r="N187" s="175">
        <f t="shared" si="20"/>
        <v>-9</v>
      </c>
      <c r="O187" s="176">
        <f t="shared" si="20"/>
        <v>0</v>
      </c>
      <c r="P187" s="242"/>
      <c r="Q187" s="242"/>
      <c r="R187" s="229"/>
      <c r="S187" s="229"/>
      <c r="T187" s="229"/>
      <c r="U187" s="229"/>
      <c r="V187" s="229"/>
      <c r="W187" s="229"/>
      <c r="X187" s="232"/>
      <c r="Y187" s="232"/>
      <c r="Z187" s="229"/>
      <c r="AA187" s="229"/>
      <c r="AB187" s="229"/>
      <c r="AC187" s="229"/>
      <c r="AD187" s="229"/>
      <c r="AE187" s="229"/>
      <c r="AF187" s="229"/>
      <c r="AG187" s="229"/>
      <c r="AH187" s="229"/>
      <c r="AI187" s="232"/>
      <c r="AJ187" s="229"/>
      <c r="AK187" s="229"/>
      <c r="AL187" s="229"/>
      <c r="AM187" s="229"/>
      <c r="AN187" s="229"/>
      <c r="AO187" s="229"/>
      <c r="AP187" s="229"/>
      <c r="AQ187" s="32"/>
      <c r="AR187" s="31"/>
    </row>
    <row r="188" spans="1:44" ht="12.75" customHeight="1">
      <c r="A188" s="64"/>
      <c r="B188" s="137" t="s">
        <v>245</v>
      </c>
      <c r="C188" s="107">
        <v>653</v>
      </c>
      <c r="D188" s="75">
        <v>39234</v>
      </c>
      <c r="E188" s="111" t="s">
        <v>85</v>
      </c>
      <c r="F188" s="114" t="s">
        <v>62</v>
      </c>
      <c r="G188" s="134" t="s">
        <v>27</v>
      </c>
      <c r="H188" s="245">
        <v>-1.7</v>
      </c>
      <c r="I188" s="246">
        <v>0</v>
      </c>
      <c r="J188" s="245">
        <v>1.7</v>
      </c>
      <c r="K188" s="246">
        <v>0</v>
      </c>
      <c r="L188" s="245">
        <v>0</v>
      </c>
      <c r="M188" s="246">
        <v>0</v>
      </c>
      <c r="N188" s="247">
        <f t="shared" si="20"/>
        <v>0</v>
      </c>
      <c r="O188" s="248">
        <f t="shared" si="20"/>
        <v>0</v>
      </c>
      <c r="P188" s="229"/>
      <c r="Q188" s="229"/>
      <c r="R188" s="229"/>
      <c r="S188" s="229"/>
      <c r="T188" s="229"/>
      <c r="U188" s="229"/>
      <c r="V188" s="233"/>
      <c r="W188" s="233"/>
      <c r="X188" s="232"/>
      <c r="Y188" s="232"/>
      <c r="Z188" s="229"/>
      <c r="AA188" s="229"/>
      <c r="AB188" s="229"/>
      <c r="AC188" s="229"/>
      <c r="AD188" s="229"/>
      <c r="AE188" s="229"/>
      <c r="AF188" s="233"/>
      <c r="AG188" s="233"/>
      <c r="AH188" s="233"/>
      <c r="AI188" s="232"/>
      <c r="AJ188" s="229"/>
      <c r="AK188" s="229"/>
      <c r="AL188" s="229"/>
      <c r="AM188" s="229"/>
      <c r="AN188" s="229"/>
      <c r="AO188" s="229"/>
      <c r="AP188" s="233"/>
      <c r="AQ188" s="28"/>
      <c r="AR188" s="31"/>
    </row>
    <row r="189" spans="2:44" ht="12.75" customHeight="1">
      <c r="B189" s="58"/>
      <c r="C189" s="57"/>
      <c r="D189" s="59"/>
      <c r="E189" s="47"/>
      <c r="F189" s="32"/>
      <c r="G189" s="32"/>
      <c r="H189" s="229"/>
      <c r="I189" s="229"/>
      <c r="J189" s="229"/>
      <c r="K189" s="229"/>
      <c r="L189" s="233"/>
      <c r="M189" s="233"/>
      <c r="N189" s="229"/>
      <c r="O189" s="229"/>
      <c r="P189" s="229"/>
      <c r="Q189" s="229"/>
      <c r="R189" s="229"/>
      <c r="S189" s="229"/>
      <c r="T189" s="229"/>
      <c r="U189" s="229"/>
      <c r="V189" s="233"/>
      <c r="W189" s="233"/>
      <c r="X189" s="232"/>
      <c r="Y189" s="232"/>
      <c r="Z189" s="229"/>
      <c r="AA189" s="229"/>
      <c r="AB189" s="229"/>
      <c r="AC189" s="229"/>
      <c r="AD189" s="229"/>
      <c r="AE189" s="229"/>
      <c r="AF189" s="233"/>
      <c r="AG189" s="233"/>
      <c r="AH189" s="233"/>
      <c r="AI189" s="232"/>
      <c r="AJ189" s="229"/>
      <c r="AK189" s="229"/>
      <c r="AL189" s="229"/>
      <c r="AM189" s="229"/>
      <c r="AN189" s="229"/>
      <c r="AO189" s="229"/>
      <c r="AP189" s="233"/>
      <c r="AQ189" s="28"/>
      <c r="AR189" s="31"/>
    </row>
    <row r="190" spans="2:44" ht="12.75" customHeight="1">
      <c r="B190" s="58"/>
      <c r="C190" s="57"/>
      <c r="D190" s="59"/>
      <c r="E190" s="47"/>
      <c r="F190" s="35" t="s">
        <v>280</v>
      </c>
      <c r="G190" s="32"/>
      <c r="H190" s="229">
        <f>SUM(H185:H188)</f>
        <v>-31.2</v>
      </c>
      <c r="I190" s="229">
        <f aca="true" t="shared" si="21" ref="I190:O190">SUM(I185:I188)</f>
        <v>0</v>
      </c>
      <c r="J190" s="229">
        <f t="shared" si="21"/>
        <v>1.7</v>
      </c>
      <c r="K190" s="229">
        <f t="shared" si="21"/>
        <v>0</v>
      </c>
      <c r="L190" s="229">
        <f t="shared" si="21"/>
        <v>-4.5</v>
      </c>
      <c r="M190" s="229">
        <f t="shared" si="21"/>
        <v>0</v>
      </c>
      <c r="N190" s="229">
        <f t="shared" si="21"/>
        <v>-34</v>
      </c>
      <c r="O190" s="229">
        <f t="shared" si="21"/>
        <v>0</v>
      </c>
      <c r="P190" s="229"/>
      <c r="Q190" s="229"/>
      <c r="R190" s="229"/>
      <c r="S190" s="229"/>
      <c r="T190" s="229"/>
      <c r="U190" s="229"/>
      <c r="V190" s="233"/>
      <c r="W190" s="233"/>
      <c r="X190" s="232"/>
      <c r="Y190" s="232"/>
      <c r="Z190" s="229"/>
      <c r="AA190" s="229"/>
      <c r="AB190" s="229"/>
      <c r="AC190" s="229"/>
      <c r="AD190" s="229"/>
      <c r="AE190" s="229"/>
      <c r="AF190" s="233"/>
      <c r="AG190" s="233"/>
      <c r="AH190" s="233"/>
      <c r="AI190" s="232"/>
      <c r="AJ190" s="229"/>
      <c r="AK190" s="229"/>
      <c r="AL190" s="229"/>
      <c r="AM190" s="229"/>
      <c r="AN190" s="229"/>
      <c r="AO190" s="229"/>
      <c r="AP190" s="233"/>
      <c r="AQ190" s="28"/>
      <c r="AR190" s="31"/>
    </row>
    <row r="191" spans="2:44" ht="12.75" customHeight="1">
      <c r="B191" s="58"/>
      <c r="C191" s="57"/>
      <c r="D191" s="59"/>
      <c r="E191" s="47"/>
      <c r="F191" s="32"/>
      <c r="G191" s="32"/>
      <c r="H191" s="229"/>
      <c r="I191" s="229"/>
      <c r="J191" s="229"/>
      <c r="K191" s="229"/>
      <c r="L191" s="249"/>
      <c r="M191" s="249"/>
      <c r="N191" s="229"/>
      <c r="O191" s="229"/>
      <c r="P191" s="229"/>
      <c r="Q191" s="229"/>
      <c r="R191" s="229"/>
      <c r="S191" s="229"/>
      <c r="T191" s="229"/>
      <c r="U191" s="229"/>
      <c r="V191" s="249"/>
      <c r="W191" s="249"/>
      <c r="X191" s="230"/>
      <c r="Y191" s="230"/>
      <c r="Z191" s="229"/>
      <c r="AA191" s="229"/>
      <c r="AB191" s="229"/>
      <c r="AC191" s="229"/>
      <c r="AD191" s="229"/>
      <c r="AE191" s="229"/>
      <c r="AF191" s="249"/>
      <c r="AG191" s="249"/>
      <c r="AH191" s="249"/>
      <c r="AI191" s="230"/>
      <c r="AJ191" s="229"/>
      <c r="AK191" s="229"/>
      <c r="AL191" s="229"/>
      <c r="AM191" s="229"/>
      <c r="AN191" s="229"/>
      <c r="AO191" s="229"/>
      <c r="AP191" s="249"/>
      <c r="AQ191" s="28"/>
      <c r="AR191" s="31"/>
    </row>
    <row r="192" spans="2:44" ht="12.75" customHeight="1">
      <c r="B192" s="58"/>
      <c r="C192" s="57"/>
      <c r="D192" s="59"/>
      <c r="E192" s="47"/>
      <c r="F192" s="35" t="s">
        <v>282</v>
      </c>
      <c r="G192" s="32"/>
      <c r="H192" s="229">
        <f>H177+H190</f>
        <v>54.40000000000002</v>
      </c>
      <c r="I192" s="229">
        <f aca="true" t="shared" si="22" ref="I192:O192">I177+I190</f>
        <v>104.39999999999998</v>
      </c>
      <c r="J192" s="229">
        <f t="shared" si="22"/>
        <v>37.900000000000006</v>
      </c>
      <c r="K192" s="229">
        <f t="shared" si="22"/>
        <v>11.000000000000009</v>
      </c>
      <c r="L192" s="229">
        <f t="shared" si="22"/>
        <v>33.9</v>
      </c>
      <c r="M192" s="229">
        <f t="shared" si="22"/>
        <v>49.4</v>
      </c>
      <c r="N192" s="229">
        <f t="shared" si="22"/>
        <v>126.19999999999999</v>
      </c>
      <c r="O192" s="229">
        <f t="shared" si="22"/>
        <v>164.79999999999995</v>
      </c>
      <c r="P192" s="229"/>
      <c r="Q192" s="229">
        <f>Q177+Q190</f>
        <v>107.79999999999998</v>
      </c>
      <c r="R192" s="229">
        <f aca="true" t="shared" si="23" ref="R192:X192">R177+R190</f>
        <v>105.09999999999997</v>
      </c>
      <c r="S192" s="229">
        <f t="shared" si="23"/>
        <v>7.000000000000002</v>
      </c>
      <c r="T192" s="229">
        <f t="shared" si="23"/>
        <v>11.200000000000006</v>
      </c>
      <c r="U192" s="229">
        <f t="shared" si="23"/>
        <v>48.8</v>
      </c>
      <c r="V192" s="229">
        <f t="shared" si="23"/>
        <v>48.8</v>
      </c>
      <c r="W192" s="229">
        <f t="shared" si="23"/>
        <v>163.59999999999997</v>
      </c>
      <c r="X192" s="229">
        <f t="shared" si="23"/>
        <v>165.09999999999994</v>
      </c>
      <c r="Y192" s="230"/>
      <c r="Z192" s="229">
        <f>Z177+Z190</f>
        <v>105.89999999999995</v>
      </c>
      <c r="AA192" s="229">
        <f aca="true" t="shared" si="24" ref="AA192:AG192">AA177+AA190</f>
        <v>105.89999999999998</v>
      </c>
      <c r="AB192" s="229">
        <f t="shared" si="24"/>
        <v>11.600000000000035</v>
      </c>
      <c r="AC192" s="229">
        <f t="shared" si="24"/>
        <v>11.400000000000007</v>
      </c>
      <c r="AD192" s="229">
        <f t="shared" si="24"/>
        <v>48.400000000000006</v>
      </c>
      <c r="AE192" s="229">
        <f t="shared" si="24"/>
        <v>48.3</v>
      </c>
      <c r="AF192" s="229">
        <f t="shared" si="24"/>
        <v>165.90000000000003</v>
      </c>
      <c r="AG192" s="229">
        <f t="shared" si="24"/>
        <v>165.59999999999997</v>
      </c>
      <c r="AH192" s="249"/>
      <c r="AI192" s="229">
        <f>AI177+AI190</f>
        <v>106.89999999999999</v>
      </c>
      <c r="AJ192" s="229">
        <f aca="true" t="shared" si="25" ref="AJ192:AP192">AJ177+AJ190</f>
        <v>106.39999999999996</v>
      </c>
      <c r="AK192" s="229">
        <f t="shared" si="25"/>
        <v>20.7</v>
      </c>
      <c r="AL192" s="229">
        <f t="shared" si="25"/>
        <v>14.200000000000003</v>
      </c>
      <c r="AM192" s="229">
        <f t="shared" si="25"/>
        <v>47.699999999999996</v>
      </c>
      <c r="AN192" s="229">
        <f t="shared" si="25"/>
        <v>47.699999999999996</v>
      </c>
      <c r="AO192" s="229">
        <f t="shared" si="25"/>
        <v>175.29999999999998</v>
      </c>
      <c r="AP192" s="229">
        <f t="shared" si="25"/>
        <v>168.29999999999998</v>
      </c>
      <c r="AQ192" s="28"/>
      <c r="AR192" s="31"/>
    </row>
    <row r="193" spans="2:44" ht="12.75" customHeight="1">
      <c r="B193" s="58"/>
      <c r="C193" s="57"/>
      <c r="D193" s="59"/>
      <c r="E193" s="47"/>
      <c r="F193" s="35" t="s">
        <v>281</v>
      </c>
      <c r="G193" s="32"/>
      <c r="H193" s="229"/>
      <c r="I193" s="229"/>
      <c r="J193" s="229"/>
      <c r="K193" s="229"/>
      <c r="L193" s="233"/>
      <c r="M193" s="233"/>
      <c r="N193" s="229"/>
      <c r="O193" s="229"/>
      <c r="P193" s="229"/>
      <c r="Q193" s="229"/>
      <c r="R193" s="229"/>
      <c r="S193" s="229"/>
      <c r="T193" s="229"/>
      <c r="U193" s="229"/>
      <c r="V193" s="233"/>
      <c r="W193" s="233"/>
      <c r="X193" s="232"/>
      <c r="Y193" s="232"/>
      <c r="Z193" s="229"/>
      <c r="AA193" s="229"/>
      <c r="AB193" s="229"/>
      <c r="AC193" s="229"/>
      <c r="AD193" s="229"/>
      <c r="AE193" s="229"/>
      <c r="AF193" s="233"/>
      <c r="AG193" s="233"/>
      <c r="AH193" s="233"/>
      <c r="AI193" s="232"/>
      <c r="AJ193" s="229"/>
      <c r="AK193" s="229"/>
      <c r="AL193" s="229"/>
      <c r="AM193" s="229"/>
      <c r="AN193" s="229"/>
      <c r="AO193" s="229"/>
      <c r="AP193" s="233"/>
      <c r="AQ193" s="28"/>
      <c r="AR193" s="31"/>
    </row>
    <row r="194" spans="2:44" ht="12.75" customHeight="1">
      <c r="B194" s="58"/>
      <c r="C194" s="57"/>
      <c r="D194" s="59"/>
      <c r="E194" s="47"/>
      <c r="F194" s="32"/>
      <c r="G194" s="32"/>
      <c r="H194" s="229"/>
      <c r="I194" s="229"/>
      <c r="J194" s="229"/>
      <c r="K194" s="229"/>
      <c r="L194" s="233"/>
      <c r="M194" s="233"/>
      <c r="N194" s="229"/>
      <c r="O194" s="229"/>
      <c r="P194" s="229"/>
      <c r="Q194" s="229"/>
      <c r="R194" s="229"/>
      <c r="S194" s="229"/>
      <c r="T194" s="229"/>
      <c r="U194" s="229"/>
      <c r="V194" s="233"/>
      <c r="W194" s="233"/>
      <c r="X194" s="232"/>
      <c r="Y194" s="232"/>
      <c r="Z194" s="229"/>
      <c r="AA194" s="229"/>
      <c r="AB194" s="229"/>
      <c r="AC194" s="229"/>
      <c r="AD194" s="229"/>
      <c r="AE194" s="229"/>
      <c r="AF194" s="233"/>
      <c r="AG194" s="233"/>
      <c r="AH194" s="233"/>
      <c r="AI194" s="232"/>
      <c r="AJ194" s="229"/>
      <c r="AK194" s="229"/>
      <c r="AL194" s="229"/>
      <c r="AM194" s="229"/>
      <c r="AN194" s="229"/>
      <c r="AO194" s="229"/>
      <c r="AP194" s="233"/>
      <c r="AQ194" s="28"/>
      <c r="AR194" s="31"/>
    </row>
    <row r="195" spans="2:44" ht="12.75" customHeight="1">
      <c r="B195" s="58"/>
      <c r="C195" s="57"/>
      <c r="D195" s="59"/>
      <c r="E195" s="47"/>
      <c r="F195" s="32"/>
      <c r="G195" s="32"/>
      <c r="H195" s="229"/>
      <c r="I195" s="229"/>
      <c r="J195" s="229"/>
      <c r="K195" s="229"/>
      <c r="L195" s="233"/>
      <c r="M195" s="233"/>
      <c r="N195" s="229"/>
      <c r="O195" s="229"/>
      <c r="P195" s="229"/>
      <c r="Q195" s="229"/>
      <c r="R195" s="229"/>
      <c r="S195" s="229"/>
      <c r="T195" s="229"/>
      <c r="U195" s="229"/>
      <c r="V195" s="233"/>
      <c r="W195" s="233"/>
      <c r="X195" s="232"/>
      <c r="Y195" s="232"/>
      <c r="Z195" s="229"/>
      <c r="AA195" s="229"/>
      <c r="AB195" s="229"/>
      <c r="AC195" s="229"/>
      <c r="AD195" s="229"/>
      <c r="AE195" s="229"/>
      <c r="AF195" s="233"/>
      <c r="AG195" s="233"/>
      <c r="AH195" s="233"/>
      <c r="AI195" s="232"/>
      <c r="AJ195" s="229"/>
      <c r="AK195" s="229"/>
      <c r="AL195" s="229"/>
      <c r="AM195" s="229"/>
      <c r="AN195" s="229"/>
      <c r="AO195" s="229"/>
      <c r="AP195" s="233"/>
      <c r="AQ195" s="28"/>
      <c r="AR195" s="31"/>
    </row>
    <row r="196" spans="2:44" ht="12.75" customHeight="1">
      <c r="B196" s="18" t="s">
        <v>86</v>
      </c>
      <c r="D196" s="60"/>
      <c r="F196" s="32"/>
      <c r="G196" s="32"/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29"/>
      <c r="U196" s="229"/>
      <c r="V196" s="229"/>
      <c r="W196" s="229"/>
      <c r="X196" s="232"/>
      <c r="Y196" s="232"/>
      <c r="Z196" s="229"/>
      <c r="AA196" s="229"/>
      <c r="AB196" s="229"/>
      <c r="AC196" s="229"/>
      <c r="AD196" s="229"/>
      <c r="AE196" s="229"/>
      <c r="AF196" s="229"/>
      <c r="AG196" s="229"/>
      <c r="AH196" s="229"/>
      <c r="AI196" s="232"/>
      <c r="AJ196" s="229"/>
      <c r="AK196" s="229"/>
      <c r="AL196" s="229"/>
      <c r="AM196" s="229"/>
      <c r="AN196" s="229"/>
      <c r="AO196" s="229"/>
      <c r="AP196" s="229"/>
      <c r="AQ196" s="32"/>
      <c r="AR196" s="31"/>
    </row>
    <row r="197" spans="2:44" ht="12.75" customHeight="1">
      <c r="B197" s="14" t="s">
        <v>88</v>
      </c>
      <c r="D197" s="60"/>
      <c r="F197" s="32"/>
      <c r="G197" s="32"/>
      <c r="H197" s="229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29"/>
      <c r="U197" s="229"/>
      <c r="V197" s="229"/>
      <c r="W197" s="229"/>
      <c r="X197" s="232"/>
      <c r="Y197" s="232"/>
      <c r="Z197" s="229"/>
      <c r="AA197" s="229"/>
      <c r="AB197" s="229"/>
      <c r="AC197" s="229"/>
      <c r="AD197" s="229"/>
      <c r="AE197" s="229"/>
      <c r="AF197" s="229"/>
      <c r="AG197" s="229"/>
      <c r="AH197" s="229"/>
      <c r="AI197" s="232"/>
      <c r="AJ197" s="229"/>
      <c r="AK197" s="229"/>
      <c r="AL197" s="229"/>
      <c r="AM197" s="229"/>
      <c r="AN197" s="229"/>
      <c r="AO197" s="229"/>
      <c r="AP197" s="229"/>
      <c r="AQ197" s="32"/>
      <c r="AR197" s="31"/>
    </row>
    <row r="198" spans="2:44" ht="12.75" customHeight="1">
      <c r="B198" s="14" t="s">
        <v>103</v>
      </c>
      <c r="D198" s="60"/>
      <c r="F198" s="32"/>
      <c r="G198" s="32"/>
      <c r="H198" s="229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32"/>
      <c r="Y198" s="232"/>
      <c r="Z198" s="229"/>
      <c r="AA198" s="229"/>
      <c r="AB198" s="229"/>
      <c r="AC198" s="229"/>
      <c r="AD198" s="229"/>
      <c r="AE198" s="229"/>
      <c r="AF198" s="229"/>
      <c r="AG198" s="229"/>
      <c r="AH198" s="229"/>
      <c r="AI198" s="232"/>
      <c r="AJ198" s="229"/>
      <c r="AK198" s="229"/>
      <c r="AL198" s="229"/>
      <c r="AM198" s="229"/>
      <c r="AN198" s="229"/>
      <c r="AO198" s="229"/>
      <c r="AP198" s="229"/>
      <c r="AQ198" s="32"/>
      <c r="AR198" s="31"/>
    </row>
    <row r="199" spans="2:44" ht="12.75" customHeight="1">
      <c r="B199" s="140" t="s">
        <v>248</v>
      </c>
      <c r="D199" s="60"/>
      <c r="F199" s="32"/>
      <c r="G199" s="32"/>
      <c r="H199" s="229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32"/>
      <c r="Y199" s="232"/>
      <c r="Z199" s="229"/>
      <c r="AA199" s="229"/>
      <c r="AB199" s="229"/>
      <c r="AC199" s="229"/>
      <c r="AD199" s="229"/>
      <c r="AE199" s="229"/>
      <c r="AF199" s="229"/>
      <c r="AG199" s="229"/>
      <c r="AH199" s="229"/>
      <c r="AI199" s="232"/>
      <c r="AJ199" s="229"/>
      <c r="AK199" s="229"/>
      <c r="AL199" s="229"/>
      <c r="AM199" s="229"/>
      <c r="AN199" s="229"/>
      <c r="AO199" s="229"/>
      <c r="AP199" s="229"/>
      <c r="AQ199" s="32"/>
      <c r="AR199" s="31"/>
    </row>
    <row r="200" spans="2:44" ht="12.75" customHeight="1">
      <c r="B200" s="140" t="s">
        <v>250</v>
      </c>
      <c r="D200" s="60"/>
      <c r="F200" s="32"/>
      <c r="G200" s="32"/>
      <c r="H200" s="229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29"/>
      <c r="X200" s="232"/>
      <c r="Y200" s="232"/>
      <c r="Z200" s="229"/>
      <c r="AA200" s="229"/>
      <c r="AB200" s="229"/>
      <c r="AC200" s="229"/>
      <c r="AD200" s="229"/>
      <c r="AE200" s="229"/>
      <c r="AF200" s="229"/>
      <c r="AG200" s="229"/>
      <c r="AH200" s="229"/>
      <c r="AI200" s="232"/>
      <c r="AJ200" s="229"/>
      <c r="AK200" s="229"/>
      <c r="AL200" s="229"/>
      <c r="AM200" s="229"/>
      <c r="AN200" s="229"/>
      <c r="AO200" s="229"/>
      <c r="AP200" s="229"/>
      <c r="AQ200" s="32"/>
      <c r="AR200" s="31"/>
    </row>
    <row r="201" spans="2:44" ht="12.75" customHeight="1">
      <c r="B201" s="17"/>
      <c r="C201" s="45"/>
      <c r="D201" s="43"/>
      <c r="E201" s="47"/>
      <c r="F201" s="32"/>
      <c r="G201" s="32"/>
      <c r="H201" s="229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32"/>
      <c r="Y201" s="232"/>
      <c r="Z201" s="229"/>
      <c r="AA201" s="229"/>
      <c r="AB201" s="229"/>
      <c r="AC201" s="229"/>
      <c r="AD201" s="229"/>
      <c r="AE201" s="229"/>
      <c r="AF201" s="229"/>
      <c r="AG201" s="229"/>
      <c r="AH201" s="229"/>
      <c r="AI201" s="232"/>
      <c r="AJ201" s="229"/>
      <c r="AK201" s="229"/>
      <c r="AL201" s="229"/>
      <c r="AM201" s="229"/>
      <c r="AN201" s="229"/>
      <c r="AO201" s="229"/>
      <c r="AP201" s="229"/>
      <c r="AQ201" s="32"/>
      <c r="AR201" s="31"/>
    </row>
    <row r="202" spans="3:44" ht="12.75" customHeight="1">
      <c r="C202" s="44"/>
      <c r="D202" s="39"/>
      <c r="E202" s="35"/>
      <c r="F202" s="32"/>
      <c r="G202" s="32"/>
      <c r="H202" s="229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32"/>
      <c r="Y202" s="232"/>
      <c r="Z202" s="229"/>
      <c r="AA202" s="229"/>
      <c r="AB202" s="229"/>
      <c r="AC202" s="229"/>
      <c r="AD202" s="229"/>
      <c r="AE202" s="229"/>
      <c r="AF202" s="229"/>
      <c r="AG202" s="229"/>
      <c r="AH202" s="229"/>
      <c r="AI202" s="232"/>
      <c r="AJ202" s="229"/>
      <c r="AK202" s="229"/>
      <c r="AL202" s="229"/>
      <c r="AM202" s="229"/>
      <c r="AN202" s="229"/>
      <c r="AO202" s="229"/>
      <c r="AP202" s="229"/>
      <c r="AQ202" s="32"/>
      <c r="AR202" s="31"/>
    </row>
    <row r="203" spans="2:44" ht="12.75" customHeight="1">
      <c r="B203" s="10"/>
      <c r="C203" s="44"/>
      <c r="D203" s="39"/>
      <c r="E203" s="35"/>
      <c r="F203" s="32"/>
      <c r="G203" s="32"/>
      <c r="H203" s="229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29"/>
      <c r="U203" s="229"/>
      <c r="V203" s="229"/>
      <c r="W203" s="229"/>
      <c r="X203" s="232"/>
      <c r="Y203" s="232"/>
      <c r="Z203" s="229"/>
      <c r="AA203" s="229"/>
      <c r="AB203" s="229"/>
      <c r="AC203" s="229"/>
      <c r="AD203" s="229"/>
      <c r="AE203" s="229"/>
      <c r="AF203" s="229"/>
      <c r="AG203" s="229"/>
      <c r="AH203" s="229"/>
      <c r="AI203" s="232"/>
      <c r="AJ203" s="229"/>
      <c r="AK203" s="229"/>
      <c r="AL203" s="229"/>
      <c r="AM203" s="229"/>
      <c r="AN203" s="229"/>
      <c r="AO203" s="229"/>
      <c r="AP203" s="229"/>
      <c r="AQ203" s="32"/>
      <c r="AR203" s="31"/>
    </row>
    <row r="204" spans="2:44" ht="12.75" customHeight="1">
      <c r="B204" s="10"/>
      <c r="C204" s="44"/>
      <c r="D204" s="39"/>
      <c r="E204" s="35"/>
      <c r="F204" s="32"/>
      <c r="G204" s="32"/>
      <c r="H204" s="229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  <c r="U204" s="229"/>
      <c r="V204" s="229"/>
      <c r="W204" s="229"/>
      <c r="X204" s="232"/>
      <c r="Y204" s="232"/>
      <c r="Z204" s="229"/>
      <c r="AA204" s="229"/>
      <c r="AB204" s="229"/>
      <c r="AC204" s="229"/>
      <c r="AD204" s="229"/>
      <c r="AE204" s="229"/>
      <c r="AF204" s="229"/>
      <c r="AG204" s="229"/>
      <c r="AH204" s="229"/>
      <c r="AI204" s="232"/>
      <c r="AJ204" s="229"/>
      <c r="AK204" s="229"/>
      <c r="AL204" s="229"/>
      <c r="AM204" s="229"/>
      <c r="AN204" s="229"/>
      <c r="AO204" s="229"/>
      <c r="AP204" s="229"/>
      <c r="AQ204" s="32"/>
      <c r="AR204" s="31"/>
    </row>
    <row r="205" spans="2:44" ht="12.75" customHeight="1">
      <c r="B205" s="17"/>
      <c r="C205" s="45"/>
      <c r="D205" s="40"/>
      <c r="E205" s="47"/>
      <c r="F205" s="32"/>
      <c r="G205" s="32"/>
      <c r="H205" s="229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29"/>
      <c r="U205" s="229"/>
      <c r="V205" s="229"/>
      <c r="W205" s="229"/>
      <c r="X205" s="232"/>
      <c r="Y205" s="232"/>
      <c r="Z205" s="229"/>
      <c r="AA205" s="229"/>
      <c r="AB205" s="229"/>
      <c r="AC205" s="229"/>
      <c r="AD205" s="229"/>
      <c r="AE205" s="229"/>
      <c r="AF205" s="229"/>
      <c r="AG205" s="229"/>
      <c r="AH205" s="229"/>
      <c r="AI205" s="232"/>
      <c r="AJ205" s="229"/>
      <c r="AK205" s="229"/>
      <c r="AL205" s="229"/>
      <c r="AM205" s="229"/>
      <c r="AN205" s="229"/>
      <c r="AO205" s="229"/>
      <c r="AP205" s="229"/>
      <c r="AQ205" s="32"/>
      <c r="AR205" s="31"/>
    </row>
    <row r="206" spans="2:44" ht="12.75" customHeight="1">
      <c r="B206" s="17"/>
      <c r="C206" s="45"/>
      <c r="D206" s="40"/>
      <c r="E206" s="47"/>
      <c r="F206" s="32"/>
      <c r="G206" s="32"/>
      <c r="H206" s="229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229"/>
      <c r="U206" s="229"/>
      <c r="V206" s="229"/>
      <c r="W206" s="229"/>
      <c r="X206" s="232"/>
      <c r="Y206" s="232"/>
      <c r="Z206" s="229"/>
      <c r="AA206" s="229"/>
      <c r="AB206" s="229"/>
      <c r="AC206" s="229"/>
      <c r="AD206" s="229"/>
      <c r="AE206" s="229"/>
      <c r="AF206" s="229"/>
      <c r="AG206" s="229"/>
      <c r="AH206" s="229"/>
      <c r="AI206" s="232"/>
      <c r="AJ206" s="229"/>
      <c r="AK206" s="229"/>
      <c r="AL206" s="229"/>
      <c r="AM206" s="229"/>
      <c r="AN206" s="229"/>
      <c r="AO206" s="229"/>
      <c r="AP206" s="229"/>
      <c r="AQ206" s="32"/>
      <c r="AR206" s="31"/>
    </row>
    <row r="207" spans="2:44" ht="12.75" customHeight="1">
      <c r="B207" s="17"/>
      <c r="C207" s="45"/>
      <c r="D207" s="40"/>
      <c r="E207" s="47"/>
      <c r="F207" s="32"/>
      <c r="G207" s="32"/>
      <c r="H207" s="229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S207" s="229"/>
      <c r="T207" s="229"/>
      <c r="U207" s="229"/>
      <c r="V207" s="229"/>
      <c r="W207" s="229"/>
      <c r="X207" s="232"/>
      <c r="Y207" s="232"/>
      <c r="Z207" s="229"/>
      <c r="AA207" s="229"/>
      <c r="AB207" s="229"/>
      <c r="AC207" s="229"/>
      <c r="AD207" s="229"/>
      <c r="AE207" s="229"/>
      <c r="AF207" s="229"/>
      <c r="AG207" s="229"/>
      <c r="AH207" s="229"/>
      <c r="AI207" s="232"/>
      <c r="AJ207" s="229"/>
      <c r="AK207" s="229"/>
      <c r="AL207" s="229"/>
      <c r="AM207" s="229"/>
      <c r="AN207" s="229"/>
      <c r="AO207" s="229"/>
      <c r="AP207" s="229"/>
      <c r="AQ207" s="32"/>
      <c r="AR207" s="31"/>
    </row>
    <row r="208" spans="3:44" ht="12.75" customHeight="1">
      <c r="C208" s="44"/>
      <c r="D208" s="39"/>
      <c r="E208" s="35"/>
      <c r="F208" s="32"/>
      <c r="G208" s="32"/>
      <c r="H208" s="229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229"/>
      <c r="U208" s="229"/>
      <c r="V208" s="229"/>
      <c r="W208" s="229"/>
      <c r="X208" s="232"/>
      <c r="Y208" s="232"/>
      <c r="Z208" s="229"/>
      <c r="AA208" s="229"/>
      <c r="AB208" s="229"/>
      <c r="AC208" s="229"/>
      <c r="AD208" s="229"/>
      <c r="AE208" s="229"/>
      <c r="AF208" s="229"/>
      <c r="AG208" s="229"/>
      <c r="AH208" s="229"/>
      <c r="AI208" s="232"/>
      <c r="AJ208" s="229"/>
      <c r="AK208" s="229"/>
      <c r="AL208" s="229"/>
      <c r="AM208" s="229"/>
      <c r="AN208" s="229"/>
      <c r="AO208" s="229"/>
      <c r="AP208" s="229"/>
      <c r="AQ208" s="32"/>
      <c r="AR208" s="31"/>
    </row>
    <row r="209" spans="3:44" ht="12.75" customHeight="1">
      <c r="C209" s="44"/>
      <c r="D209" s="39"/>
      <c r="E209" s="35"/>
      <c r="F209" s="32"/>
      <c r="G209" s="32"/>
      <c r="H209" s="229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29"/>
      <c r="U209" s="229"/>
      <c r="V209" s="229"/>
      <c r="W209" s="229"/>
      <c r="X209" s="232"/>
      <c r="Y209" s="232"/>
      <c r="Z209" s="229"/>
      <c r="AA209" s="229"/>
      <c r="AB209" s="229"/>
      <c r="AC209" s="229"/>
      <c r="AD209" s="229"/>
      <c r="AE209" s="229"/>
      <c r="AF209" s="229"/>
      <c r="AG209" s="229"/>
      <c r="AH209" s="229"/>
      <c r="AI209" s="232"/>
      <c r="AJ209" s="229"/>
      <c r="AK209" s="229"/>
      <c r="AL209" s="229"/>
      <c r="AM209" s="229"/>
      <c r="AN209" s="229"/>
      <c r="AO209" s="229"/>
      <c r="AP209" s="229"/>
      <c r="AQ209" s="32"/>
      <c r="AR209" s="31"/>
    </row>
    <row r="210" spans="3:44" ht="12.75" customHeight="1">
      <c r="C210" s="44"/>
      <c r="D210" s="39"/>
      <c r="E210" s="35"/>
      <c r="F210" s="32"/>
      <c r="G210" s="32"/>
      <c r="H210" s="229"/>
      <c r="I210" s="229"/>
      <c r="J210" s="229"/>
      <c r="K210" s="229"/>
      <c r="L210" s="233"/>
      <c r="M210" s="233"/>
      <c r="N210" s="229"/>
      <c r="O210" s="229"/>
      <c r="P210" s="229"/>
      <c r="Q210" s="229"/>
      <c r="R210" s="229"/>
      <c r="S210" s="229"/>
      <c r="T210" s="229"/>
      <c r="U210" s="229"/>
      <c r="V210" s="233"/>
      <c r="W210" s="233"/>
      <c r="X210" s="232"/>
      <c r="Y210" s="232"/>
      <c r="Z210" s="229"/>
      <c r="AA210" s="229"/>
      <c r="AB210" s="229"/>
      <c r="AC210" s="229"/>
      <c r="AD210" s="229"/>
      <c r="AE210" s="229"/>
      <c r="AF210" s="233"/>
      <c r="AG210" s="233"/>
      <c r="AH210" s="233"/>
      <c r="AI210" s="232"/>
      <c r="AJ210" s="229"/>
      <c r="AK210" s="229"/>
      <c r="AL210" s="229"/>
      <c r="AM210" s="229"/>
      <c r="AN210" s="229"/>
      <c r="AO210" s="229"/>
      <c r="AP210" s="233"/>
      <c r="AQ210" s="28"/>
      <c r="AR210" s="31"/>
    </row>
    <row r="211" spans="3:44" ht="12.75" customHeight="1">
      <c r="C211" s="44"/>
      <c r="D211" s="39"/>
      <c r="E211" s="35"/>
      <c r="F211" s="32"/>
      <c r="G211" s="32"/>
      <c r="H211" s="229"/>
      <c r="I211" s="229"/>
      <c r="J211" s="229"/>
      <c r="K211" s="229"/>
      <c r="L211" s="233"/>
      <c r="M211" s="233"/>
      <c r="N211" s="229"/>
      <c r="O211" s="229"/>
      <c r="P211" s="229"/>
      <c r="Q211" s="229"/>
      <c r="R211" s="229"/>
      <c r="S211" s="229"/>
      <c r="T211" s="229"/>
      <c r="U211" s="229"/>
      <c r="V211" s="233"/>
      <c r="W211" s="233"/>
      <c r="X211" s="232"/>
      <c r="Y211" s="232"/>
      <c r="Z211" s="229"/>
      <c r="AA211" s="229"/>
      <c r="AB211" s="229"/>
      <c r="AC211" s="229"/>
      <c r="AD211" s="229"/>
      <c r="AE211" s="229"/>
      <c r="AF211" s="233"/>
      <c r="AG211" s="233"/>
      <c r="AH211" s="233"/>
      <c r="AI211" s="232"/>
      <c r="AJ211" s="229"/>
      <c r="AK211" s="229"/>
      <c r="AL211" s="229"/>
      <c r="AM211" s="229"/>
      <c r="AN211" s="229"/>
      <c r="AO211" s="229"/>
      <c r="AP211" s="233"/>
      <c r="AQ211" s="28"/>
      <c r="AR211" s="31"/>
    </row>
    <row r="212" spans="2:44" ht="12.75" customHeight="1">
      <c r="B212" s="17"/>
      <c r="C212" s="45"/>
      <c r="D212" s="41"/>
      <c r="E212" s="48"/>
      <c r="F212" s="32"/>
      <c r="G212" s="32"/>
      <c r="H212" s="229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29"/>
      <c r="U212" s="229"/>
      <c r="V212" s="229"/>
      <c r="W212" s="229"/>
      <c r="X212" s="232"/>
      <c r="Y212" s="232"/>
      <c r="Z212" s="229"/>
      <c r="AA212" s="229"/>
      <c r="AB212" s="229"/>
      <c r="AC212" s="229"/>
      <c r="AD212" s="229"/>
      <c r="AE212" s="229"/>
      <c r="AF212" s="229"/>
      <c r="AG212" s="229"/>
      <c r="AH212" s="229"/>
      <c r="AI212" s="232"/>
      <c r="AJ212" s="229"/>
      <c r="AK212" s="229"/>
      <c r="AL212" s="229"/>
      <c r="AM212" s="229"/>
      <c r="AN212" s="229"/>
      <c r="AO212" s="229"/>
      <c r="AP212" s="229"/>
      <c r="AQ212" s="32"/>
      <c r="AR212" s="31"/>
    </row>
    <row r="213" spans="2:44" ht="12.75" customHeight="1">
      <c r="B213" s="17"/>
      <c r="C213" s="45"/>
      <c r="D213" s="41"/>
      <c r="E213" s="48"/>
      <c r="F213" s="32"/>
      <c r="G213" s="32"/>
      <c r="H213" s="229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  <c r="U213" s="229"/>
      <c r="V213" s="229"/>
      <c r="W213" s="229"/>
      <c r="X213" s="232"/>
      <c r="Y213" s="232"/>
      <c r="Z213" s="229"/>
      <c r="AA213" s="229"/>
      <c r="AB213" s="229"/>
      <c r="AC213" s="229"/>
      <c r="AD213" s="229"/>
      <c r="AE213" s="229"/>
      <c r="AF213" s="229"/>
      <c r="AG213" s="229"/>
      <c r="AH213" s="229"/>
      <c r="AI213" s="232"/>
      <c r="AJ213" s="229"/>
      <c r="AK213" s="229"/>
      <c r="AL213" s="229"/>
      <c r="AM213" s="229"/>
      <c r="AN213" s="229"/>
      <c r="AO213" s="229"/>
      <c r="AP213" s="229"/>
      <c r="AQ213" s="32"/>
      <c r="AR213" s="31"/>
    </row>
    <row r="214" spans="2:44" ht="12.75" customHeight="1">
      <c r="B214" s="17"/>
      <c r="C214" s="45"/>
      <c r="D214" s="43"/>
      <c r="E214" s="47"/>
      <c r="F214" s="28"/>
      <c r="G214" s="28"/>
      <c r="H214" s="233"/>
      <c r="I214" s="233"/>
      <c r="J214" s="233"/>
      <c r="K214" s="233"/>
      <c r="L214" s="233"/>
      <c r="M214" s="233"/>
      <c r="N214" s="233"/>
      <c r="O214" s="233"/>
      <c r="P214" s="233"/>
      <c r="Q214" s="233"/>
      <c r="R214" s="233"/>
      <c r="S214" s="233"/>
      <c r="T214" s="233"/>
      <c r="U214" s="233"/>
      <c r="V214" s="233"/>
      <c r="W214" s="233"/>
      <c r="X214" s="232"/>
      <c r="Y214" s="232"/>
      <c r="Z214" s="229"/>
      <c r="AA214" s="229"/>
      <c r="AB214" s="229"/>
      <c r="AC214" s="229"/>
      <c r="AD214" s="229"/>
      <c r="AE214" s="229"/>
      <c r="AF214" s="229"/>
      <c r="AG214" s="229"/>
      <c r="AH214" s="229"/>
      <c r="AI214" s="232"/>
      <c r="AJ214" s="229"/>
      <c r="AK214" s="229"/>
      <c r="AL214" s="229"/>
      <c r="AM214" s="229"/>
      <c r="AN214" s="229"/>
      <c r="AO214" s="229"/>
      <c r="AP214" s="229"/>
      <c r="AQ214" s="32"/>
      <c r="AR214" s="31"/>
    </row>
    <row r="215" spans="2:44" ht="12.75" customHeight="1">
      <c r="B215" s="17"/>
      <c r="C215" s="45"/>
      <c r="D215" s="43"/>
      <c r="E215" s="47"/>
      <c r="F215" s="28"/>
      <c r="G215" s="28"/>
      <c r="H215" s="233"/>
      <c r="I215" s="233"/>
      <c r="J215" s="233"/>
      <c r="K215" s="233"/>
      <c r="L215" s="233"/>
      <c r="M215" s="233"/>
      <c r="N215" s="233"/>
      <c r="O215" s="233"/>
      <c r="P215" s="233"/>
      <c r="Q215" s="233"/>
      <c r="R215" s="233"/>
      <c r="S215" s="233"/>
      <c r="T215" s="233"/>
      <c r="U215" s="233"/>
      <c r="V215" s="233"/>
      <c r="W215" s="233"/>
      <c r="X215" s="232"/>
      <c r="Y215" s="232"/>
      <c r="Z215" s="229"/>
      <c r="AA215" s="229"/>
      <c r="AB215" s="229"/>
      <c r="AC215" s="229"/>
      <c r="AD215" s="229"/>
      <c r="AE215" s="229"/>
      <c r="AF215" s="229"/>
      <c r="AG215" s="229"/>
      <c r="AH215" s="229"/>
      <c r="AI215" s="232"/>
      <c r="AJ215" s="229"/>
      <c r="AK215" s="229"/>
      <c r="AL215" s="229"/>
      <c r="AM215" s="229"/>
      <c r="AN215" s="229"/>
      <c r="AO215" s="229"/>
      <c r="AP215" s="229"/>
      <c r="AQ215" s="32"/>
      <c r="AR215" s="31"/>
    </row>
    <row r="216" spans="2:44" ht="12.75" customHeight="1">
      <c r="B216" s="17"/>
      <c r="C216" s="45"/>
      <c r="D216" s="40"/>
      <c r="E216" s="35"/>
      <c r="F216" s="32"/>
      <c r="G216" s="32"/>
      <c r="H216" s="229"/>
      <c r="I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29"/>
      <c r="T216" s="229"/>
      <c r="U216" s="229"/>
      <c r="V216" s="229"/>
      <c r="W216" s="229"/>
      <c r="X216" s="232"/>
      <c r="Y216" s="232"/>
      <c r="Z216" s="229"/>
      <c r="AA216" s="229"/>
      <c r="AB216" s="229"/>
      <c r="AC216" s="229"/>
      <c r="AD216" s="229"/>
      <c r="AE216" s="229"/>
      <c r="AF216" s="229"/>
      <c r="AG216" s="229"/>
      <c r="AH216" s="229"/>
      <c r="AI216" s="232"/>
      <c r="AJ216" s="229"/>
      <c r="AK216" s="229"/>
      <c r="AL216" s="229"/>
      <c r="AM216" s="229"/>
      <c r="AN216" s="229"/>
      <c r="AO216" s="229"/>
      <c r="AP216" s="229"/>
      <c r="AQ216" s="32"/>
      <c r="AR216" s="31"/>
    </row>
    <row r="217" spans="2:44" ht="12.75" customHeight="1">
      <c r="B217" s="17"/>
      <c r="C217" s="45"/>
      <c r="D217" s="41"/>
      <c r="E217" s="48"/>
      <c r="F217" s="32"/>
      <c r="G217" s="32"/>
      <c r="H217" s="229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229"/>
      <c r="U217" s="229"/>
      <c r="V217" s="229"/>
      <c r="W217" s="229"/>
      <c r="X217" s="232"/>
      <c r="Y217" s="232"/>
      <c r="Z217" s="229"/>
      <c r="AA217" s="229"/>
      <c r="AB217" s="229"/>
      <c r="AC217" s="229"/>
      <c r="AD217" s="229"/>
      <c r="AE217" s="229"/>
      <c r="AF217" s="229"/>
      <c r="AG217" s="229"/>
      <c r="AH217" s="229"/>
      <c r="AI217" s="232"/>
      <c r="AJ217" s="229"/>
      <c r="AK217" s="229"/>
      <c r="AL217" s="229"/>
      <c r="AM217" s="229"/>
      <c r="AN217" s="229"/>
      <c r="AO217" s="229"/>
      <c r="AP217" s="229"/>
      <c r="AQ217" s="32"/>
      <c r="AR217" s="31"/>
    </row>
    <row r="218" spans="2:44" ht="12.75" customHeight="1">
      <c r="B218" s="17"/>
      <c r="C218" s="45"/>
      <c r="D218" s="41"/>
      <c r="E218" s="48"/>
      <c r="F218" s="32"/>
      <c r="G218" s="32"/>
      <c r="H218" s="229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229"/>
      <c r="U218" s="229"/>
      <c r="V218" s="229"/>
      <c r="W218" s="229"/>
      <c r="X218" s="232"/>
      <c r="Y218" s="232"/>
      <c r="Z218" s="229"/>
      <c r="AA218" s="229"/>
      <c r="AB218" s="229"/>
      <c r="AC218" s="229"/>
      <c r="AD218" s="229"/>
      <c r="AE218" s="229"/>
      <c r="AF218" s="229"/>
      <c r="AG218" s="229"/>
      <c r="AH218" s="229"/>
      <c r="AI218" s="232"/>
      <c r="AJ218" s="229"/>
      <c r="AK218" s="229"/>
      <c r="AL218" s="229"/>
      <c r="AM218" s="229"/>
      <c r="AN218" s="229"/>
      <c r="AO218" s="229"/>
      <c r="AP218" s="229"/>
      <c r="AQ218" s="32"/>
      <c r="AR218" s="31"/>
    </row>
    <row r="219" spans="3:44" ht="12.75" customHeight="1">
      <c r="C219" s="44"/>
      <c r="D219" s="39"/>
      <c r="E219" s="35"/>
      <c r="F219" s="32"/>
      <c r="G219" s="32"/>
      <c r="H219" s="229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29"/>
      <c r="U219" s="229"/>
      <c r="V219" s="229"/>
      <c r="W219" s="229"/>
      <c r="X219" s="232"/>
      <c r="Y219" s="232"/>
      <c r="Z219" s="229"/>
      <c r="AA219" s="229"/>
      <c r="AB219" s="229"/>
      <c r="AC219" s="229"/>
      <c r="AD219" s="229"/>
      <c r="AE219" s="229"/>
      <c r="AF219" s="229"/>
      <c r="AG219" s="229"/>
      <c r="AH219" s="229"/>
      <c r="AI219" s="232"/>
      <c r="AJ219" s="229"/>
      <c r="AK219" s="229"/>
      <c r="AL219" s="229"/>
      <c r="AM219" s="229"/>
      <c r="AN219" s="229"/>
      <c r="AO219" s="229"/>
      <c r="AP219" s="229"/>
      <c r="AQ219" s="32"/>
      <c r="AR219" s="31"/>
    </row>
    <row r="220" spans="3:44" ht="12.75" customHeight="1">
      <c r="C220" s="44"/>
      <c r="D220" s="39"/>
      <c r="E220" s="35"/>
      <c r="F220" s="32"/>
      <c r="G220" s="32"/>
      <c r="H220" s="229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29"/>
      <c r="U220" s="229"/>
      <c r="V220" s="229"/>
      <c r="W220" s="229"/>
      <c r="X220" s="232"/>
      <c r="Y220" s="232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32"/>
      <c r="AJ220" s="229"/>
      <c r="AK220" s="229"/>
      <c r="AL220" s="229"/>
      <c r="AM220" s="229"/>
      <c r="AN220" s="229"/>
      <c r="AO220" s="229"/>
      <c r="AP220" s="229"/>
      <c r="AQ220" s="32"/>
      <c r="AR220" s="31"/>
    </row>
    <row r="221" spans="3:44" ht="12.75" customHeight="1">
      <c r="C221" s="44"/>
      <c r="D221" s="39"/>
      <c r="E221" s="35"/>
      <c r="F221" s="32"/>
      <c r="G221" s="32"/>
      <c r="H221" s="229"/>
      <c r="I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229"/>
      <c r="U221" s="229"/>
      <c r="V221" s="229"/>
      <c r="W221" s="229"/>
      <c r="X221" s="232"/>
      <c r="Y221" s="232"/>
      <c r="Z221" s="229"/>
      <c r="AA221" s="229"/>
      <c r="AB221" s="229"/>
      <c r="AC221" s="229"/>
      <c r="AD221" s="229"/>
      <c r="AE221" s="229"/>
      <c r="AF221" s="229"/>
      <c r="AG221" s="229"/>
      <c r="AH221" s="229"/>
      <c r="AI221" s="232"/>
      <c r="AJ221" s="229"/>
      <c r="AK221" s="229"/>
      <c r="AL221" s="229"/>
      <c r="AM221" s="229"/>
      <c r="AN221" s="229"/>
      <c r="AO221" s="229"/>
      <c r="AP221" s="229"/>
      <c r="AQ221" s="32"/>
      <c r="AR221" s="31"/>
    </row>
    <row r="222" spans="2:44" ht="12.75" customHeight="1">
      <c r="B222" s="10"/>
      <c r="C222" s="44"/>
      <c r="D222" s="39"/>
      <c r="E222" s="35"/>
      <c r="F222" s="32"/>
      <c r="G222" s="32"/>
      <c r="H222" s="229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29"/>
      <c r="U222" s="229"/>
      <c r="V222" s="229"/>
      <c r="W222" s="229"/>
      <c r="X222" s="232"/>
      <c r="Y222" s="232"/>
      <c r="Z222" s="229"/>
      <c r="AA222" s="229"/>
      <c r="AB222" s="229"/>
      <c r="AC222" s="229"/>
      <c r="AD222" s="229"/>
      <c r="AE222" s="229"/>
      <c r="AF222" s="229"/>
      <c r="AG222" s="229"/>
      <c r="AH222" s="229"/>
      <c r="AI222" s="232"/>
      <c r="AJ222" s="229"/>
      <c r="AK222" s="229"/>
      <c r="AL222" s="229"/>
      <c r="AM222" s="229"/>
      <c r="AN222" s="229"/>
      <c r="AO222" s="229"/>
      <c r="AP222" s="229"/>
      <c r="AQ222" s="32"/>
      <c r="AR222" s="31"/>
    </row>
    <row r="223" spans="2:44" ht="12.75" customHeight="1">
      <c r="B223" s="10"/>
      <c r="C223" s="44"/>
      <c r="D223" s="39"/>
      <c r="E223" s="35"/>
      <c r="F223" s="32"/>
      <c r="G223" s="32"/>
      <c r="H223" s="229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29"/>
      <c r="U223" s="229"/>
      <c r="V223" s="229"/>
      <c r="W223" s="229"/>
      <c r="X223" s="232"/>
      <c r="Y223" s="232"/>
      <c r="Z223" s="229"/>
      <c r="AA223" s="229"/>
      <c r="AB223" s="229"/>
      <c r="AC223" s="229"/>
      <c r="AD223" s="229"/>
      <c r="AE223" s="229"/>
      <c r="AF223" s="229"/>
      <c r="AG223" s="229"/>
      <c r="AH223" s="229"/>
      <c r="AI223" s="232"/>
      <c r="AJ223" s="229"/>
      <c r="AK223" s="229"/>
      <c r="AL223" s="229"/>
      <c r="AM223" s="229"/>
      <c r="AN223" s="229"/>
      <c r="AO223" s="229"/>
      <c r="AP223" s="229"/>
      <c r="AQ223" s="32"/>
      <c r="AR223" s="31"/>
    </row>
    <row r="224" spans="2:43" ht="12.75" customHeight="1">
      <c r="B224" s="10"/>
      <c r="C224" s="44"/>
      <c r="D224" s="39"/>
      <c r="E224" s="49"/>
      <c r="F224" s="12"/>
      <c r="G224" s="12"/>
      <c r="H224" s="250"/>
      <c r="I224" s="250"/>
      <c r="J224" s="250"/>
      <c r="K224" s="250"/>
      <c r="L224" s="242"/>
      <c r="M224" s="242"/>
      <c r="N224" s="250"/>
      <c r="O224" s="250"/>
      <c r="P224" s="250"/>
      <c r="Q224" s="250"/>
      <c r="R224" s="250"/>
      <c r="S224" s="250"/>
      <c r="T224" s="250"/>
      <c r="U224" s="250"/>
      <c r="V224" s="242"/>
      <c r="W224" s="242"/>
      <c r="X224" s="251"/>
      <c r="Y224" s="251"/>
      <c r="Z224" s="250"/>
      <c r="AA224" s="250"/>
      <c r="AB224" s="250"/>
      <c r="AC224" s="250"/>
      <c r="AD224" s="250"/>
      <c r="AE224" s="250"/>
      <c r="AF224" s="242"/>
      <c r="AG224" s="242"/>
      <c r="AH224" s="242"/>
      <c r="AI224" s="251"/>
      <c r="AJ224" s="250"/>
      <c r="AK224" s="250"/>
      <c r="AL224" s="250"/>
      <c r="AM224" s="250"/>
      <c r="AN224" s="250"/>
      <c r="AO224" s="250"/>
      <c r="AP224" s="242"/>
      <c r="AQ224" s="11"/>
    </row>
    <row r="225" spans="2:43" ht="12.75" customHeight="1">
      <c r="B225" s="17"/>
      <c r="C225" s="45"/>
      <c r="D225" s="40"/>
      <c r="E225" s="50"/>
      <c r="F225" s="11"/>
      <c r="G225" s="11"/>
      <c r="H225" s="242"/>
      <c r="I225" s="242"/>
      <c r="J225" s="242"/>
      <c r="K225" s="242"/>
      <c r="L225" s="242"/>
      <c r="M225" s="242"/>
      <c r="N225" s="242"/>
      <c r="O225" s="242"/>
      <c r="P225" s="242"/>
      <c r="Q225" s="242"/>
      <c r="R225" s="242"/>
      <c r="S225" s="242"/>
      <c r="T225" s="242"/>
      <c r="U225" s="242"/>
      <c r="V225" s="242"/>
      <c r="W225" s="242"/>
      <c r="X225" s="243"/>
      <c r="Y225" s="243"/>
      <c r="Z225" s="242"/>
      <c r="AA225" s="242"/>
      <c r="AB225" s="242"/>
      <c r="AC225" s="242"/>
      <c r="AD225" s="242"/>
      <c r="AE225" s="242"/>
      <c r="AF225" s="242"/>
      <c r="AG225" s="242"/>
      <c r="AH225" s="242"/>
      <c r="AI225" s="243"/>
      <c r="AJ225" s="242"/>
      <c r="AK225" s="242"/>
      <c r="AL225" s="242"/>
      <c r="AM225" s="242"/>
      <c r="AN225" s="242"/>
      <c r="AO225" s="242"/>
      <c r="AP225" s="242"/>
      <c r="AQ225" s="11"/>
    </row>
    <row r="226" spans="3:43" ht="12.75" customHeight="1">
      <c r="C226" s="44"/>
      <c r="D226" s="39"/>
      <c r="E226" s="49"/>
      <c r="F226" s="12"/>
      <c r="G226" s="12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  <c r="R226" s="250"/>
      <c r="S226" s="250"/>
      <c r="T226" s="250"/>
      <c r="U226" s="250"/>
      <c r="V226" s="250"/>
      <c r="W226" s="250"/>
      <c r="X226" s="251"/>
      <c r="Y226" s="251"/>
      <c r="Z226" s="250"/>
      <c r="AA226" s="250"/>
      <c r="AB226" s="250"/>
      <c r="AC226" s="250"/>
      <c r="AD226" s="250"/>
      <c r="AE226" s="250"/>
      <c r="AF226" s="250"/>
      <c r="AG226" s="250"/>
      <c r="AH226" s="250"/>
      <c r="AI226" s="251"/>
      <c r="AJ226" s="250"/>
      <c r="AK226" s="250"/>
      <c r="AL226" s="250"/>
      <c r="AM226" s="250"/>
      <c r="AN226" s="250"/>
      <c r="AO226" s="250"/>
      <c r="AP226" s="250"/>
      <c r="AQ226" s="12"/>
    </row>
    <row r="227" spans="3:43" ht="12.75" customHeight="1">
      <c r="C227" s="44"/>
      <c r="D227" s="39"/>
      <c r="E227" s="49"/>
      <c r="F227" s="12"/>
      <c r="G227" s="12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  <c r="R227" s="250"/>
      <c r="S227" s="250"/>
      <c r="T227" s="250"/>
      <c r="U227" s="250"/>
      <c r="V227" s="250"/>
      <c r="W227" s="250"/>
      <c r="X227" s="251"/>
      <c r="Y227" s="251"/>
      <c r="Z227" s="250"/>
      <c r="AA227" s="250"/>
      <c r="AB227" s="250"/>
      <c r="AC227" s="250"/>
      <c r="AD227" s="250"/>
      <c r="AE227" s="250"/>
      <c r="AF227" s="250"/>
      <c r="AG227" s="250"/>
      <c r="AH227" s="250"/>
      <c r="AI227" s="251"/>
      <c r="AJ227" s="250"/>
      <c r="AK227" s="250"/>
      <c r="AL227" s="250"/>
      <c r="AM227" s="250"/>
      <c r="AN227" s="250"/>
      <c r="AO227" s="250"/>
      <c r="AP227" s="250"/>
      <c r="AQ227" s="12"/>
    </row>
    <row r="228" spans="2:43" ht="12.75" customHeight="1">
      <c r="B228" s="17"/>
      <c r="C228" s="45"/>
      <c r="D228" s="40"/>
      <c r="E228" s="50"/>
      <c r="F228" s="19"/>
      <c r="G228" s="19"/>
      <c r="H228" s="242"/>
      <c r="I228" s="242"/>
      <c r="J228" s="242"/>
      <c r="K228" s="242"/>
      <c r="L228" s="252"/>
      <c r="M228" s="252"/>
      <c r="N228" s="242"/>
      <c r="O228" s="252"/>
      <c r="P228" s="252"/>
      <c r="Q228" s="252"/>
      <c r="R228" s="242"/>
      <c r="S228" s="242"/>
      <c r="T228" s="242"/>
      <c r="U228" s="242"/>
      <c r="V228" s="252"/>
      <c r="W228" s="252"/>
      <c r="X228" s="243"/>
      <c r="Y228" s="243"/>
      <c r="Z228" s="252"/>
      <c r="AA228" s="252"/>
      <c r="AB228" s="242"/>
      <c r="AC228" s="242"/>
      <c r="AD228" s="242"/>
      <c r="AE228" s="242"/>
      <c r="AF228" s="252"/>
      <c r="AG228" s="252"/>
      <c r="AH228" s="252"/>
      <c r="AI228" s="243"/>
      <c r="AJ228" s="252"/>
      <c r="AK228" s="252"/>
      <c r="AL228" s="242"/>
      <c r="AM228" s="242"/>
      <c r="AN228" s="242"/>
      <c r="AO228" s="242"/>
      <c r="AP228" s="252"/>
      <c r="AQ228" s="19"/>
    </row>
    <row r="229" spans="3:43" ht="12.75" customHeight="1">
      <c r="C229" s="44"/>
      <c r="D229" s="39"/>
      <c r="E229" s="49"/>
      <c r="F229" s="12"/>
      <c r="G229" s="12"/>
      <c r="H229" s="250"/>
      <c r="I229" s="250"/>
      <c r="J229" s="250"/>
      <c r="K229" s="250"/>
      <c r="L229" s="253"/>
      <c r="M229" s="253"/>
      <c r="N229" s="250"/>
      <c r="O229" s="250"/>
      <c r="P229" s="250"/>
      <c r="Q229" s="250"/>
      <c r="R229" s="250"/>
      <c r="S229" s="250"/>
      <c r="T229" s="250"/>
      <c r="U229" s="250"/>
      <c r="V229" s="253"/>
      <c r="W229" s="253"/>
      <c r="X229" s="251"/>
      <c r="Y229" s="251"/>
      <c r="Z229" s="250"/>
      <c r="AA229" s="250"/>
      <c r="AB229" s="250"/>
      <c r="AC229" s="250"/>
      <c r="AD229" s="250"/>
      <c r="AE229" s="250"/>
      <c r="AF229" s="253"/>
      <c r="AG229" s="253"/>
      <c r="AH229" s="253"/>
      <c r="AI229" s="251"/>
      <c r="AJ229" s="250"/>
      <c r="AK229" s="250"/>
      <c r="AL229" s="250"/>
      <c r="AM229" s="250"/>
      <c r="AN229" s="250"/>
      <c r="AO229" s="250"/>
      <c r="AP229" s="253"/>
      <c r="AQ229" s="20"/>
    </row>
    <row r="230" spans="2:43" ht="12.75" customHeight="1">
      <c r="B230" s="17"/>
      <c r="C230" s="45"/>
      <c r="D230" s="40"/>
      <c r="E230" s="50"/>
      <c r="F230" s="11"/>
      <c r="G230" s="11"/>
      <c r="H230" s="242"/>
      <c r="I230" s="242"/>
      <c r="J230" s="242"/>
      <c r="K230" s="242"/>
      <c r="L230" s="242"/>
      <c r="M230" s="242"/>
      <c r="N230" s="242"/>
      <c r="O230" s="242"/>
      <c r="P230" s="242"/>
      <c r="Q230" s="242"/>
      <c r="R230" s="242"/>
      <c r="S230" s="242"/>
      <c r="T230" s="242"/>
      <c r="U230" s="242"/>
      <c r="V230" s="242"/>
      <c r="W230" s="242"/>
      <c r="X230" s="243"/>
      <c r="Y230" s="243"/>
      <c r="Z230" s="242"/>
      <c r="AA230" s="242"/>
      <c r="AB230" s="242"/>
      <c r="AC230" s="242"/>
      <c r="AD230" s="242"/>
      <c r="AE230" s="242"/>
      <c r="AF230" s="242"/>
      <c r="AG230" s="242"/>
      <c r="AH230" s="242"/>
      <c r="AI230" s="243"/>
      <c r="AJ230" s="242"/>
      <c r="AK230" s="242"/>
      <c r="AL230" s="242"/>
      <c r="AM230" s="242"/>
      <c r="AN230" s="242"/>
      <c r="AO230" s="242"/>
      <c r="AP230" s="242"/>
      <c r="AQ230" s="11"/>
    </row>
    <row r="231" spans="2:43" ht="12.75" customHeight="1">
      <c r="B231" s="17"/>
      <c r="C231" s="45"/>
      <c r="D231" s="40"/>
      <c r="E231" s="50"/>
      <c r="F231" s="11"/>
      <c r="G231" s="11"/>
      <c r="H231" s="242"/>
      <c r="I231" s="242"/>
      <c r="J231" s="242"/>
      <c r="K231" s="242"/>
      <c r="L231" s="242"/>
      <c r="M231" s="242"/>
      <c r="N231" s="242"/>
      <c r="O231" s="242"/>
      <c r="P231" s="242"/>
      <c r="Q231" s="242"/>
      <c r="R231" s="242"/>
      <c r="S231" s="242"/>
      <c r="T231" s="242"/>
      <c r="U231" s="242"/>
      <c r="V231" s="242"/>
      <c r="W231" s="242"/>
      <c r="X231" s="243"/>
      <c r="Y231" s="243"/>
      <c r="Z231" s="242"/>
      <c r="AA231" s="242"/>
      <c r="AB231" s="242"/>
      <c r="AC231" s="242"/>
      <c r="AD231" s="242"/>
      <c r="AE231" s="242"/>
      <c r="AF231" s="242"/>
      <c r="AG231" s="242"/>
      <c r="AH231" s="242"/>
      <c r="AI231" s="243"/>
      <c r="AJ231" s="242"/>
      <c r="AK231" s="242"/>
      <c r="AL231" s="242"/>
      <c r="AM231" s="242"/>
      <c r="AN231" s="242"/>
      <c r="AO231" s="242"/>
      <c r="AP231" s="242"/>
      <c r="AQ231" s="11"/>
    </row>
    <row r="232" spans="2:43" ht="12.75" customHeight="1">
      <c r="B232" s="17"/>
      <c r="C232" s="45"/>
      <c r="D232" s="40"/>
      <c r="E232" s="50"/>
      <c r="F232" s="11"/>
      <c r="G232" s="11"/>
      <c r="H232" s="242"/>
      <c r="I232" s="242"/>
      <c r="J232" s="242"/>
      <c r="K232" s="242"/>
      <c r="L232" s="242"/>
      <c r="M232" s="242"/>
      <c r="N232" s="242"/>
      <c r="O232" s="242"/>
      <c r="P232" s="242"/>
      <c r="Q232" s="242"/>
      <c r="R232" s="242"/>
      <c r="S232" s="242"/>
      <c r="T232" s="242"/>
      <c r="U232" s="242"/>
      <c r="V232" s="242"/>
      <c r="W232" s="242"/>
      <c r="X232" s="243"/>
      <c r="Y232" s="243"/>
      <c r="Z232" s="242"/>
      <c r="AA232" s="242"/>
      <c r="AB232" s="242"/>
      <c r="AC232" s="242"/>
      <c r="AD232" s="242"/>
      <c r="AE232" s="242"/>
      <c r="AF232" s="242"/>
      <c r="AG232" s="242"/>
      <c r="AH232" s="242"/>
      <c r="AI232" s="243"/>
      <c r="AJ232" s="242"/>
      <c r="AK232" s="242"/>
      <c r="AL232" s="242"/>
      <c r="AM232" s="242"/>
      <c r="AN232" s="242"/>
      <c r="AO232" s="242"/>
      <c r="AP232" s="242"/>
      <c r="AQ232" s="11"/>
    </row>
    <row r="233" spans="3:43" ht="12.75" customHeight="1">
      <c r="C233" s="44"/>
      <c r="D233" s="39"/>
      <c r="E233" s="49"/>
      <c r="F233" s="12"/>
      <c r="G233" s="12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  <c r="R233" s="250"/>
      <c r="S233" s="250"/>
      <c r="T233" s="250"/>
      <c r="U233" s="250"/>
      <c r="V233" s="250"/>
      <c r="W233" s="250"/>
      <c r="X233" s="251"/>
      <c r="Y233" s="251"/>
      <c r="Z233" s="250"/>
      <c r="AA233" s="250"/>
      <c r="AB233" s="250"/>
      <c r="AC233" s="250"/>
      <c r="AD233" s="250"/>
      <c r="AE233" s="250"/>
      <c r="AF233" s="250"/>
      <c r="AG233" s="250"/>
      <c r="AH233" s="250"/>
      <c r="AI233" s="251"/>
      <c r="AJ233" s="250"/>
      <c r="AK233" s="250"/>
      <c r="AL233" s="250"/>
      <c r="AM233" s="250"/>
      <c r="AN233" s="250"/>
      <c r="AO233" s="250"/>
      <c r="AP233" s="250"/>
      <c r="AQ233" s="12"/>
    </row>
    <row r="234" spans="2:43" ht="12.75" customHeight="1">
      <c r="B234" s="10"/>
      <c r="C234" s="44"/>
      <c r="D234" s="39"/>
      <c r="E234" s="49"/>
      <c r="F234" s="12"/>
      <c r="G234" s="12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  <c r="S234" s="250"/>
      <c r="T234" s="250"/>
      <c r="U234" s="250"/>
      <c r="V234" s="250"/>
      <c r="W234" s="250"/>
      <c r="X234" s="251"/>
      <c r="Y234" s="251"/>
      <c r="Z234" s="250"/>
      <c r="AA234" s="250"/>
      <c r="AB234" s="250"/>
      <c r="AC234" s="250"/>
      <c r="AD234" s="250"/>
      <c r="AE234" s="250"/>
      <c r="AF234" s="250"/>
      <c r="AG234" s="250"/>
      <c r="AH234" s="250"/>
      <c r="AI234" s="251"/>
      <c r="AJ234" s="250"/>
      <c r="AK234" s="250"/>
      <c r="AL234" s="250"/>
      <c r="AM234" s="250"/>
      <c r="AN234" s="250"/>
      <c r="AO234" s="250"/>
      <c r="AP234" s="250"/>
      <c r="AQ234" s="12"/>
    </row>
    <row r="235" spans="2:43" ht="12.75" customHeight="1">
      <c r="B235" s="10"/>
      <c r="C235" s="44"/>
      <c r="D235" s="39"/>
      <c r="E235" s="49"/>
      <c r="F235" s="12"/>
      <c r="G235" s="12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  <c r="R235" s="250"/>
      <c r="S235" s="250"/>
      <c r="T235" s="250"/>
      <c r="U235" s="250"/>
      <c r="V235" s="250"/>
      <c r="W235" s="250"/>
      <c r="X235" s="251"/>
      <c r="Y235" s="251"/>
      <c r="Z235" s="250"/>
      <c r="AA235" s="250"/>
      <c r="AB235" s="250"/>
      <c r="AC235" s="250"/>
      <c r="AD235" s="250"/>
      <c r="AE235" s="250"/>
      <c r="AF235" s="250"/>
      <c r="AG235" s="250"/>
      <c r="AH235" s="250"/>
      <c r="AI235" s="251"/>
      <c r="AJ235" s="250"/>
      <c r="AK235" s="250"/>
      <c r="AL235" s="250"/>
      <c r="AM235" s="250"/>
      <c r="AN235" s="250"/>
      <c r="AO235" s="250"/>
      <c r="AP235" s="250"/>
      <c r="AQ235" s="12"/>
    </row>
    <row r="236" spans="2:43" ht="12.75" customHeight="1">
      <c r="B236" s="10"/>
      <c r="C236" s="44"/>
      <c r="D236" s="39"/>
      <c r="E236" s="49"/>
      <c r="F236" s="12"/>
      <c r="G236" s="12"/>
      <c r="H236" s="250"/>
      <c r="I236" s="250"/>
      <c r="J236" s="242"/>
      <c r="K236" s="242"/>
      <c r="L236" s="242"/>
      <c r="M236" s="242"/>
      <c r="N236" s="250"/>
      <c r="O236" s="250"/>
      <c r="P236" s="250"/>
      <c r="Q236" s="250"/>
      <c r="R236" s="250"/>
      <c r="S236" s="250"/>
      <c r="T236" s="250"/>
      <c r="U236" s="250"/>
      <c r="V236" s="242"/>
      <c r="W236" s="242"/>
      <c r="X236" s="251"/>
      <c r="Y236" s="251"/>
      <c r="Z236" s="250"/>
      <c r="AA236" s="250"/>
      <c r="AB236" s="250"/>
      <c r="AC236" s="250"/>
      <c r="AD236" s="250"/>
      <c r="AE236" s="250"/>
      <c r="AF236" s="242"/>
      <c r="AG236" s="242"/>
      <c r="AH236" s="242"/>
      <c r="AI236" s="251"/>
      <c r="AJ236" s="250"/>
      <c r="AK236" s="250"/>
      <c r="AL236" s="250"/>
      <c r="AM236" s="250"/>
      <c r="AN236" s="250"/>
      <c r="AO236" s="250"/>
      <c r="AP236" s="242"/>
      <c r="AQ236" s="11"/>
    </row>
    <row r="237" spans="3:43" ht="12.75" customHeight="1">
      <c r="C237" s="44"/>
      <c r="D237" s="39"/>
      <c r="E237" s="49"/>
      <c r="F237" s="12"/>
      <c r="G237" s="12"/>
      <c r="H237" s="250"/>
      <c r="I237" s="250"/>
      <c r="J237" s="250"/>
      <c r="K237" s="250"/>
      <c r="L237" s="253"/>
      <c r="M237" s="253"/>
      <c r="N237" s="250"/>
      <c r="O237" s="250"/>
      <c r="P237" s="250"/>
      <c r="Q237" s="250"/>
      <c r="R237" s="250"/>
      <c r="S237" s="250"/>
      <c r="T237" s="250"/>
      <c r="U237" s="250"/>
      <c r="V237" s="253"/>
      <c r="W237" s="253"/>
      <c r="X237" s="251"/>
      <c r="Y237" s="251"/>
      <c r="Z237" s="250"/>
      <c r="AA237" s="250"/>
      <c r="AB237" s="250"/>
      <c r="AC237" s="250"/>
      <c r="AD237" s="250"/>
      <c r="AE237" s="250"/>
      <c r="AF237" s="253"/>
      <c r="AG237" s="253"/>
      <c r="AH237" s="253"/>
      <c r="AI237" s="251"/>
      <c r="AJ237" s="250"/>
      <c r="AK237" s="250"/>
      <c r="AL237" s="250"/>
      <c r="AM237" s="250"/>
      <c r="AN237" s="250"/>
      <c r="AO237" s="250"/>
      <c r="AP237" s="253"/>
      <c r="AQ237" s="20"/>
    </row>
    <row r="238" spans="3:43" ht="12.75" customHeight="1">
      <c r="C238" s="44"/>
      <c r="D238" s="39"/>
      <c r="E238" s="49"/>
      <c r="F238" s="12"/>
      <c r="G238" s="12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  <c r="R238" s="250"/>
      <c r="S238" s="250"/>
      <c r="T238" s="250"/>
      <c r="U238" s="250"/>
      <c r="V238" s="250"/>
      <c r="W238" s="250"/>
      <c r="X238" s="251"/>
      <c r="Y238" s="251"/>
      <c r="Z238" s="250"/>
      <c r="AA238" s="250"/>
      <c r="AB238" s="250"/>
      <c r="AC238" s="250"/>
      <c r="AD238" s="250"/>
      <c r="AE238" s="250"/>
      <c r="AF238" s="250"/>
      <c r="AG238" s="250"/>
      <c r="AH238" s="250"/>
      <c r="AI238" s="251"/>
      <c r="AJ238" s="250"/>
      <c r="AK238" s="250"/>
      <c r="AL238" s="250"/>
      <c r="AM238" s="250"/>
      <c r="AN238" s="250"/>
      <c r="AO238" s="250"/>
      <c r="AP238" s="250"/>
      <c r="AQ238" s="12"/>
    </row>
    <row r="239" spans="3:43" ht="12.75" customHeight="1">
      <c r="C239" s="44"/>
      <c r="D239" s="39"/>
      <c r="E239" s="49"/>
      <c r="F239" s="12"/>
      <c r="G239" s="12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  <c r="R239" s="250"/>
      <c r="S239" s="250"/>
      <c r="T239" s="250"/>
      <c r="U239" s="250"/>
      <c r="V239" s="250"/>
      <c r="W239" s="250"/>
      <c r="X239" s="251"/>
      <c r="Y239" s="251"/>
      <c r="Z239" s="250"/>
      <c r="AA239" s="250"/>
      <c r="AB239" s="250"/>
      <c r="AC239" s="250"/>
      <c r="AD239" s="250"/>
      <c r="AE239" s="250"/>
      <c r="AF239" s="250"/>
      <c r="AG239" s="250"/>
      <c r="AH239" s="250"/>
      <c r="AI239" s="251"/>
      <c r="AJ239" s="250"/>
      <c r="AK239" s="250"/>
      <c r="AL239" s="250"/>
      <c r="AM239" s="250"/>
      <c r="AN239" s="250"/>
      <c r="AO239" s="250"/>
      <c r="AP239" s="250"/>
      <c r="AQ239" s="12"/>
    </row>
    <row r="240" spans="2:43" ht="12.75" customHeight="1">
      <c r="B240" s="10"/>
      <c r="C240" s="44"/>
      <c r="D240" s="39"/>
      <c r="E240" s="49"/>
      <c r="F240" s="12"/>
      <c r="G240" s="12"/>
      <c r="H240" s="250"/>
      <c r="I240" s="250"/>
      <c r="J240" s="250"/>
      <c r="K240" s="250"/>
      <c r="L240" s="242"/>
      <c r="M240" s="242"/>
      <c r="N240" s="250"/>
      <c r="O240" s="250"/>
      <c r="P240" s="250"/>
      <c r="Q240" s="250"/>
      <c r="R240" s="250"/>
      <c r="S240" s="250"/>
      <c r="T240" s="250"/>
      <c r="U240" s="250"/>
      <c r="V240" s="242"/>
      <c r="W240" s="242"/>
      <c r="X240" s="251"/>
      <c r="Y240" s="251"/>
      <c r="Z240" s="250"/>
      <c r="AA240" s="250"/>
      <c r="AB240" s="250"/>
      <c r="AC240" s="250"/>
      <c r="AD240" s="250"/>
      <c r="AE240" s="250"/>
      <c r="AF240" s="242"/>
      <c r="AG240" s="242"/>
      <c r="AH240" s="242"/>
      <c r="AI240" s="251"/>
      <c r="AJ240" s="250"/>
      <c r="AK240" s="250"/>
      <c r="AL240" s="250"/>
      <c r="AM240" s="250"/>
      <c r="AN240" s="250"/>
      <c r="AO240" s="250"/>
      <c r="AP240" s="242"/>
      <c r="AQ240" s="11"/>
    </row>
    <row r="241" spans="2:43" ht="12.75" customHeight="1">
      <c r="B241" s="10"/>
      <c r="C241" s="44"/>
      <c r="D241" s="39"/>
      <c r="E241" s="49"/>
      <c r="F241" s="12"/>
      <c r="G241" s="12"/>
      <c r="H241" s="250"/>
      <c r="I241" s="250"/>
      <c r="J241" s="250"/>
      <c r="K241" s="250"/>
      <c r="L241" s="242"/>
      <c r="M241" s="242"/>
      <c r="N241" s="250"/>
      <c r="O241" s="250"/>
      <c r="P241" s="250"/>
      <c r="Q241" s="250"/>
      <c r="R241" s="250"/>
      <c r="S241" s="250"/>
      <c r="T241" s="250"/>
      <c r="U241" s="250"/>
      <c r="V241" s="242"/>
      <c r="W241" s="242"/>
      <c r="X241" s="251"/>
      <c r="Y241" s="251"/>
      <c r="Z241" s="250"/>
      <c r="AA241" s="250"/>
      <c r="AB241" s="250"/>
      <c r="AC241" s="250"/>
      <c r="AD241" s="250"/>
      <c r="AE241" s="250"/>
      <c r="AF241" s="242"/>
      <c r="AG241" s="242"/>
      <c r="AH241" s="242"/>
      <c r="AI241" s="251"/>
      <c r="AJ241" s="250"/>
      <c r="AK241" s="250"/>
      <c r="AL241" s="250"/>
      <c r="AM241" s="250"/>
      <c r="AN241" s="250"/>
      <c r="AO241" s="250"/>
      <c r="AP241" s="242"/>
      <c r="AQ241" s="11"/>
    </row>
    <row r="242" spans="3:43" ht="12.75" customHeight="1">
      <c r="C242" s="44"/>
      <c r="D242" s="39"/>
      <c r="E242" s="49"/>
      <c r="F242" s="12"/>
      <c r="G242" s="12"/>
      <c r="H242" s="250"/>
      <c r="I242" s="250"/>
      <c r="J242" s="250"/>
      <c r="K242" s="250"/>
      <c r="L242" s="253"/>
      <c r="M242" s="253"/>
      <c r="N242" s="250"/>
      <c r="O242" s="250"/>
      <c r="P242" s="250"/>
      <c r="Q242" s="250"/>
      <c r="R242" s="250"/>
      <c r="S242" s="250"/>
      <c r="T242" s="250"/>
      <c r="U242" s="250"/>
      <c r="V242" s="253"/>
      <c r="W242" s="253"/>
      <c r="X242" s="251"/>
      <c r="Y242" s="251"/>
      <c r="Z242" s="250"/>
      <c r="AA242" s="250"/>
      <c r="AB242" s="250"/>
      <c r="AC242" s="250"/>
      <c r="AD242" s="250"/>
      <c r="AE242" s="250"/>
      <c r="AF242" s="253"/>
      <c r="AG242" s="253"/>
      <c r="AH242" s="253"/>
      <c r="AI242" s="251"/>
      <c r="AJ242" s="250"/>
      <c r="AK242" s="250"/>
      <c r="AL242" s="250"/>
      <c r="AM242" s="250"/>
      <c r="AN242" s="250"/>
      <c r="AO242" s="250"/>
      <c r="AP242" s="253"/>
      <c r="AQ242" s="20"/>
    </row>
    <row r="243" spans="3:43" ht="12.75" customHeight="1">
      <c r="C243" s="44"/>
      <c r="D243" s="39"/>
      <c r="E243" s="49"/>
      <c r="F243" s="12"/>
      <c r="G243" s="12"/>
      <c r="H243" s="250"/>
      <c r="I243" s="250"/>
      <c r="J243" s="250"/>
      <c r="K243" s="250"/>
      <c r="L243" s="253"/>
      <c r="M243" s="253"/>
      <c r="N243" s="250"/>
      <c r="O243" s="250"/>
      <c r="P243" s="250"/>
      <c r="Q243" s="250"/>
      <c r="R243" s="250"/>
      <c r="S243" s="250"/>
      <c r="T243" s="250"/>
      <c r="U243" s="250"/>
      <c r="V243" s="253"/>
      <c r="W243" s="253"/>
      <c r="X243" s="251"/>
      <c r="Y243" s="251"/>
      <c r="Z243" s="250"/>
      <c r="AA243" s="250"/>
      <c r="AB243" s="250"/>
      <c r="AC243" s="250"/>
      <c r="AD243" s="250"/>
      <c r="AE243" s="250"/>
      <c r="AF243" s="253"/>
      <c r="AG243" s="253"/>
      <c r="AH243" s="253"/>
      <c r="AI243" s="251"/>
      <c r="AJ243" s="250"/>
      <c r="AK243" s="250"/>
      <c r="AL243" s="250"/>
      <c r="AM243" s="250"/>
      <c r="AN243" s="250"/>
      <c r="AO243" s="250"/>
      <c r="AP243" s="253"/>
      <c r="AQ243" s="20"/>
    </row>
    <row r="244" spans="3:43" ht="12.75" customHeight="1">
      <c r="C244" s="44"/>
      <c r="D244" s="39"/>
      <c r="E244" s="49"/>
      <c r="F244" s="12"/>
      <c r="G244" s="12"/>
      <c r="H244" s="250"/>
      <c r="I244" s="250"/>
      <c r="J244" s="250"/>
      <c r="K244" s="250"/>
      <c r="L244" s="253"/>
      <c r="M244" s="253"/>
      <c r="N244" s="250"/>
      <c r="O244" s="250"/>
      <c r="P244" s="250"/>
      <c r="Q244" s="250"/>
      <c r="R244" s="250"/>
      <c r="S244" s="250"/>
      <c r="T244" s="250"/>
      <c r="U244" s="250"/>
      <c r="V244" s="253"/>
      <c r="W244" s="253"/>
      <c r="X244" s="251"/>
      <c r="Y244" s="251"/>
      <c r="Z244" s="250"/>
      <c r="AA244" s="250"/>
      <c r="AB244" s="250"/>
      <c r="AC244" s="250"/>
      <c r="AD244" s="250"/>
      <c r="AE244" s="250"/>
      <c r="AF244" s="253"/>
      <c r="AG244" s="253"/>
      <c r="AH244" s="253"/>
      <c r="AI244" s="251"/>
      <c r="AJ244" s="250"/>
      <c r="AK244" s="250"/>
      <c r="AL244" s="250"/>
      <c r="AM244" s="250"/>
      <c r="AN244" s="250"/>
      <c r="AO244" s="250"/>
      <c r="AP244" s="253"/>
      <c r="AQ244" s="20"/>
    </row>
    <row r="245" spans="3:43" ht="12.75" customHeight="1">
      <c r="C245" s="44"/>
      <c r="D245" s="39"/>
      <c r="E245" s="49"/>
      <c r="F245" s="12"/>
      <c r="G245" s="12"/>
      <c r="H245" s="250"/>
      <c r="I245" s="250"/>
      <c r="J245" s="250"/>
      <c r="K245" s="250"/>
      <c r="L245" s="253"/>
      <c r="M245" s="253"/>
      <c r="N245" s="250"/>
      <c r="O245" s="250"/>
      <c r="P245" s="250"/>
      <c r="Q245" s="250"/>
      <c r="R245" s="250"/>
      <c r="S245" s="250"/>
      <c r="T245" s="250"/>
      <c r="U245" s="250"/>
      <c r="V245" s="253"/>
      <c r="W245" s="253"/>
      <c r="X245" s="251"/>
      <c r="Y245" s="251"/>
      <c r="Z245" s="250"/>
      <c r="AA245" s="250"/>
      <c r="AB245" s="250"/>
      <c r="AC245" s="250"/>
      <c r="AD245" s="250"/>
      <c r="AE245" s="250"/>
      <c r="AF245" s="253"/>
      <c r="AG245" s="253"/>
      <c r="AH245" s="253"/>
      <c r="AI245" s="251"/>
      <c r="AJ245" s="250"/>
      <c r="AK245" s="250"/>
      <c r="AL245" s="250"/>
      <c r="AM245" s="250"/>
      <c r="AN245" s="250"/>
      <c r="AO245" s="250"/>
      <c r="AP245" s="253"/>
      <c r="AQ245" s="20"/>
    </row>
    <row r="246" spans="2:43" ht="12.75" customHeight="1">
      <c r="B246" s="10"/>
      <c r="C246" s="44"/>
      <c r="D246" s="39"/>
      <c r="E246" s="49"/>
      <c r="F246" s="12"/>
      <c r="G246" s="12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  <c r="R246" s="250"/>
      <c r="S246" s="250"/>
      <c r="T246" s="250"/>
      <c r="U246" s="250"/>
      <c r="V246" s="250"/>
      <c r="W246" s="250"/>
      <c r="X246" s="251"/>
      <c r="Y246" s="251"/>
      <c r="Z246" s="250"/>
      <c r="AA246" s="250"/>
      <c r="AB246" s="250"/>
      <c r="AC246" s="250"/>
      <c r="AD246" s="250"/>
      <c r="AE246" s="250"/>
      <c r="AF246" s="250"/>
      <c r="AG246" s="250"/>
      <c r="AH246" s="250"/>
      <c r="AI246" s="251"/>
      <c r="AJ246" s="250"/>
      <c r="AK246" s="250"/>
      <c r="AL246" s="250"/>
      <c r="AM246" s="250"/>
      <c r="AN246" s="250"/>
      <c r="AO246" s="250"/>
      <c r="AP246" s="250"/>
      <c r="AQ246" s="12"/>
    </row>
    <row r="247" spans="2:43" ht="12.75" customHeight="1">
      <c r="B247" s="10"/>
      <c r="C247" s="44"/>
      <c r="D247" s="39"/>
      <c r="E247" s="49"/>
      <c r="F247" s="12"/>
      <c r="G247" s="12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  <c r="R247" s="250"/>
      <c r="S247" s="250"/>
      <c r="T247" s="250"/>
      <c r="U247" s="250"/>
      <c r="V247" s="250"/>
      <c r="W247" s="250"/>
      <c r="X247" s="251"/>
      <c r="Y247" s="251"/>
      <c r="Z247" s="250"/>
      <c r="AA247" s="250"/>
      <c r="AB247" s="250"/>
      <c r="AC247" s="250"/>
      <c r="AD247" s="250"/>
      <c r="AE247" s="250"/>
      <c r="AF247" s="250"/>
      <c r="AG247" s="250"/>
      <c r="AH247" s="250"/>
      <c r="AI247" s="251"/>
      <c r="AJ247" s="250"/>
      <c r="AK247" s="250"/>
      <c r="AL247" s="250"/>
      <c r="AM247" s="250"/>
      <c r="AN247" s="250"/>
      <c r="AO247" s="250"/>
      <c r="AP247" s="250"/>
      <c r="AQ247" s="12"/>
    </row>
    <row r="248" spans="2:43" ht="12.75" customHeight="1">
      <c r="B248" s="10"/>
      <c r="C248" s="44"/>
      <c r="D248" s="39"/>
      <c r="E248" s="49"/>
      <c r="F248" s="12"/>
      <c r="G248" s="12"/>
      <c r="H248" s="250"/>
      <c r="I248" s="250"/>
      <c r="J248" s="250"/>
      <c r="K248" s="250"/>
      <c r="L248" s="250"/>
      <c r="M248" s="250"/>
      <c r="N248" s="250"/>
      <c r="O248" s="250"/>
      <c r="P248" s="250"/>
      <c r="Q248" s="250"/>
      <c r="R248" s="250"/>
      <c r="S248" s="250"/>
      <c r="T248" s="250"/>
      <c r="U248" s="250"/>
      <c r="V248" s="250"/>
      <c r="W248" s="250"/>
      <c r="X248" s="251"/>
      <c r="Y248" s="251"/>
      <c r="Z248" s="250"/>
      <c r="AA248" s="250"/>
      <c r="AB248" s="250"/>
      <c r="AC248" s="250"/>
      <c r="AD248" s="250"/>
      <c r="AE248" s="250"/>
      <c r="AF248" s="250"/>
      <c r="AG248" s="250"/>
      <c r="AH248" s="250"/>
      <c r="AI248" s="251"/>
      <c r="AJ248" s="250"/>
      <c r="AK248" s="250"/>
      <c r="AL248" s="250"/>
      <c r="AM248" s="250"/>
      <c r="AN248" s="250"/>
      <c r="AO248" s="250"/>
      <c r="AP248" s="250"/>
      <c r="AQ248" s="12"/>
    </row>
    <row r="249" spans="2:43" ht="12.75" customHeight="1">
      <c r="B249" s="10"/>
      <c r="C249" s="44"/>
      <c r="D249" s="39"/>
      <c r="E249" s="49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Z249" s="12"/>
      <c r="AA249" s="12"/>
      <c r="AB249" s="12"/>
      <c r="AC249" s="12"/>
      <c r="AD249" s="12"/>
      <c r="AE249" s="12"/>
      <c r="AF249" s="12"/>
      <c r="AG249" s="12"/>
      <c r="AH249" s="12"/>
      <c r="AJ249" s="12"/>
      <c r="AK249" s="12"/>
      <c r="AL249" s="12"/>
      <c r="AM249" s="12"/>
      <c r="AN249" s="12"/>
      <c r="AO249" s="12"/>
      <c r="AP249" s="12"/>
      <c r="AQ249" s="12"/>
    </row>
    <row r="250" spans="2:43" ht="12.75" customHeight="1">
      <c r="B250" s="10"/>
      <c r="C250" s="44"/>
      <c r="D250" s="39"/>
      <c r="E250" s="49"/>
      <c r="F250" s="12"/>
      <c r="G250" s="12"/>
      <c r="H250" s="12"/>
      <c r="I250" s="12"/>
      <c r="J250" s="12"/>
      <c r="K250" s="12"/>
      <c r="L250" s="11"/>
      <c r="M250" s="11"/>
      <c r="N250" s="12"/>
      <c r="O250" s="12"/>
      <c r="P250" s="12"/>
      <c r="Q250" s="12"/>
      <c r="R250" s="12"/>
      <c r="S250" s="12"/>
      <c r="T250" s="12"/>
      <c r="U250" s="12"/>
      <c r="V250" s="11"/>
      <c r="W250" s="11"/>
      <c r="Z250" s="12"/>
      <c r="AA250" s="12"/>
      <c r="AB250" s="12"/>
      <c r="AC250" s="12"/>
      <c r="AD250" s="12"/>
      <c r="AE250" s="12"/>
      <c r="AF250" s="11"/>
      <c r="AG250" s="11"/>
      <c r="AH250" s="11"/>
      <c r="AJ250" s="12"/>
      <c r="AK250" s="12"/>
      <c r="AL250" s="12"/>
      <c r="AM250" s="12"/>
      <c r="AN250" s="12"/>
      <c r="AO250" s="12"/>
      <c r="AP250" s="11"/>
      <c r="AQ250" s="11"/>
    </row>
    <row r="251" spans="2:43" ht="12.75" customHeight="1">
      <c r="B251" s="17"/>
      <c r="C251" s="45"/>
      <c r="D251" s="41"/>
      <c r="E251" s="5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6"/>
      <c r="Y251" s="16"/>
      <c r="Z251" s="11"/>
      <c r="AA251" s="11"/>
      <c r="AB251" s="11"/>
      <c r="AC251" s="11"/>
      <c r="AD251" s="11"/>
      <c r="AE251" s="11"/>
      <c r="AF251" s="11"/>
      <c r="AG251" s="11"/>
      <c r="AH251" s="11"/>
      <c r="AI251" s="16"/>
      <c r="AJ251" s="11"/>
      <c r="AK251" s="11"/>
      <c r="AL251" s="11"/>
      <c r="AM251" s="11"/>
      <c r="AN251" s="11"/>
      <c r="AO251" s="11"/>
      <c r="AP251" s="11"/>
      <c r="AQ251" s="11"/>
    </row>
    <row r="252" spans="2:43" ht="12.75" customHeight="1">
      <c r="B252" s="17"/>
      <c r="C252" s="45"/>
      <c r="D252" s="41"/>
      <c r="E252" s="5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6"/>
      <c r="Y252" s="16"/>
      <c r="Z252" s="11"/>
      <c r="AA252" s="11"/>
      <c r="AB252" s="11"/>
      <c r="AC252" s="11"/>
      <c r="AD252" s="11"/>
      <c r="AE252" s="11"/>
      <c r="AF252" s="11"/>
      <c r="AG252" s="11"/>
      <c r="AH252" s="11"/>
      <c r="AI252" s="16"/>
      <c r="AJ252" s="11"/>
      <c r="AK252" s="11"/>
      <c r="AL252" s="11"/>
      <c r="AM252" s="11"/>
      <c r="AN252" s="11"/>
      <c r="AO252" s="11"/>
      <c r="AP252" s="11"/>
      <c r="AQ252" s="11"/>
    </row>
    <row r="253" spans="2:43" ht="12.75" customHeight="1">
      <c r="B253" s="17"/>
      <c r="C253" s="45"/>
      <c r="D253" s="41"/>
      <c r="E253" s="5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6"/>
      <c r="Y253" s="16"/>
      <c r="Z253" s="11"/>
      <c r="AA253" s="11"/>
      <c r="AB253" s="11"/>
      <c r="AC253" s="11"/>
      <c r="AD253" s="11"/>
      <c r="AE253" s="11"/>
      <c r="AF253" s="11"/>
      <c r="AG253" s="11"/>
      <c r="AH253" s="11"/>
      <c r="AI253" s="16"/>
      <c r="AJ253" s="11"/>
      <c r="AK253" s="11"/>
      <c r="AL253" s="11"/>
      <c r="AM253" s="11"/>
      <c r="AN253" s="11"/>
      <c r="AO253" s="11"/>
      <c r="AP253" s="11"/>
      <c r="AQ253" s="11"/>
    </row>
    <row r="254" spans="2:43" ht="12.75" customHeight="1">
      <c r="B254" s="10"/>
      <c r="C254" s="44"/>
      <c r="D254" s="39"/>
      <c r="E254" s="49"/>
      <c r="F254" s="12"/>
      <c r="G254" s="12"/>
      <c r="H254" s="12"/>
      <c r="I254" s="12"/>
      <c r="J254" s="12"/>
      <c r="K254" s="12"/>
      <c r="L254" s="11"/>
      <c r="M254" s="11"/>
      <c r="N254" s="12"/>
      <c r="O254" s="12"/>
      <c r="P254" s="12"/>
      <c r="Q254" s="12"/>
      <c r="R254" s="12"/>
      <c r="S254" s="12"/>
      <c r="T254" s="12"/>
      <c r="U254" s="12"/>
      <c r="V254" s="11"/>
      <c r="W254" s="11"/>
      <c r="Z254" s="12"/>
      <c r="AA254" s="12"/>
      <c r="AB254" s="12"/>
      <c r="AC254" s="12"/>
      <c r="AD254" s="12"/>
      <c r="AE254" s="12"/>
      <c r="AF254" s="11"/>
      <c r="AG254" s="11"/>
      <c r="AH254" s="11"/>
      <c r="AJ254" s="12"/>
      <c r="AK254" s="12"/>
      <c r="AL254" s="12"/>
      <c r="AM254" s="12"/>
      <c r="AN254" s="12"/>
      <c r="AO254" s="12"/>
      <c r="AP254" s="11"/>
      <c r="AQ254" s="11"/>
    </row>
    <row r="255" spans="3:43" ht="12.75" customHeight="1">
      <c r="C255" s="44"/>
      <c r="D255" s="39"/>
      <c r="E255" s="49"/>
      <c r="F255" s="12"/>
      <c r="G255" s="12"/>
      <c r="H255" s="12"/>
      <c r="I255" s="12"/>
      <c r="J255" s="12"/>
      <c r="K255" s="12"/>
      <c r="L255" s="20"/>
      <c r="M255" s="20"/>
      <c r="N255" s="12"/>
      <c r="O255" s="12"/>
      <c r="P255" s="12"/>
      <c r="Q255" s="12"/>
      <c r="R255" s="12"/>
      <c r="S255" s="12"/>
      <c r="T255" s="12"/>
      <c r="U255" s="12"/>
      <c r="V255" s="20"/>
      <c r="W255" s="20"/>
      <c r="Z255" s="12"/>
      <c r="AA255" s="12"/>
      <c r="AB255" s="12"/>
      <c r="AC255" s="12"/>
      <c r="AD255" s="12"/>
      <c r="AE255" s="12"/>
      <c r="AF255" s="20"/>
      <c r="AG255" s="20"/>
      <c r="AH255" s="20"/>
      <c r="AJ255" s="12"/>
      <c r="AK255" s="12"/>
      <c r="AL255" s="12"/>
      <c r="AM255" s="12"/>
      <c r="AN255" s="12"/>
      <c r="AO255" s="12"/>
      <c r="AP255" s="20"/>
      <c r="AQ255" s="20"/>
    </row>
    <row r="256" spans="3:43" ht="12.75" customHeight="1">
      <c r="C256" s="44"/>
      <c r="D256" s="39"/>
      <c r="E256" s="49"/>
      <c r="F256" s="12"/>
      <c r="G256" s="12"/>
      <c r="H256" s="12"/>
      <c r="I256" s="12"/>
      <c r="J256" s="12"/>
      <c r="K256" s="12"/>
      <c r="L256" s="20"/>
      <c r="M256" s="20"/>
      <c r="N256" s="12"/>
      <c r="O256" s="12"/>
      <c r="P256" s="12"/>
      <c r="Q256" s="12"/>
      <c r="R256" s="12"/>
      <c r="S256" s="12"/>
      <c r="T256" s="12"/>
      <c r="U256" s="12"/>
      <c r="V256" s="20"/>
      <c r="W256" s="20"/>
      <c r="Z256" s="12"/>
      <c r="AA256" s="12"/>
      <c r="AB256" s="12"/>
      <c r="AC256" s="12"/>
      <c r="AD256" s="12"/>
      <c r="AE256" s="12"/>
      <c r="AF256" s="20"/>
      <c r="AG256" s="20"/>
      <c r="AH256" s="20"/>
      <c r="AJ256" s="12"/>
      <c r="AK256" s="12"/>
      <c r="AL256" s="12"/>
      <c r="AM256" s="12"/>
      <c r="AN256" s="12"/>
      <c r="AO256" s="12"/>
      <c r="AP256" s="20"/>
      <c r="AQ256" s="20"/>
    </row>
    <row r="257" spans="2:43" ht="12.75" customHeight="1">
      <c r="B257" s="10"/>
      <c r="C257" s="44"/>
      <c r="D257" s="39"/>
      <c r="E257" s="49"/>
      <c r="F257" s="12"/>
      <c r="G257" s="12"/>
      <c r="H257" s="12"/>
      <c r="I257" s="12"/>
      <c r="J257" s="12"/>
      <c r="K257" s="12"/>
      <c r="L257" s="11"/>
      <c r="M257" s="11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Z257" s="12"/>
      <c r="AA257" s="12"/>
      <c r="AB257" s="12"/>
      <c r="AC257" s="12"/>
      <c r="AD257" s="12"/>
      <c r="AE257" s="12"/>
      <c r="AF257" s="12"/>
      <c r="AG257" s="12"/>
      <c r="AH257" s="12"/>
      <c r="AJ257" s="12"/>
      <c r="AK257" s="12"/>
      <c r="AL257" s="12"/>
      <c r="AM257" s="12"/>
      <c r="AN257" s="12"/>
      <c r="AO257" s="12"/>
      <c r="AP257" s="12"/>
      <c r="AQ257" s="12"/>
    </row>
    <row r="258" spans="2:43" ht="12.75" customHeight="1">
      <c r="B258" s="10"/>
      <c r="C258" s="44"/>
      <c r="D258" s="39"/>
      <c r="E258" s="49"/>
      <c r="F258" s="12"/>
      <c r="G258" s="12"/>
      <c r="H258" s="12"/>
      <c r="I258" s="12"/>
      <c r="J258" s="12"/>
      <c r="K258" s="12"/>
      <c r="L258" s="11"/>
      <c r="M258" s="11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Z258" s="12"/>
      <c r="AA258" s="12"/>
      <c r="AB258" s="12"/>
      <c r="AC258" s="12"/>
      <c r="AD258" s="12"/>
      <c r="AE258" s="12"/>
      <c r="AF258" s="12"/>
      <c r="AG258" s="12"/>
      <c r="AH258" s="12"/>
      <c r="AJ258" s="12"/>
      <c r="AK258" s="12"/>
      <c r="AL258" s="12"/>
      <c r="AM258" s="12"/>
      <c r="AN258" s="12"/>
      <c r="AO258" s="12"/>
      <c r="AP258" s="12"/>
      <c r="AQ258" s="12"/>
    </row>
    <row r="259" spans="2:43" ht="12.75" customHeight="1">
      <c r="B259" s="17"/>
      <c r="C259" s="45"/>
      <c r="D259" s="40"/>
      <c r="E259" s="52"/>
      <c r="F259" s="11"/>
      <c r="G259" s="11"/>
      <c r="H259" s="11"/>
      <c r="I259" s="11"/>
      <c r="J259" s="11"/>
      <c r="K259" s="11"/>
      <c r="L259" s="20"/>
      <c r="M259" s="20"/>
      <c r="N259" s="11"/>
      <c r="O259" s="11"/>
      <c r="P259" s="11"/>
      <c r="Q259" s="11"/>
      <c r="R259" s="11"/>
      <c r="S259" s="11"/>
      <c r="T259" s="11"/>
      <c r="U259" s="11"/>
      <c r="V259" s="20"/>
      <c r="W259" s="20"/>
      <c r="X259" s="16"/>
      <c r="Y259" s="16"/>
      <c r="Z259" s="11"/>
      <c r="AA259" s="11"/>
      <c r="AB259" s="11"/>
      <c r="AC259" s="11"/>
      <c r="AD259" s="11"/>
      <c r="AE259" s="11"/>
      <c r="AF259" s="20"/>
      <c r="AG259" s="20"/>
      <c r="AH259" s="20"/>
      <c r="AI259" s="16"/>
      <c r="AJ259" s="11"/>
      <c r="AK259" s="11"/>
      <c r="AL259" s="11"/>
      <c r="AM259" s="11"/>
      <c r="AN259" s="11"/>
      <c r="AO259" s="11"/>
      <c r="AP259" s="20"/>
      <c r="AQ259" s="20"/>
    </row>
    <row r="260" spans="2:43" ht="12.75" customHeight="1">
      <c r="B260" s="17"/>
      <c r="C260" s="45"/>
      <c r="D260" s="40"/>
      <c r="E260" s="52"/>
      <c r="F260" s="11"/>
      <c r="G260" s="11"/>
      <c r="H260" s="11"/>
      <c r="I260" s="11"/>
      <c r="J260" s="11"/>
      <c r="K260" s="11"/>
      <c r="L260" s="20"/>
      <c r="M260" s="20"/>
      <c r="N260" s="11"/>
      <c r="O260" s="11"/>
      <c r="P260" s="11"/>
      <c r="Q260" s="11"/>
      <c r="R260" s="11"/>
      <c r="S260" s="11"/>
      <c r="T260" s="11"/>
      <c r="U260" s="11"/>
      <c r="V260" s="20"/>
      <c r="W260" s="20"/>
      <c r="X260" s="16"/>
      <c r="Y260" s="16"/>
      <c r="Z260" s="11"/>
      <c r="AA260" s="11"/>
      <c r="AB260" s="11"/>
      <c r="AC260" s="11"/>
      <c r="AD260" s="11"/>
      <c r="AE260" s="11"/>
      <c r="AF260" s="20"/>
      <c r="AG260" s="20"/>
      <c r="AH260" s="20"/>
      <c r="AI260" s="16"/>
      <c r="AJ260" s="11"/>
      <c r="AK260" s="11"/>
      <c r="AL260" s="11"/>
      <c r="AM260" s="11"/>
      <c r="AN260" s="11"/>
      <c r="AO260" s="11"/>
      <c r="AP260" s="20"/>
      <c r="AQ260" s="20"/>
    </row>
    <row r="261" spans="2:43" ht="12.75" customHeight="1">
      <c r="B261" s="17"/>
      <c r="C261" s="45"/>
      <c r="D261" s="40"/>
      <c r="E261" s="52"/>
      <c r="F261" s="11"/>
      <c r="G261" s="11"/>
      <c r="H261" s="11"/>
      <c r="I261" s="11"/>
      <c r="J261" s="11"/>
      <c r="K261" s="11"/>
      <c r="L261" s="20"/>
      <c r="M261" s="20"/>
      <c r="N261" s="11"/>
      <c r="O261" s="11"/>
      <c r="P261" s="11"/>
      <c r="Q261" s="11"/>
      <c r="R261" s="11"/>
      <c r="S261" s="11"/>
      <c r="T261" s="11"/>
      <c r="U261" s="11"/>
      <c r="V261" s="20"/>
      <c r="W261" s="20"/>
      <c r="X261" s="16"/>
      <c r="Y261" s="16"/>
      <c r="Z261" s="11"/>
      <c r="AA261" s="11"/>
      <c r="AB261" s="11"/>
      <c r="AC261" s="11"/>
      <c r="AD261" s="11"/>
      <c r="AE261" s="11"/>
      <c r="AF261" s="20"/>
      <c r="AG261" s="20"/>
      <c r="AH261" s="20"/>
      <c r="AI261" s="16"/>
      <c r="AJ261" s="11"/>
      <c r="AK261" s="11"/>
      <c r="AL261" s="11"/>
      <c r="AM261" s="11"/>
      <c r="AN261" s="11"/>
      <c r="AO261" s="11"/>
      <c r="AP261" s="20"/>
      <c r="AQ261" s="20"/>
    </row>
    <row r="262" spans="2:43" ht="12.75" customHeight="1">
      <c r="B262" s="17"/>
      <c r="C262" s="45"/>
      <c r="D262" s="40"/>
      <c r="E262" s="52"/>
      <c r="F262" s="11"/>
      <c r="G262" s="11"/>
      <c r="H262" s="11"/>
      <c r="I262" s="11"/>
      <c r="J262" s="11"/>
      <c r="K262" s="11"/>
      <c r="L262" s="20"/>
      <c r="M262" s="20"/>
      <c r="N262" s="11"/>
      <c r="O262" s="11"/>
      <c r="P262" s="11"/>
      <c r="Q262" s="11"/>
      <c r="R262" s="11"/>
      <c r="S262" s="11"/>
      <c r="T262" s="11"/>
      <c r="U262" s="11"/>
      <c r="V262" s="20"/>
      <c r="W262" s="20"/>
      <c r="X262" s="16"/>
      <c r="Y262" s="16"/>
      <c r="Z262" s="11"/>
      <c r="AA262" s="11"/>
      <c r="AB262" s="11"/>
      <c r="AC262" s="11"/>
      <c r="AD262" s="11"/>
      <c r="AE262" s="11"/>
      <c r="AF262" s="20"/>
      <c r="AG262" s="20"/>
      <c r="AH262" s="20"/>
      <c r="AI262" s="16"/>
      <c r="AJ262" s="11"/>
      <c r="AK262" s="11"/>
      <c r="AL262" s="11"/>
      <c r="AM262" s="11"/>
      <c r="AN262" s="11"/>
      <c r="AO262" s="11"/>
      <c r="AP262" s="20"/>
      <c r="AQ262" s="20"/>
    </row>
    <row r="263" spans="2:43" ht="12.75" customHeight="1">
      <c r="B263" s="17"/>
      <c r="C263" s="45"/>
      <c r="D263" s="40"/>
      <c r="E263" s="52"/>
      <c r="F263" s="11"/>
      <c r="G263" s="11"/>
      <c r="H263" s="11"/>
      <c r="I263" s="11"/>
      <c r="J263" s="11"/>
      <c r="K263" s="11"/>
      <c r="L263" s="20"/>
      <c r="M263" s="20"/>
      <c r="N263" s="11"/>
      <c r="O263" s="11"/>
      <c r="P263" s="11"/>
      <c r="Q263" s="11"/>
      <c r="R263" s="11"/>
      <c r="S263" s="11"/>
      <c r="T263" s="11"/>
      <c r="U263" s="11"/>
      <c r="V263" s="20"/>
      <c r="W263" s="20"/>
      <c r="X263" s="16"/>
      <c r="Y263" s="16"/>
      <c r="Z263" s="11"/>
      <c r="AA263" s="11"/>
      <c r="AB263" s="11"/>
      <c r="AC263" s="11"/>
      <c r="AD263" s="11"/>
      <c r="AE263" s="11"/>
      <c r="AF263" s="20"/>
      <c r="AG263" s="20"/>
      <c r="AH263" s="20"/>
      <c r="AI263" s="16"/>
      <c r="AJ263" s="11"/>
      <c r="AK263" s="11"/>
      <c r="AL263" s="11"/>
      <c r="AM263" s="11"/>
      <c r="AN263" s="11"/>
      <c r="AO263" s="11"/>
      <c r="AP263" s="20"/>
      <c r="AQ263" s="20"/>
    </row>
    <row r="264" spans="2:43" ht="12.75" customHeight="1">
      <c r="B264" s="17"/>
      <c r="C264" s="45"/>
      <c r="D264" s="40"/>
      <c r="E264" s="52"/>
      <c r="F264" s="11"/>
      <c r="G264" s="11"/>
      <c r="H264" s="11"/>
      <c r="I264" s="11"/>
      <c r="J264" s="11"/>
      <c r="K264" s="11"/>
      <c r="L264" s="20"/>
      <c r="M264" s="20"/>
      <c r="N264" s="11"/>
      <c r="O264" s="11"/>
      <c r="P264" s="11"/>
      <c r="Q264" s="11"/>
      <c r="R264" s="11"/>
      <c r="S264" s="11"/>
      <c r="T264" s="11"/>
      <c r="U264" s="11"/>
      <c r="V264" s="20"/>
      <c r="W264" s="20"/>
      <c r="X264" s="16"/>
      <c r="Y264" s="16"/>
      <c r="Z264" s="11"/>
      <c r="AA264" s="11"/>
      <c r="AB264" s="11"/>
      <c r="AC264" s="11"/>
      <c r="AD264" s="11"/>
      <c r="AE264" s="11"/>
      <c r="AF264" s="20"/>
      <c r="AG264" s="20"/>
      <c r="AH264" s="20"/>
      <c r="AI264" s="16"/>
      <c r="AJ264" s="11"/>
      <c r="AK264" s="11"/>
      <c r="AL264" s="11"/>
      <c r="AM264" s="11"/>
      <c r="AN264" s="11"/>
      <c r="AO264" s="11"/>
      <c r="AP264" s="20"/>
      <c r="AQ264" s="20"/>
    </row>
    <row r="265" spans="2:43" ht="12.75" customHeight="1">
      <c r="B265" s="17"/>
      <c r="C265" s="45"/>
      <c r="D265" s="40"/>
      <c r="E265" s="52"/>
      <c r="F265" s="11"/>
      <c r="G265" s="11"/>
      <c r="H265" s="11"/>
      <c r="I265" s="11"/>
      <c r="J265" s="11"/>
      <c r="K265" s="11"/>
      <c r="L265" s="20"/>
      <c r="M265" s="20"/>
      <c r="N265" s="11"/>
      <c r="O265" s="11"/>
      <c r="P265" s="11"/>
      <c r="Q265" s="11"/>
      <c r="R265" s="11"/>
      <c r="S265" s="11"/>
      <c r="T265" s="11"/>
      <c r="U265" s="11"/>
      <c r="V265" s="20"/>
      <c r="W265" s="20"/>
      <c r="X265" s="16"/>
      <c r="Y265" s="16"/>
      <c r="Z265" s="11"/>
      <c r="AA265" s="11"/>
      <c r="AB265" s="11"/>
      <c r="AC265" s="11"/>
      <c r="AD265" s="11"/>
      <c r="AE265" s="11"/>
      <c r="AF265" s="20"/>
      <c r="AG265" s="20"/>
      <c r="AH265" s="20"/>
      <c r="AI265" s="16"/>
      <c r="AJ265" s="11"/>
      <c r="AK265" s="11"/>
      <c r="AL265" s="11"/>
      <c r="AM265" s="11"/>
      <c r="AN265" s="11"/>
      <c r="AO265" s="11"/>
      <c r="AP265" s="20"/>
      <c r="AQ265" s="20"/>
    </row>
    <row r="266" spans="2:43" ht="12.75" customHeight="1">
      <c r="B266" s="17"/>
      <c r="C266" s="45"/>
      <c r="D266" s="40"/>
      <c r="E266" s="52"/>
      <c r="F266" s="11"/>
      <c r="G266" s="11"/>
      <c r="H266" s="11"/>
      <c r="I266" s="11"/>
      <c r="J266" s="11"/>
      <c r="K266" s="11"/>
      <c r="L266" s="20"/>
      <c r="M266" s="20"/>
      <c r="N266" s="11"/>
      <c r="O266" s="11"/>
      <c r="P266" s="11"/>
      <c r="Q266" s="11"/>
      <c r="R266" s="11"/>
      <c r="S266" s="11"/>
      <c r="T266" s="11"/>
      <c r="U266" s="11"/>
      <c r="V266" s="20"/>
      <c r="W266" s="20"/>
      <c r="X266" s="16"/>
      <c r="Y266" s="16"/>
      <c r="Z266" s="11"/>
      <c r="AA266" s="11"/>
      <c r="AB266" s="11"/>
      <c r="AC266" s="11"/>
      <c r="AD266" s="11"/>
      <c r="AE266" s="11"/>
      <c r="AF266" s="20"/>
      <c r="AG266" s="20"/>
      <c r="AH266" s="20"/>
      <c r="AI266" s="16"/>
      <c r="AJ266" s="11"/>
      <c r="AK266" s="11"/>
      <c r="AL266" s="11"/>
      <c r="AM266" s="11"/>
      <c r="AN266" s="11"/>
      <c r="AO266" s="11"/>
      <c r="AP266" s="20"/>
      <c r="AQ266" s="20"/>
    </row>
    <row r="267" spans="2:43" ht="12.75" customHeight="1">
      <c r="B267" s="17"/>
      <c r="C267" s="45"/>
      <c r="D267" s="40"/>
      <c r="E267" s="52"/>
      <c r="F267" s="11"/>
      <c r="G267" s="11"/>
      <c r="H267" s="11"/>
      <c r="I267" s="11"/>
      <c r="J267" s="11"/>
      <c r="K267" s="11"/>
      <c r="L267" s="20"/>
      <c r="M267" s="20"/>
      <c r="N267" s="11"/>
      <c r="O267" s="11"/>
      <c r="P267" s="11"/>
      <c r="Q267" s="11"/>
      <c r="R267" s="11"/>
      <c r="S267" s="11"/>
      <c r="T267" s="11"/>
      <c r="U267" s="11"/>
      <c r="V267" s="20"/>
      <c r="W267" s="20"/>
      <c r="X267" s="16"/>
      <c r="Y267" s="16"/>
      <c r="Z267" s="11"/>
      <c r="AA267" s="11"/>
      <c r="AB267" s="11"/>
      <c r="AC267" s="11"/>
      <c r="AD267" s="11"/>
      <c r="AE267" s="11"/>
      <c r="AF267" s="20"/>
      <c r="AG267" s="20"/>
      <c r="AH267" s="20"/>
      <c r="AI267" s="16"/>
      <c r="AJ267" s="11"/>
      <c r="AK267" s="11"/>
      <c r="AL267" s="11"/>
      <c r="AM267" s="11"/>
      <c r="AN267" s="11"/>
      <c r="AO267" s="11"/>
      <c r="AP267" s="20"/>
      <c r="AQ267" s="20"/>
    </row>
    <row r="268" spans="2:43" ht="12.75" customHeight="1">
      <c r="B268" s="17"/>
      <c r="C268" s="45"/>
      <c r="D268" s="40"/>
      <c r="E268" s="52"/>
      <c r="F268" s="11"/>
      <c r="G268" s="11"/>
      <c r="H268" s="11"/>
      <c r="I268" s="11"/>
      <c r="J268" s="11"/>
      <c r="K268" s="11"/>
      <c r="L268" s="20"/>
      <c r="M268" s="20"/>
      <c r="N268" s="11"/>
      <c r="O268" s="11"/>
      <c r="P268" s="11"/>
      <c r="Q268" s="11"/>
      <c r="R268" s="11"/>
      <c r="S268" s="11"/>
      <c r="T268" s="11"/>
      <c r="U268" s="11"/>
      <c r="V268" s="20"/>
      <c r="W268" s="20"/>
      <c r="X268" s="16"/>
      <c r="Y268" s="16"/>
      <c r="Z268" s="11"/>
      <c r="AA268" s="11"/>
      <c r="AB268" s="11"/>
      <c r="AC268" s="11"/>
      <c r="AD268" s="11"/>
      <c r="AE268" s="11"/>
      <c r="AF268" s="20"/>
      <c r="AG268" s="20"/>
      <c r="AH268" s="20"/>
      <c r="AI268" s="16"/>
      <c r="AJ268" s="11"/>
      <c r="AK268" s="11"/>
      <c r="AL268" s="11"/>
      <c r="AM268" s="11"/>
      <c r="AN268" s="11"/>
      <c r="AO268" s="11"/>
      <c r="AP268" s="20"/>
      <c r="AQ268" s="20"/>
    </row>
    <row r="269" spans="2:43" ht="12.75" customHeight="1">
      <c r="B269" s="17"/>
      <c r="C269" s="45"/>
      <c r="D269" s="40"/>
      <c r="E269" s="52"/>
      <c r="F269" s="11"/>
      <c r="G269" s="11"/>
      <c r="H269" s="11"/>
      <c r="I269" s="11"/>
      <c r="J269" s="11"/>
      <c r="K269" s="11"/>
      <c r="L269" s="20"/>
      <c r="M269" s="20"/>
      <c r="N269" s="11"/>
      <c r="O269" s="11"/>
      <c r="P269" s="11"/>
      <c r="Q269" s="11"/>
      <c r="R269" s="11"/>
      <c r="S269" s="11"/>
      <c r="T269" s="11"/>
      <c r="U269" s="11"/>
      <c r="V269" s="20"/>
      <c r="W269" s="20"/>
      <c r="X269" s="16"/>
      <c r="Y269" s="16"/>
      <c r="Z269" s="11"/>
      <c r="AA269" s="11"/>
      <c r="AB269" s="11"/>
      <c r="AC269" s="11"/>
      <c r="AD269" s="11"/>
      <c r="AE269" s="11"/>
      <c r="AF269" s="20"/>
      <c r="AG269" s="20"/>
      <c r="AH269" s="20"/>
      <c r="AI269" s="16"/>
      <c r="AJ269" s="11"/>
      <c r="AK269" s="11"/>
      <c r="AL269" s="11"/>
      <c r="AM269" s="11"/>
      <c r="AN269" s="11"/>
      <c r="AO269" s="11"/>
      <c r="AP269" s="20"/>
      <c r="AQ269" s="20"/>
    </row>
    <row r="270" spans="2:43" ht="12.75" customHeight="1">
      <c r="B270" s="17"/>
      <c r="C270" s="45"/>
      <c r="D270" s="40"/>
      <c r="E270" s="52"/>
      <c r="F270" s="11"/>
      <c r="G270" s="11"/>
      <c r="H270" s="11"/>
      <c r="I270" s="11"/>
      <c r="J270" s="11"/>
      <c r="K270" s="11"/>
      <c r="L270" s="20"/>
      <c r="M270" s="20"/>
      <c r="N270" s="11"/>
      <c r="O270" s="11"/>
      <c r="P270" s="11"/>
      <c r="Q270" s="11"/>
      <c r="R270" s="11"/>
      <c r="S270" s="11"/>
      <c r="T270" s="11"/>
      <c r="U270" s="11"/>
      <c r="V270" s="20"/>
      <c r="W270" s="20"/>
      <c r="X270" s="16"/>
      <c r="Y270" s="16"/>
      <c r="Z270" s="11"/>
      <c r="AA270" s="11"/>
      <c r="AB270" s="11"/>
      <c r="AC270" s="11"/>
      <c r="AD270" s="11"/>
      <c r="AE270" s="11"/>
      <c r="AF270" s="20"/>
      <c r="AG270" s="20"/>
      <c r="AH270" s="20"/>
      <c r="AI270" s="16"/>
      <c r="AJ270" s="11"/>
      <c r="AK270" s="11"/>
      <c r="AL270" s="11"/>
      <c r="AM270" s="11"/>
      <c r="AN270" s="11"/>
      <c r="AO270" s="11"/>
      <c r="AP270" s="20"/>
      <c r="AQ270" s="20"/>
    </row>
    <row r="271" spans="2:43" ht="12.75" customHeight="1">
      <c r="B271" s="10"/>
      <c r="C271" s="44"/>
      <c r="D271" s="39"/>
      <c r="E271" s="49"/>
      <c r="F271" s="12"/>
      <c r="G271" s="12"/>
      <c r="H271" s="12"/>
      <c r="I271" s="12"/>
      <c r="J271" s="12"/>
      <c r="K271" s="12"/>
      <c r="L271" s="11"/>
      <c r="M271" s="11"/>
      <c r="N271" s="12"/>
      <c r="O271" s="12"/>
      <c r="P271" s="12"/>
      <c r="Q271" s="12"/>
      <c r="R271" s="12"/>
      <c r="S271" s="12"/>
      <c r="T271" s="12"/>
      <c r="U271" s="12"/>
      <c r="V271" s="11"/>
      <c r="W271" s="11"/>
      <c r="Z271" s="12"/>
      <c r="AA271" s="12"/>
      <c r="AB271" s="12"/>
      <c r="AC271" s="12"/>
      <c r="AD271" s="12"/>
      <c r="AE271" s="12"/>
      <c r="AF271" s="11"/>
      <c r="AG271" s="11"/>
      <c r="AH271" s="11"/>
      <c r="AJ271" s="12"/>
      <c r="AK271" s="12"/>
      <c r="AL271" s="12"/>
      <c r="AM271" s="12"/>
      <c r="AN271" s="12"/>
      <c r="AO271" s="12"/>
      <c r="AP271" s="11"/>
      <c r="AQ271" s="11"/>
    </row>
    <row r="272" spans="2:43" ht="12.75" customHeight="1">
      <c r="B272" s="10"/>
      <c r="C272" s="44"/>
      <c r="D272" s="39"/>
      <c r="E272" s="49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Z272" s="12"/>
      <c r="AA272" s="12"/>
      <c r="AB272" s="12"/>
      <c r="AC272" s="12"/>
      <c r="AD272" s="12"/>
      <c r="AE272" s="12"/>
      <c r="AF272" s="12"/>
      <c r="AG272" s="12"/>
      <c r="AH272" s="12"/>
      <c r="AJ272" s="12"/>
      <c r="AK272" s="12"/>
      <c r="AL272" s="12"/>
      <c r="AM272" s="12"/>
      <c r="AN272" s="12"/>
      <c r="AO272" s="12"/>
      <c r="AP272" s="12"/>
      <c r="AQ272" s="12"/>
    </row>
    <row r="273" spans="2:43" ht="12.75" customHeight="1">
      <c r="B273" s="10"/>
      <c r="C273" s="44"/>
      <c r="D273" s="39"/>
      <c r="E273" s="49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Z273" s="12"/>
      <c r="AA273" s="12"/>
      <c r="AB273" s="12"/>
      <c r="AC273" s="12"/>
      <c r="AD273" s="12"/>
      <c r="AE273" s="12"/>
      <c r="AF273" s="12"/>
      <c r="AG273" s="12"/>
      <c r="AH273" s="12"/>
      <c r="AJ273" s="12"/>
      <c r="AK273" s="12"/>
      <c r="AL273" s="12"/>
      <c r="AM273" s="12"/>
      <c r="AN273" s="12"/>
      <c r="AO273" s="12"/>
      <c r="AP273" s="12"/>
      <c r="AQ273" s="12"/>
    </row>
    <row r="274" spans="2:43" ht="12.75" customHeight="1">
      <c r="B274" s="10"/>
      <c r="C274" s="44"/>
      <c r="D274" s="39"/>
      <c r="E274" s="49"/>
      <c r="F274" s="12"/>
      <c r="G274" s="12"/>
      <c r="H274" s="12"/>
      <c r="I274" s="12"/>
      <c r="J274" s="12"/>
      <c r="K274" s="12"/>
      <c r="L274" s="11"/>
      <c r="M274" s="11"/>
      <c r="N274" s="12"/>
      <c r="O274" s="12"/>
      <c r="P274" s="12"/>
      <c r="Q274" s="12"/>
      <c r="R274" s="12"/>
      <c r="S274" s="12"/>
      <c r="T274" s="12"/>
      <c r="U274" s="12"/>
      <c r="V274" s="11"/>
      <c r="W274" s="11"/>
      <c r="Z274" s="12"/>
      <c r="AA274" s="12"/>
      <c r="AB274" s="12"/>
      <c r="AC274" s="12"/>
      <c r="AD274" s="12"/>
      <c r="AE274" s="12"/>
      <c r="AF274" s="11"/>
      <c r="AG274" s="11"/>
      <c r="AH274" s="11"/>
      <c r="AJ274" s="12"/>
      <c r="AK274" s="12"/>
      <c r="AL274" s="12"/>
      <c r="AM274" s="12"/>
      <c r="AN274" s="12"/>
      <c r="AO274" s="12"/>
      <c r="AP274" s="11"/>
      <c r="AQ274" s="11"/>
    </row>
    <row r="275" spans="2:43" ht="12.75" customHeight="1">
      <c r="B275" s="17"/>
      <c r="C275" s="45"/>
      <c r="D275" s="40"/>
      <c r="E275" s="50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6"/>
      <c r="Y275" s="16"/>
      <c r="Z275" s="11"/>
      <c r="AA275" s="11"/>
      <c r="AB275" s="11"/>
      <c r="AC275" s="11"/>
      <c r="AD275" s="11"/>
      <c r="AE275" s="11"/>
      <c r="AF275" s="11"/>
      <c r="AG275" s="11"/>
      <c r="AH275" s="11"/>
      <c r="AI275" s="16"/>
      <c r="AJ275" s="11"/>
      <c r="AK275" s="11"/>
      <c r="AL275" s="11"/>
      <c r="AM275" s="11"/>
      <c r="AN275" s="11"/>
      <c r="AO275" s="11"/>
      <c r="AP275" s="11"/>
      <c r="AQ275" s="11"/>
    </row>
    <row r="276" spans="2:43" ht="12.75" customHeight="1">
      <c r="B276" s="17"/>
      <c r="C276" s="45"/>
      <c r="D276" s="40"/>
      <c r="E276" s="50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6"/>
      <c r="Y276" s="16"/>
      <c r="Z276" s="11"/>
      <c r="AA276" s="11"/>
      <c r="AB276" s="11"/>
      <c r="AC276" s="11"/>
      <c r="AD276" s="11"/>
      <c r="AE276" s="11"/>
      <c r="AF276" s="11"/>
      <c r="AG276" s="11"/>
      <c r="AH276" s="11"/>
      <c r="AI276" s="16"/>
      <c r="AJ276" s="11"/>
      <c r="AK276" s="11"/>
      <c r="AL276" s="11"/>
      <c r="AM276" s="11"/>
      <c r="AN276" s="11"/>
      <c r="AO276" s="11"/>
      <c r="AP276" s="11"/>
      <c r="AQ276" s="11"/>
    </row>
    <row r="277" spans="3:43" ht="12.75" customHeight="1">
      <c r="C277" s="44"/>
      <c r="D277" s="39"/>
      <c r="E277" s="49"/>
      <c r="F277" s="12"/>
      <c r="G277" s="12"/>
      <c r="H277" s="12"/>
      <c r="I277" s="12"/>
      <c r="J277" s="11"/>
      <c r="K277" s="11"/>
      <c r="L277" s="11"/>
      <c r="M277" s="11"/>
      <c r="N277" s="12"/>
      <c r="O277" s="12"/>
      <c r="P277" s="12"/>
      <c r="Q277" s="12"/>
      <c r="R277" s="12"/>
      <c r="S277" s="12"/>
      <c r="T277" s="11"/>
      <c r="U277" s="11"/>
      <c r="V277" s="11"/>
      <c r="W277" s="11"/>
      <c r="Z277" s="12"/>
      <c r="AA277" s="12"/>
      <c r="AB277" s="12"/>
      <c r="AC277" s="12"/>
      <c r="AD277" s="11"/>
      <c r="AE277" s="11"/>
      <c r="AF277" s="11"/>
      <c r="AG277" s="11"/>
      <c r="AH277" s="11"/>
      <c r="AJ277" s="12"/>
      <c r="AK277" s="12"/>
      <c r="AL277" s="12"/>
      <c r="AM277" s="12"/>
      <c r="AN277" s="11"/>
      <c r="AO277" s="11"/>
      <c r="AP277" s="11"/>
      <c r="AQ277" s="11"/>
    </row>
    <row r="278" spans="3:43" ht="12.75" customHeight="1">
      <c r="C278" s="44"/>
      <c r="D278" s="39"/>
      <c r="E278" s="49"/>
      <c r="F278" s="12"/>
      <c r="G278" s="12"/>
      <c r="H278" s="12"/>
      <c r="I278" s="12"/>
      <c r="J278" s="11"/>
      <c r="K278" s="11"/>
      <c r="L278" s="11"/>
      <c r="M278" s="11"/>
      <c r="N278" s="12"/>
      <c r="O278" s="12"/>
      <c r="P278" s="12"/>
      <c r="Q278" s="12"/>
      <c r="R278" s="12"/>
      <c r="S278" s="12"/>
      <c r="T278" s="11"/>
      <c r="U278" s="11"/>
      <c r="V278" s="11"/>
      <c r="W278" s="11"/>
      <c r="Z278" s="12"/>
      <c r="AA278" s="12"/>
      <c r="AB278" s="12"/>
      <c r="AC278" s="12"/>
      <c r="AD278" s="11"/>
      <c r="AE278" s="11"/>
      <c r="AF278" s="11"/>
      <c r="AG278" s="11"/>
      <c r="AH278" s="11"/>
      <c r="AJ278" s="12"/>
      <c r="AK278" s="12"/>
      <c r="AL278" s="12"/>
      <c r="AM278" s="12"/>
      <c r="AN278" s="11"/>
      <c r="AO278" s="11"/>
      <c r="AP278" s="11"/>
      <c r="AQ278" s="11"/>
    </row>
    <row r="279" spans="3:43" ht="12.75" customHeight="1">
      <c r="C279" s="44"/>
      <c r="D279" s="39"/>
      <c r="E279" s="49"/>
      <c r="F279" s="12"/>
      <c r="G279" s="12"/>
      <c r="H279" s="12"/>
      <c r="I279" s="12"/>
      <c r="J279" s="11"/>
      <c r="K279" s="11"/>
      <c r="L279" s="11"/>
      <c r="M279" s="11"/>
      <c r="N279" s="12"/>
      <c r="O279" s="12"/>
      <c r="P279" s="12"/>
      <c r="Q279" s="12"/>
      <c r="R279" s="12"/>
      <c r="S279" s="12"/>
      <c r="T279" s="11"/>
      <c r="U279" s="11"/>
      <c r="V279" s="11"/>
      <c r="W279" s="11"/>
      <c r="Z279" s="12"/>
      <c r="AA279" s="12"/>
      <c r="AB279" s="12"/>
      <c r="AC279" s="12"/>
      <c r="AD279" s="11"/>
      <c r="AE279" s="11"/>
      <c r="AF279" s="11"/>
      <c r="AG279" s="11"/>
      <c r="AH279" s="11"/>
      <c r="AJ279" s="12"/>
      <c r="AK279" s="12"/>
      <c r="AL279" s="12"/>
      <c r="AM279" s="12"/>
      <c r="AN279" s="11"/>
      <c r="AO279" s="11"/>
      <c r="AP279" s="11"/>
      <c r="AQ279" s="11"/>
    </row>
    <row r="280" spans="2:43" ht="12.75" customHeight="1">
      <c r="B280" s="17"/>
      <c r="C280" s="45"/>
      <c r="D280" s="40"/>
      <c r="E280" s="50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6"/>
      <c r="Y280" s="16"/>
      <c r="Z280" s="11"/>
      <c r="AA280" s="11"/>
      <c r="AB280" s="11"/>
      <c r="AC280" s="11"/>
      <c r="AD280" s="11"/>
      <c r="AE280" s="11"/>
      <c r="AF280" s="11"/>
      <c r="AG280" s="11"/>
      <c r="AH280" s="11"/>
      <c r="AI280" s="16"/>
      <c r="AJ280" s="11"/>
      <c r="AK280" s="11"/>
      <c r="AL280" s="11"/>
      <c r="AM280" s="11"/>
      <c r="AN280" s="11"/>
      <c r="AO280" s="11"/>
      <c r="AP280" s="11"/>
      <c r="AQ280" s="11"/>
    </row>
    <row r="281" spans="2:43" ht="12.75" customHeight="1">
      <c r="B281" s="17"/>
      <c r="C281" s="45"/>
      <c r="D281" s="40"/>
      <c r="E281" s="50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6"/>
      <c r="Y281" s="16"/>
      <c r="Z281" s="11"/>
      <c r="AA281" s="11"/>
      <c r="AB281" s="11"/>
      <c r="AC281" s="11"/>
      <c r="AD281" s="11"/>
      <c r="AE281" s="11"/>
      <c r="AF281" s="11"/>
      <c r="AG281" s="11"/>
      <c r="AH281" s="11"/>
      <c r="AI281" s="16"/>
      <c r="AJ281" s="11"/>
      <c r="AK281" s="11"/>
      <c r="AL281" s="11"/>
      <c r="AM281" s="11"/>
      <c r="AN281" s="11"/>
      <c r="AO281" s="11"/>
      <c r="AP281" s="11"/>
      <c r="AQ281" s="11"/>
    </row>
    <row r="282" spans="2:43" ht="12.75" customHeight="1">
      <c r="B282" s="17"/>
      <c r="C282" s="45"/>
      <c r="D282" s="40"/>
      <c r="E282" s="50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6"/>
      <c r="Y282" s="16"/>
      <c r="Z282" s="11"/>
      <c r="AA282" s="11"/>
      <c r="AB282" s="11"/>
      <c r="AC282" s="11"/>
      <c r="AD282" s="16"/>
      <c r="AE282" s="16"/>
      <c r="AF282" s="11"/>
      <c r="AG282" s="11"/>
      <c r="AH282" s="11"/>
      <c r="AI282" s="16"/>
      <c r="AJ282" s="11"/>
      <c r="AK282" s="11"/>
      <c r="AL282" s="11"/>
      <c r="AM282" s="11"/>
      <c r="AN282" s="16"/>
      <c r="AO282" s="16"/>
      <c r="AP282" s="11"/>
      <c r="AQ282" s="11"/>
    </row>
    <row r="283" spans="2:43" ht="12.75" customHeight="1">
      <c r="B283" s="17"/>
      <c r="C283" s="45"/>
      <c r="D283" s="40"/>
      <c r="E283" s="50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6"/>
      <c r="Y283" s="16"/>
      <c r="Z283" s="11"/>
      <c r="AA283" s="11"/>
      <c r="AB283" s="11"/>
      <c r="AC283" s="11"/>
      <c r="AD283" s="16"/>
      <c r="AE283" s="16"/>
      <c r="AF283" s="11"/>
      <c r="AG283" s="11"/>
      <c r="AH283" s="11"/>
      <c r="AI283" s="16"/>
      <c r="AJ283" s="11"/>
      <c r="AK283" s="11"/>
      <c r="AL283" s="11"/>
      <c r="AM283" s="11"/>
      <c r="AN283" s="16"/>
      <c r="AO283" s="16"/>
      <c r="AP283" s="11"/>
      <c r="AQ283" s="11"/>
    </row>
    <row r="284" spans="3:43" ht="12.75" customHeight="1">
      <c r="C284" s="44"/>
      <c r="D284" s="39"/>
      <c r="E284" s="49"/>
      <c r="F284" s="12"/>
      <c r="G284" s="12"/>
      <c r="H284" s="12"/>
      <c r="I284" s="12"/>
      <c r="J284" s="12"/>
      <c r="K284" s="12"/>
      <c r="L284" s="20"/>
      <c r="M284" s="20"/>
      <c r="N284" s="12"/>
      <c r="O284" s="12"/>
      <c r="P284" s="12"/>
      <c r="Q284" s="12"/>
      <c r="R284" s="12"/>
      <c r="S284" s="12"/>
      <c r="T284" s="12"/>
      <c r="U284" s="12"/>
      <c r="V284" s="20"/>
      <c r="W284" s="20"/>
      <c r="Z284" s="12"/>
      <c r="AA284" s="12"/>
      <c r="AB284" s="12"/>
      <c r="AC284" s="12"/>
      <c r="AD284" s="12"/>
      <c r="AE284" s="12"/>
      <c r="AF284" s="20"/>
      <c r="AG284" s="20"/>
      <c r="AH284" s="20"/>
      <c r="AJ284" s="12"/>
      <c r="AK284" s="12"/>
      <c r="AL284" s="12"/>
      <c r="AM284" s="12"/>
      <c r="AN284" s="12"/>
      <c r="AO284" s="12"/>
      <c r="AP284" s="20"/>
      <c r="AQ284" s="20"/>
    </row>
    <row r="285" spans="2:43" ht="12.75" customHeight="1">
      <c r="B285" s="17"/>
      <c r="C285" s="45"/>
      <c r="D285" s="40"/>
      <c r="E285" s="52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6"/>
      <c r="Y285" s="16"/>
      <c r="Z285" s="11"/>
      <c r="AA285" s="11"/>
      <c r="AB285" s="11"/>
      <c r="AC285" s="11"/>
      <c r="AD285" s="11"/>
      <c r="AE285" s="11"/>
      <c r="AF285" s="11"/>
      <c r="AG285" s="11"/>
      <c r="AH285" s="11"/>
      <c r="AI285" s="16"/>
      <c r="AJ285" s="11"/>
      <c r="AK285" s="11"/>
      <c r="AL285" s="11"/>
      <c r="AM285" s="11"/>
      <c r="AN285" s="11"/>
      <c r="AO285" s="11"/>
      <c r="AP285" s="11"/>
      <c r="AQ285" s="11"/>
    </row>
    <row r="286" spans="2:43" ht="12.75" customHeight="1">
      <c r="B286" s="17"/>
      <c r="C286" s="45"/>
      <c r="D286" s="40"/>
      <c r="E286" s="52"/>
      <c r="F286" s="11"/>
      <c r="G286" s="11"/>
      <c r="H286" s="11"/>
      <c r="I286" s="11"/>
      <c r="J286" s="11"/>
      <c r="K286" s="11"/>
      <c r="L286" s="20"/>
      <c r="M286" s="20"/>
      <c r="N286" s="11"/>
      <c r="O286" s="11"/>
      <c r="P286" s="11"/>
      <c r="Q286" s="11"/>
      <c r="R286" s="11"/>
      <c r="S286" s="11"/>
      <c r="T286" s="11"/>
      <c r="U286" s="11"/>
      <c r="V286" s="20"/>
      <c r="W286" s="20"/>
      <c r="X286" s="16"/>
      <c r="Y286" s="16"/>
      <c r="Z286" s="11"/>
      <c r="AA286" s="11"/>
      <c r="AB286" s="11"/>
      <c r="AC286" s="11"/>
      <c r="AD286" s="11"/>
      <c r="AE286" s="11"/>
      <c r="AF286" s="20"/>
      <c r="AG286" s="20"/>
      <c r="AH286" s="20"/>
      <c r="AI286" s="16"/>
      <c r="AJ286" s="11"/>
      <c r="AK286" s="11"/>
      <c r="AL286" s="11"/>
      <c r="AM286" s="11"/>
      <c r="AN286" s="11"/>
      <c r="AO286" s="11"/>
      <c r="AP286" s="20"/>
      <c r="AQ286" s="20"/>
    </row>
    <row r="287" spans="2:43" ht="12.75" customHeight="1">
      <c r="B287" s="17"/>
      <c r="C287" s="45"/>
      <c r="D287" s="40"/>
      <c r="E287" s="52"/>
      <c r="F287" s="11"/>
      <c r="G287" s="11"/>
      <c r="H287" s="11"/>
      <c r="I287" s="11"/>
      <c r="J287" s="11"/>
      <c r="K287" s="11"/>
      <c r="L287" s="20"/>
      <c r="M287" s="20"/>
      <c r="N287" s="11"/>
      <c r="O287" s="11"/>
      <c r="P287" s="11"/>
      <c r="Q287" s="11"/>
      <c r="R287" s="11"/>
      <c r="S287" s="11"/>
      <c r="T287" s="11"/>
      <c r="U287" s="11"/>
      <c r="V287" s="20"/>
      <c r="W287" s="20"/>
      <c r="X287" s="16"/>
      <c r="Y287" s="16"/>
      <c r="Z287" s="11"/>
      <c r="AA287" s="11"/>
      <c r="AB287" s="11"/>
      <c r="AC287" s="11"/>
      <c r="AD287" s="11"/>
      <c r="AE287" s="11"/>
      <c r="AF287" s="20"/>
      <c r="AG287" s="20"/>
      <c r="AH287" s="20"/>
      <c r="AI287" s="16"/>
      <c r="AJ287" s="11"/>
      <c r="AK287" s="11"/>
      <c r="AL287" s="11"/>
      <c r="AM287" s="11"/>
      <c r="AN287" s="11"/>
      <c r="AO287" s="11"/>
      <c r="AP287" s="20"/>
      <c r="AQ287" s="20"/>
    </row>
    <row r="288" spans="2:43" ht="12.75" customHeight="1">
      <c r="B288" s="17"/>
      <c r="C288" s="45"/>
      <c r="D288" s="40"/>
      <c r="E288" s="52"/>
      <c r="F288" s="11"/>
      <c r="G288" s="11"/>
      <c r="H288" s="11"/>
      <c r="I288" s="11"/>
      <c r="J288" s="11"/>
      <c r="K288" s="11"/>
      <c r="L288" s="20"/>
      <c r="M288" s="20"/>
      <c r="N288" s="11"/>
      <c r="O288" s="11"/>
      <c r="P288" s="11"/>
      <c r="Q288" s="11"/>
      <c r="R288" s="11"/>
      <c r="S288" s="11"/>
      <c r="T288" s="11"/>
      <c r="U288" s="11"/>
      <c r="V288" s="20"/>
      <c r="W288" s="20"/>
      <c r="X288" s="16"/>
      <c r="Y288" s="16"/>
      <c r="Z288" s="11"/>
      <c r="AA288" s="11"/>
      <c r="AB288" s="11"/>
      <c r="AC288" s="11"/>
      <c r="AD288" s="11"/>
      <c r="AE288" s="11"/>
      <c r="AF288" s="20"/>
      <c r="AG288" s="20"/>
      <c r="AH288" s="20"/>
      <c r="AI288" s="16"/>
      <c r="AJ288" s="11"/>
      <c r="AK288" s="11"/>
      <c r="AL288" s="11"/>
      <c r="AM288" s="11"/>
      <c r="AN288" s="11"/>
      <c r="AO288" s="11"/>
      <c r="AP288" s="20"/>
      <c r="AQ288" s="20"/>
    </row>
    <row r="289" spans="2:43" ht="12.75" customHeight="1">
      <c r="B289" s="17"/>
      <c r="C289" s="45"/>
      <c r="D289" s="40"/>
      <c r="E289" s="52"/>
      <c r="F289" s="11"/>
      <c r="G289" s="11"/>
      <c r="H289" s="11"/>
      <c r="I289" s="11"/>
      <c r="J289" s="11"/>
      <c r="K289" s="11"/>
      <c r="L289" s="11"/>
      <c r="M289" s="20"/>
      <c r="N289" s="11"/>
      <c r="O289" s="11"/>
      <c r="P289" s="11"/>
      <c r="Q289" s="11"/>
      <c r="R289" s="11"/>
      <c r="S289" s="11"/>
      <c r="T289" s="11"/>
      <c r="U289" s="11"/>
      <c r="V289" s="20"/>
      <c r="W289" s="20"/>
      <c r="X289" s="16"/>
      <c r="Y289" s="16"/>
      <c r="Z289" s="11"/>
      <c r="AA289" s="11"/>
      <c r="AB289" s="11"/>
      <c r="AC289" s="11"/>
      <c r="AD289" s="11"/>
      <c r="AE289" s="11"/>
      <c r="AF289" s="20"/>
      <c r="AG289" s="20"/>
      <c r="AH289" s="20"/>
      <c r="AI289" s="16"/>
      <c r="AJ289" s="11"/>
      <c r="AK289" s="11"/>
      <c r="AL289" s="11"/>
      <c r="AM289" s="11"/>
      <c r="AN289" s="11"/>
      <c r="AO289" s="11"/>
      <c r="AP289" s="20"/>
      <c r="AQ289" s="20"/>
    </row>
    <row r="290" spans="2:43" ht="12.75" customHeight="1">
      <c r="B290" s="17"/>
      <c r="C290" s="45"/>
      <c r="D290" s="40"/>
      <c r="E290" s="52"/>
      <c r="F290" s="11"/>
      <c r="G290" s="11"/>
      <c r="H290" s="11"/>
      <c r="I290" s="11"/>
      <c r="J290" s="11"/>
      <c r="K290" s="11"/>
      <c r="L290" s="11"/>
      <c r="M290" s="20"/>
      <c r="N290" s="11"/>
      <c r="O290" s="11"/>
      <c r="P290" s="11"/>
      <c r="Q290" s="11"/>
      <c r="R290" s="11"/>
      <c r="S290" s="11"/>
      <c r="T290" s="11"/>
      <c r="U290" s="11"/>
      <c r="V290" s="20"/>
      <c r="W290" s="20"/>
      <c r="X290" s="16"/>
      <c r="Y290" s="16"/>
      <c r="Z290" s="11"/>
      <c r="AA290" s="11"/>
      <c r="AB290" s="11"/>
      <c r="AC290" s="11"/>
      <c r="AD290" s="11"/>
      <c r="AE290" s="11"/>
      <c r="AF290" s="20"/>
      <c r="AG290" s="20"/>
      <c r="AH290" s="20"/>
      <c r="AI290" s="16"/>
      <c r="AJ290" s="11"/>
      <c r="AK290" s="11"/>
      <c r="AL290" s="11"/>
      <c r="AM290" s="11"/>
      <c r="AN290" s="11"/>
      <c r="AO290" s="11"/>
      <c r="AP290" s="20"/>
      <c r="AQ290" s="20"/>
    </row>
    <row r="291" spans="3:43" ht="12.75" customHeight="1">
      <c r="C291" s="44"/>
      <c r="D291" s="39"/>
      <c r="E291" s="49"/>
      <c r="F291" s="12"/>
      <c r="G291" s="12"/>
      <c r="H291" s="12"/>
      <c r="I291" s="12"/>
      <c r="J291" s="12"/>
      <c r="K291" s="12"/>
      <c r="L291" s="12"/>
      <c r="M291" s="11"/>
      <c r="N291" s="12"/>
      <c r="O291" s="12"/>
      <c r="P291" s="12"/>
      <c r="Q291" s="12"/>
      <c r="R291" s="12"/>
      <c r="S291" s="12"/>
      <c r="T291" s="12"/>
      <c r="U291" s="12"/>
      <c r="V291" s="11"/>
      <c r="W291" s="11"/>
      <c r="Z291" s="12"/>
      <c r="AA291" s="12"/>
      <c r="AB291" s="12"/>
      <c r="AC291" s="12"/>
      <c r="AD291" s="12"/>
      <c r="AE291" s="12"/>
      <c r="AF291" s="11"/>
      <c r="AG291" s="11"/>
      <c r="AH291" s="11"/>
      <c r="AJ291" s="12"/>
      <c r="AK291" s="12"/>
      <c r="AL291" s="12"/>
      <c r="AM291" s="12"/>
      <c r="AN291" s="12"/>
      <c r="AO291" s="12"/>
      <c r="AP291" s="11"/>
      <c r="AQ291" s="11"/>
    </row>
    <row r="292" spans="3:43" ht="12.75" customHeight="1">
      <c r="C292" s="44"/>
      <c r="D292" s="39"/>
      <c r="E292" s="49"/>
      <c r="F292" s="12"/>
      <c r="G292" s="12"/>
      <c r="H292" s="12"/>
      <c r="I292" s="12"/>
      <c r="J292" s="12"/>
      <c r="K292" s="11"/>
      <c r="L292" s="12"/>
      <c r="M292" s="11"/>
      <c r="N292" s="12"/>
      <c r="O292" s="12"/>
      <c r="P292" s="12"/>
      <c r="Q292" s="12"/>
      <c r="R292" s="12"/>
      <c r="S292" s="12"/>
      <c r="T292" s="12"/>
      <c r="U292" s="11"/>
      <c r="V292" s="11"/>
      <c r="W292" s="11"/>
      <c r="Z292" s="12"/>
      <c r="AA292" s="12"/>
      <c r="AB292" s="12"/>
      <c r="AC292" s="12"/>
      <c r="AD292" s="12"/>
      <c r="AE292" s="11"/>
      <c r="AF292" s="11"/>
      <c r="AG292" s="11"/>
      <c r="AH292" s="11"/>
      <c r="AJ292" s="12"/>
      <c r="AK292" s="12"/>
      <c r="AL292" s="12"/>
      <c r="AM292" s="12"/>
      <c r="AN292" s="12"/>
      <c r="AO292" s="11"/>
      <c r="AP292" s="11"/>
      <c r="AQ292" s="11"/>
    </row>
    <row r="293" spans="2:43" ht="12.75" customHeight="1">
      <c r="B293" s="17"/>
      <c r="C293" s="45"/>
      <c r="D293" s="40"/>
      <c r="E293" s="52"/>
      <c r="F293" s="11"/>
      <c r="G293" s="11"/>
      <c r="H293" s="11"/>
      <c r="I293" s="11"/>
      <c r="J293" s="11"/>
      <c r="K293" s="11"/>
      <c r="L293" s="11"/>
      <c r="M293" s="20"/>
      <c r="N293" s="11"/>
      <c r="O293" s="11"/>
      <c r="P293" s="11"/>
      <c r="Q293" s="11"/>
      <c r="R293" s="11"/>
      <c r="S293" s="11"/>
      <c r="T293" s="11"/>
      <c r="U293" s="11"/>
      <c r="V293" s="20"/>
      <c r="W293" s="20"/>
      <c r="X293" s="16"/>
      <c r="Y293" s="16"/>
      <c r="Z293" s="11"/>
      <c r="AA293" s="11"/>
      <c r="AB293" s="11"/>
      <c r="AC293" s="11"/>
      <c r="AD293" s="11"/>
      <c r="AE293" s="11"/>
      <c r="AF293" s="20"/>
      <c r="AG293" s="20"/>
      <c r="AH293" s="20"/>
      <c r="AI293" s="16"/>
      <c r="AJ293" s="11"/>
      <c r="AK293" s="11"/>
      <c r="AL293" s="11"/>
      <c r="AM293" s="11"/>
      <c r="AN293" s="11"/>
      <c r="AO293" s="11"/>
      <c r="AP293" s="20"/>
      <c r="AQ293" s="20"/>
    </row>
    <row r="294" spans="2:43" ht="12.75" customHeight="1">
      <c r="B294" s="17"/>
      <c r="C294" s="45"/>
      <c r="D294" s="40"/>
      <c r="E294" s="50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6"/>
      <c r="Y294" s="16"/>
      <c r="Z294" s="11"/>
      <c r="AA294" s="11"/>
      <c r="AB294" s="11"/>
      <c r="AC294" s="11"/>
      <c r="AD294" s="11"/>
      <c r="AE294" s="11"/>
      <c r="AF294" s="11"/>
      <c r="AG294" s="11"/>
      <c r="AH294" s="11"/>
      <c r="AI294" s="16"/>
      <c r="AJ294" s="11"/>
      <c r="AK294" s="11"/>
      <c r="AL294" s="11"/>
      <c r="AM294" s="11"/>
      <c r="AN294" s="11"/>
      <c r="AO294" s="11"/>
      <c r="AP294" s="11"/>
      <c r="AQ294" s="11"/>
    </row>
    <row r="295" spans="2:43" ht="12.75" customHeight="1">
      <c r="B295" s="17"/>
      <c r="C295" s="45"/>
      <c r="D295" s="40"/>
      <c r="E295" s="50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6"/>
      <c r="Y295" s="16"/>
      <c r="Z295" s="11"/>
      <c r="AA295" s="11"/>
      <c r="AB295" s="11"/>
      <c r="AC295" s="11"/>
      <c r="AD295" s="11"/>
      <c r="AE295" s="11"/>
      <c r="AF295" s="11"/>
      <c r="AG295" s="11"/>
      <c r="AH295" s="11"/>
      <c r="AI295" s="16"/>
      <c r="AJ295" s="11"/>
      <c r="AK295" s="11"/>
      <c r="AL295" s="11"/>
      <c r="AM295" s="11"/>
      <c r="AN295" s="11"/>
      <c r="AO295" s="11"/>
      <c r="AP295" s="11"/>
      <c r="AQ295" s="11"/>
    </row>
    <row r="296" spans="2:43" ht="12.75" customHeight="1">
      <c r="B296" s="17"/>
      <c r="C296" s="45"/>
      <c r="D296" s="40"/>
      <c r="E296" s="50"/>
      <c r="F296" s="7"/>
      <c r="G296" s="11"/>
      <c r="H296" s="11"/>
      <c r="I296" s="11"/>
      <c r="J296" s="11"/>
      <c r="K296" s="11"/>
      <c r="L296" s="11"/>
      <c r="M296" s="11"/>
      <c r="N296" s="11"/>
      <c r="O296" s="7"/>
      <c r="P296" s="7"/>
      <c r="Q296" s="11"/>
      <c r="R296" s="11"/>
      <c r="S296" s="11"/>
      <c r="T296" s="11"/>
      <c r="U296" s="11"/>
      <c r="V296" s="11"/>
      <c r="W296" s="11"/>
      <c r="X296" s="16"/>
      <c r="Y296" s="16"/>
      <c r="Z296" s="7"/>
      <c r="AA296" s="11"/>
      <c r="AB296" s="11"/>
      <c r="AC296" s="11"/>
      <c r="AD296" s="11"/>
      <c r="AE296" s="11"/>
      <c r="AF296" s="11"/>
      <c r="AG296" s="11"/>
      <c r="AH296" s="11"/>
      <c r="AI296" s="16"/>
      <c r="AJ296" s="7"/>
      <c r="AK296" s="11"/>
      <c r="AL296" s="11"/>
      <c r="AM296" s="11"/>
      <c r="AN296" s="11"/>
      <c r="AO296" s="11"/>
      <c r="AP296" s="11"/>
      <c r="AQ296" s="11"/>
    </row>
    <row r="297" spans="2:43" ht="12.75" customHeight="1">
      <c r="B297" s="17"/>
      <c r="C297" s="45"/>
      <c r="D297" s="40"/>
      <c r="E297" s="50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6"/>
      <c r="Y297" s="16"/>
      <c r="Z297" s="11"/>
      <c r="AA297" s="11"/>
      <c r="AB297" s="11"/>
      <c r="AC297" s="11"/>
      <c r="AD297" s="11"/>
      <c r="AE297" s="11"/>
      <c r="AF297" s="11"/>
      <c r="AG297" s="11"/>
      <c r="AH297" s="11"/>
      <c r="AI297" s="16"/>
      <c r="AJ297" s="11"/>
      <c r="AK297" s="11"/>
      <c r="AL297" s="11"/>
      <c r="AM297" s="11"/>
      <c r="AN297" s="11"/>
      <c r="AO297" s="11"/>
      <c r="AP297" s="11"/>
      <c r="AQ297" s="11"/>
    </row>
    <row r="298" spans="2:43" ht="12.75" customHeight="1">
      <c r="B298" s="10"/>
      <c r="C298" s="44"/>
      <c r="D298" s="39"/>
      <c r="E298" s="49"/>
      <c r="F298" s="12"/>
      <c r="G298" s="12"/>
      <c r="H298" s="12"/>
      <c r="I298" s="12"/>
      <c r="J298" s="12"/>
      <c r="K298" s="12"/>
      <c r="L298" s="11"/>
      <c r="M298" s="11"/>
      <c r="N298" s="12"/>
      <c r="O298" s="12"/>
      <c r="P298" s="12"/>
      <c r="Q298" s="12"/>
      <c r="R298" s="12"/>
      <c r="S298" s="12"/>
      <c r="T298" s="12"/>
      <c r="U298" s="12"/>
      <c r="V298" s="11"/>
      <c r="W298" s="11"/>
      <c r="Z298" s="12"/>
      <c r="AA298" s="12"/>
      <c r="AB298" s="12"/>
      <c r="AC298" s="12"/>
      <c r="AD298" s="12"/>
      <c r="AE298" s="12"/>
      <c r="AF298" s="11"/>
      <c r="AG298" s="11"/>
      <c r="AH298" s="11"/>
      <c r="AJ298" s="12"/>
      <c r="AK298" s="12"/>
      <c r="AL298" s="12"/>
      <c r="AM298" s="12"/>
      <c r="AN298" s="12"/>
      <c r="AO298" s="12"/>
      <c r="AP298" s="11"/>
      <c r="AQ298" s="11"/>
    </row>
    <row r="299" spans="2:43" ht="12.75" customHeight="1">
      <c r="B299" s="10"/>
      <c r="C299" s="44"/>
      <c r="D299" s="39"/>
      <c r="E299" s="49"/>
      <c r="F299" s="12"/>
      <c r="G299" s="12"/>
      <c r="H299" s="12"/>
      <c r="I299" s="12"/>
      <c r="J299" s="12"/>
      <c r="K299" s="12"/>
      <c r="L299" s="11"/>
      <c r="M299" s="11"/>
      <c r="N299" s="12"/>
      <c r="O299" s="12"/>
      <c r="P299" s="12"/>
      <c r="Q299" s="12"/>
      <c r="R299" s="12"/>
      <c r="S299" s="12"/>
      <c r="T299" s="12"/>
      <c r="U299" s="12"/>
      <c r="V299" s="11"/>
      <c r="W299" s="11"/>
      <c r="Z299" s="12"/>
      <c r="AA299" s="12"/>
      <c r="AB299" s="12"/>
      <c r="AC299" s="12"/>
      <c r="AD299" s="12"/>
      <c r="AE299" s="12"/>
      <c r="AF299" s="11"/>
      <c r="AG299" s="11"/>
      <c r="AH299" s="11"/>
      <c r="AJ299" s="12"/>
      <c r="AK299" s="12"/>
      <c r="AL299" s="12"/>
      <c r="AM299" s="12"/>
      <c r="AN299" s="12"/>
      <c r="AO299" s="12"/>
      <c r="AP299" s="11"/>
      <c r="AQ299" s="11"/>
    </row>
    <row r="300" spans="2:43" ht="12.75" customHeight="1">
      <c r="B300" s="10"/>
      <c r="C300" s="44"/>
      <c r="D300" s="39"/>
      <c r="E300" s="49"/>
      <c r="F300" s="11"/>
      <c r="G300" s="11"/>
      <c r="H300" s="11"/>
      <c r="I300" s="11"/>
      <c r="J300" s="11"/>
      <c r="K300" s="11"/>
      <c r="L300" s="20"/>
      <c r="M300" s="20"/>
      <c r="N300" s="11"/>
      <c r="O300" s="11"/>
      <c r="P300" s="11"/>
      <c r="Q300" s="11"/>
      <c r="R300" s="11"/>
      <c r="S300" s="11"/>
      <c r="T300" s="11"/>
      <c r="U300" s="11"/>
      <c r="V300" s="20"/>
      <c r="W300" s="20"/>
      <c r="X300" s="16"/>
      <c r="Y300" s="16"/>
      <c r="Z300" s="11"/>
      <c r="AA300" s="11"/>
      <c r="AB300" s="11"/>
      <c r="AC300" s="11"/>
      <c r="AD300" s="11"/>
      <c r="AE300" s="11"/>
      <c r="AF300" s="20"/>
      <c r="AG300" s="20"/>
      <c r="AH300" s="20"/>
      <c r="AI300" s="16"/>
      <c r="AJ300" s="11"/>
      <c r="AK300" s="11"/>
      <c r="AL300" s="11"/>
      <c r="AM300" s="11"/>
      <c r="AN300" s="11"/>
      <c r="AO300" s="11"/>
      <c r="AP300" s="20"/>
      <c r="AQ300" s="20"/>
    </row>
    <row r="301" spans="2:43" ht="12.75" customHeight="1">
      <c r="B301" s="17"/>
      <c r="C301" s="45"/>
      <c r="D301" s="40"/>
      <c r="E301" s="50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6"/>
      <c r="Y301" s="16"/>
      <c r="Z301" s="11"/>
      <c r="AA301" s="11"/>
      <c r="AB301" s="11"/>
      <c r="AC301" s="11"/>
      <c r="AD301" s="11"/>
      <c r="AE301" s="11"/>
      <c r="AF301" s="11"/>
      <c r="AG301" s="11"/>
      <c r="AH301" s="11"/>
      <c r="AI301" s="16"/>
      <c r="AJ301" s="11"/>
      <c r="AK301" s="11"/>
      <c r="AL301" s="11"/>
      <c r="AM301" s="11"/>
      <c r="AN301" s="11"/>
      <c r="AO301" s="11"/>
      <c r="AP301" s="11"/>
      <c r="AQ301" s="11"/>
    </row>
    <row r="302" spans="2:43" ht="12.75" customHeight="1">
      <c r="B302" s="17"/>
      <c r="C302" s="45"/>
      <c r="D302" s="40"/>
      <c r="E302" s="50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6"/>
      <c r="Y302" s="16"/>
      <c r="Z302" s="11"/>
      <c r="AA302" s="11"/>
      <c r="AB302" s="11"/>
      <c r="AC302" s="11"/>
      <c r="AD302" s="11"/>
      <c r="AE302" s="11"/>
      <c r="AF302" s="11"/>
      <c r="AG302" s="11"/>
      <c r="AH302" s="11"/>
      <c r="AI302" s="16"/>
      <c r="AJ302" s="11"/>
      <c r="AK302" s="11"/>
      <c r="AL302" s="11"/>
      <c r="AM302" s="11"/>
      <c r="AN302" s="11"/>
      <c r="AO302" s="11"/>
      <c r="AP302" s="11"/>
      <c r="AQ302" s="11"/>
    </row>
    <row r="303" spans="2:43" ht="12.75" customHeight="1">
      <c r="B303" s="17"/>
      <c r="C303" s="45"/>
      <c r="D303" s="40"/>
      <c r="E303" s="52"/>
      <c r="F303" s="11"/>
      <c r="G303" s="11"/>
      <c r="H303" s="11"/>
      <c r="I303" s="11"/>
      <c r="J303" s="11"/>
      <c r="K303" s="11"/>
      <c r="L303" s="20"/>
      <c r="M303" s="20"/>
      <c r="N303" s="11"/>
      <c r="O303" s="11"/>
      <c r="P303" s="11"/>
      <c r="Q303" s="11"/>
      <c r="R303" s="11"/>
      <c r="S303" s="11"/>
      <c r="T303" s="11"/>
      <c r="U303" s="11"/>
      <c r="V303" s="20"/>
      <c r="W303" s="20"/>
      <c r="X303" s="16"/>
      <c r="Y303" s="16"/>
      <c r="Z303" s="11"/>
      <c r="AA303" s="11"/>
      <c r="AB303" s="11"/>
      <c r="AC303" s="11"/>
      <c r="AD303" s="11"/>
      <c r="AE303" s="11"/>
      <c r="AF303" s="20"/>
      <c r="AG303" s="20"/>
      <c r="AH303" s="20"/>
      <c r="AI303" s="16"/>
      <c r="AJ303" s="11"/>
      <c r="AK303" s="11"/>
      <c r="AL303" s="11"/>
      <c r="AM303" s="11"/>
      <c r="AN303" s="11"/>
      <c r="AO303" s="11"/>
      <c r="AP303" s="20"/>
      <c r="AQ303" s="20"/>
    </row>
    <row r="304" spans="2:43" ht="12.75" customHeight="1">
      <c r="B304" s="10"/>
      <c r="C304" s="44"/>
      <c r="D304" s="39"/>
      <c r="E304" s="49"/>
      <c r="F304" s="12"/>
      <c r="G304" s="12"/>
      <c r="H304" s="12"/>
      <c r="I304" s="12"/>
      <c r="J304" s="12"/>
      <c r="K304" s="12"/>
      <c r="L304" s="11"/>
      <c r="M304" s="11"/>
      <c r="N304" s="12"/>
      <c r="O304" s="12"/>
      <c r="P304" s="12"/>
      <c r="Q304" s="12"/>
      <c r="R304" s="12"/>
      <c r="S304" s="12"/>
      <c r="T304" s="12"/>
      <c r="U304" s="12"/>
      <c r="V304" s="11"/>
      <c r="W304" s="11"/>
      <c r="Z304" s="12"/>
      <c r="AA304" s="12"/>
      <c r="AB304" s="12"/>
      <c r="AC304" s="12"/>
      <c r="AD304" s="12"/>
      <c r="AE304" s="12"/>
      <c r="AF304" s="11"/>
      <c r="AG304" s="11"/>
      <c r="AH304" s="11"/>
      <c r="AJ304" s="12"/>
      <c r="AK304" s="12"/>
      <c r="AL304" s="12"/>
      <c r="AM304" s="12"/>
      <c r="AN304" s="12"/>
      <c r="AO304" s="12"/>
      <c r="AP304" s="11"/>
      <c r="AQ304" s="11"/>
    </row>
    <row r="305" spans="2:43" ht="12.75" customHeight="1">
      <c r="B305" s="10"/>
      <c r="C305" s="44"/>
      <c r="D305" s="39"/>
      <c r="E305" s="49"/>
      <c r="F305" s="12"/>
      <c r="G305" s="12"/>
      <c r="H305" s="12"/>
      <c r="I305" s="12"/>
      <c r="J305" s="12"/>
      <c r="K305" s="12"/>
      <c r="L305" s="11"/>
      <c r="M305" s="11"/>
      <c r="N305" s="12"/>
      <c r="O305" s="12"/>
      <c r="P305" s="12"/>
      <c r="Q305" s="12"/>
      <c r="R305" s="12"/>
      <c r="S305" s="12"/>
      <c r="T305" s="12"/>
      <c r="U305" s="12"/>
      <c r="V305" s="11"/>
      <c r="W305" s="11"/>
      <c r="Z305" s="12"/>
      <c r="AA305" s="12"/>
      <c r="AB305" s="12"/>
      <c r="AC305" s="12"/>
      <c r="AD305" s="12"/>
      <c r="AE305" s="12"/>
      <c r="AF305" s="11"/>
      <c r="AG305" s="11"/>
      <c r="AH305" s="11"/>
      <c r="AJ305" s="12"/>
      <c r="AK305" s="12"/>
      <c r="AL305" s="12"/>
      <c r="AM305" s="12"/>
      <c r="AN305" s="12"/>
      <c r="AO305" s="12"/>
      <c r="AP305" s="11"/>
      <c r="AQ305" s="11"/>
    </row>
    <row r="306" spans="2:43" ht="12.75" customHeight="1">
      <c r="B306" s="17"/>
      <c r="C306" s="45"/>
      <c r="D306" s="40"/>
      <c r="E306" s="52"/>
      <c r="F306" s="11"/>
      <c r="G306" s="11"/>
      <c r="H306" s="11"/>
      <c r="I306" s="11"/>
      <c r="J306" s="11"/>
      <c r="K306" s="11"/>
      <c r="L306" s="20"/>
      <c r="M306" s="20"/>
      <c r="N306" s="11"/>
      <c r="O306" s="11"/>
      <c r="P306" s="11"/>
      <c r="Q306" s="11"/>
      <c r="R306" s="11"/>
      <c r="S306" s="11"/>
      <c r="T306" s="11"/>
      <c r="U306" s="11"/>
      <c r="V306" s="20"/>
      <c r="W306" s="20"/>
      <c r="X306" s="16"/>
      <c r="Y306" s="16"/>
      <c r="Z306" s="11"/>
      <c r="AA306" s="11"/>
      <c r="AB306" s="11"/>
      <c r="AC306" s="11"/>
      <c r="AD306" s="11"/>
      <c r="AE306" s="11"/>
      <c r="AF306" s="20"/>
      <c r="AG306" s="20"/>
      <c r="AH306" s="20"/>
      <c r="AI306" s="16"/>
      <c r="AJ306" s="11"/>
      <c r="AK306" s="11"/>
      <c r="AL306" s="11"/>
      <c r="AM306" s="11"/>
      <c r="AN306" s="11"/>
      <c r="AO306" s="11"/>
      <c r="AP306" s="20"/>
      <c r="AQ306" s="20"/>
    </row>
    <row r="307" spans="2:43" ht="12.75" customHeight="1">
      <c r="B307" s="17"/>
      <c r="C307" s="45"/>
      <c r="D307" s="40"/>
      <c r="E307" s="52"/>
      <c r="F307" s="11"/>
      <c r="G307" s="11"/>
      <c r="H307" s="11"/>
      <c r="I307" s="11"/>
      <c r="J307" s="11"/>
      <c r="K307" s="11"/>
      <c r="L307" s="20"/>
      <c r="M307" s="20"/>
      <c r="N307" s="11"/>
      <c r="O307" s="11"/>
      <c r="P307" s="11"/>
      <c r="Q307" s="11"/>
      <c r="R307" s="11"/>
      <c r="S307" s="11"/>
      <c r="T307" s="11"/>
      <c r="U307" s="11"/>
      <c r="V307" s="20"/>
      <c r="W307" s="20"/>
      <c r="X307" s="16"/>
      <c r="Y307" s="16"/>
      <c r="Z307" s="11"/>
      <c r="AA307" s="11"/>
      <c r="AB307" s="11"/>
      <c r="AC307" s="11"/>
      <c r="AD307" s="11"/>
      <c r="AE307" s="11"/>
      <c r="AF307" s="20"/>
      <c r="AG307" s="20"/>
      <c r="AH307" s="20"/>
      <c r="AI307" s="16"/>
      <c r="AJ307" s="11"/>
      <c r="AK307" s="11"/>
      <c r="AL307" s="11"/>
      <c r="AM307" s="11"/>
      <c r="AN307" s="11"/>
      <c r="AO307" s="11"/>
      <c r="AP307" s="20"/>
      <c r="AQ307" s="20"/>
    </row>
    <row r="308" spans="2:43" ht="12.75" customHeight="1">
      <c r="B308" s="17"/>
      <c r="C308" s="45"/>
      <c r="D308" s="40"/>
      <c r="E308" s="52"/>
      <c r="F308" s="11"/>
      <c r="G308" s="11"/>
      <c r="H308" s="11"/>
      <c r="I308" s="11"/>
      <c r="J308" s="11"/>
      <c r="K308" s="11"/>
      <c r="L308" s="20"/>
      <c r="M308" s="20"/>
      <c r="N308" s="11"/>
      <c r="O308" s="11"/>
      <c r="P308" s="11"/>
      <c r="Q308" s="11"/>
      <c r="R308" s="11"/>
      <c r="S308" s="11"/>
      <c r="T308" s="11"/>
      <c r="U308" s="11"/>
      <c r="V308" s="20"/>
      <c r="W308" s="20"/>
      <c r="X308" s="16"/>
      <c r="Y308" s="16"/>
      <c r="Z308" s="11"/>
      <c r="AA308" s="11"/>
      <c r="AB308" s="11"/>
      <c r="AC308" s="11"/>
      <c r="AD308" s="11"/>
      <c r="AE308" s="11"/>
      <c r="AF308" s="20"/>
      <c r="AG308" s="20"/>
      <c r="AH308" s="20"/>
      <c r="AI308" s="16"/>
      <c r="AJ308" s="11"/>
      <c r="AK308" s="11"/>
      <c r="AL308" s="11"/>
      <c r="AM308" s="11"/>
      <c r="AN308" s="11"/>
      <c r="AO308" s="11"/>
      <c r="AP308" s="20"/>
      <c r="AQ308" s="20"/>
    </row>
    <row r="309" spans="2:43" ht="12.75" customHeight="1">
      <c r="B309" s="17"/>
      <c r="C309" s="45"/>
      <c r="D309" s="40"/>
      <c r="E309" s="50"/>
      <c r="F309" s="11"/>
      <c r="G309" s="11"/>
      <c r="H309" s="7"/>
      <c r="I309" s="11"/>
      <c r="J309" s="11"/>
      <c r="K309" s="11"/>
      <c r="L309" s="11"/>
      <c r="M309" s="11"/>
      <c r="N309" s="11"/>
      <c r="O309" s="11"/>
      <c r="P309" s="11"/>
      <c r="Q309" s="11"/>
      <c r="R309" s="7"/>
      <c r="S309" s="11"/>
      <c r="T309" s="11"/>
      <c r="U309" s="11"/>
      <c r="V309" s="11"/>
      <c r="W309" s="11"/>
      <c r="X309" s="16"/>
      <c r="Y309" s="16"/>
      <c r="Z309" s="11"/>
      <c r="AA309" s="11"/>
      <c r="AB309" s="7"/>
      <c r="AC309" s="11"/>
      <c r="AD309" s="11"/>
      <c r="AE309" s="11"/>
      <c r="AF309" s="11"/>
      <c r="AG309" s="11"/>
      <c r="AH309" s="11"/>
      <c r="AI309" s="16"/>
      <c r="AJ309" s="11"/>
      <c r="AK309" s="11"/>
      <c r="AL309" s="7"/>
      <c r="AM309" s="11"/>
      <c r="AN309" s="11"/>
      <c r="AO309" s="11"/>
      <c r="AP309" s="11"/>
      <c r="AQ309" s="11"/>
    </row>
    <row r="310" spans="2:43" ht="12.75" customHeight="1">
      <c r="B310" s="17"/>
      <c r="C310" s="45"/>
      <c r="D310" s="40"/>
      <c r="E310" s="50"/>
      <c r="F310" s="11"/>
      <c r="G310" s="11"/>
      <c r="H310" s="7"/>
      <c r="I310" s="11"/>
      <c r="J310" s="11"/>
      <c r="K310" s="11"/>
      <c r="L310" s="11"/>
      <c r="M310" s="11"/>
      <c r="N310" s="11"/>
      <c r="O310" s="11"/>
      <c r="P310" s="11"/>
      <c r="Q310" s="11"/>
      <c r="R310" s="7"/>
      <c r="S310" s="11"/>
      <c r="T310" s="11"/>
      <c r="U310" s="11"/>
      <c r="V310" s="11"/>
      <c r="W310" s="11"/>
      <c r="X310" s="16"/>
      <c r="Y310" s="16"/>
      <c r="Z310" s="11"/>
      <c r="AA310" s="11"/>
      <c r="AB310" s="7"/>
      <c r="AC310" s="11"/>
      <c r="AD310" s="11"/>
      <c r="AE310" s="11"/>
      <c r="AF310" s="11"/>
      <c r="AG310" s="11"/>
      <c r="AH310" s="11"/>
      <c r="AI310" s="16"/>
      <c r="AJ310" s="11"/>
      <c r="AK310" s="11"/>
      <c r="AL310" s="7"/>
      <c r="AM310" s="11"/>
      <c r="AN310" s="11"/>
      <c r="AO310" s="11"/>
      <c r="AP310" s="11"/>
      <c r="AQ310" s="11"/>
    </row>
    <row r="311" spans="3:43" ht="12.75" customHeight="1">
      <c r="C311" s="44"/>
      <c r="D311" s="39"/>
      <c r="E311" s="49"/>
      <c r="F311" s="12"/>
      <c r="G311" s="12"/>
      <c r="H311" s="12"/>
      <c r="I311" s="12"/>
      <c r="J311" s="11"/>
      <c r="K311" s="11"/>
      <c r="L311" s="20"/>
      <c r="M311" s="20"/>
      <c r="N311" s="12"/>
      <c r="O311" s="12"/>
      <c r="P311" s="12"/>
      <c r="Q311" s="12"/>
      <c r="R311" s="12"/>
      <c r="S311" s="12"/>
      <c r="T311" s="11"/>
      <c r="U311" s="11"/>
      <c r="V311" s="20"/>
      <c r="W311" s="20"/>
      <c r="Z311" s="12"/>
      <c r="AA311" s="12"/>
      <c r="AB311" s="12"/>
      <c r="AC311" s="12"/>
      <c r="AD311" s="11"/>
      <c r="AE311" s="11"/>
      <c r="AF311" s="20"/>
      <c r="AG311" s="20"/>
      <c r="AH311" s="20"/>
      <c r="AJ311" s="12"/>
      <c r="AK311" s="12"/>
      <c r="AL311" s="12"/>
      <c r="AM311" s="12"/>
      <c r="AN311" s="11"/>
      <c r="AO311" s="11"/>
      <c r="AP311" s="20"/>
      <c r="AQ311" s="20"/>
    </row>
    <row r="312" spans="3:43" ht="12.75" customHeight="1">
      <c r="C312" s="44"/>
      <c r="D312" s="39"/>
      <c r="E312" s="49"/>
      <c r="F312" s="12"/>
      <c r="G312" s="12"/>
      <c r="H312" s="12"/>
      <c r="I312" s="12"/>
      <c r="J312" s="11"/>
      <c r="K312" s="11"/>
      <c r="L312" s="11"/>
      <c r="M312" s="11"/>
      <c r="N312" s="12"/>
      <c r="O312" s="12"/>
      <c r="P312" s="12"/>
      <c r="Q312" s="12"/>
      <c r="R312" s="12"/>
      <c r="S312" s="12"/>
      <c r="T312" s="11"/>
      <c r="U312" s="11"/>
      <c r="V312" s="11"/>
      <c r="W312" s="11"/>
      <c r="Z312" s="12"/>
      <c r="AA312" s="12"/>
      <c r="AB312" s="12"/>
      <c r="AC312" s="12"/>
      <c r="AD312" s="11"/>
      <c r="AE312" s="11"/>
      <c r="AF312" s="11"/>
      <c r="AG312" s="11"/>
      <c r="AH312" s="11"/>
      <c r="AJ312" s="12"/>
      <c r="AK312" s="12"/>
      <c r="AL312" s="12"/>
      <c r="AM312" s="12"/>
      <c r="AN312" s="11"/>
      <c r="AO312" s="11"/>
      <c r="AP312" s="11"/>
      <c r="AQ312" s="11"/>
    </row>
    <row r="313" spans="2:43" ht="12.75" customHeight="1">
      <c r="B313" s="17"/>
      <c r="C313" s="45"/>
      <c r="D313" s="40"/>
      <c r="E313" s="52"/>
      <c r="F313" s="11"/>
      <c r="G313" s="11"/>
      <c r="H313" s="11"/>
      <c r="I313" s="11"/>
      <c r="J313" s="11"/>
      <c r="K313" s="11"/>
      <c r="L313" s="20"/>
      <c r="M313" s="20"/>
      <c r="N313" s="11"/>
      <c r="O313" s="11"/>
      <c r="P313" s="11"/>
      <c r="Q313" s="11"/>
      <c r="R313" s="11"/>
      <c r="S313" s="11"/>
      <c r="T313" s="11"/>
      <c r="U313" s="11"/>
      <c r="V313" s="20"/>
      <c r="W313" s="20"/>
      <c r="X313" s="16"/>
      <c r="Y313" s="16"/>
      <c r="Z313" s="11"/>
      <c r="AA313" s="11"/>
      <c r="AB313" s="11"/>
      <c r="AC313" s="11"/>
      <c r="AD313" s="11"/>
      <c r="AE313" s="11"/>
      <c r="AF313" s="20"/>
      <c r="AG313" s="20"/>
      <c r="AH313" s="20"/>
      <c r="AI313" s="16"/>
      <c r="AJ313" s="11"/>
      <c r="AK313" s="11"/>
      <c r="AL313" s="11"/>
      <c r="AM313" s="11"/>
      <c r="AN313" s="11"/>
      <c r="AO313" s="11"/>
      <c r="AP313" s="20"/>
      <c r="AQ313" s="20"/>
    </row>
    <row r="314" spans="2:43" ht="12.75" customHeight="1">
      <c r="B314" s="17"/>
      <c r="C314" s="45"/>
      <c r="D314" s="40"/>
      <c r="E314" s="52"/>
      <c r="F314" s="11"/>
      <c r="G314" s="11"/>
      <c r="H314" s="11"/>
      <c r="I314" s="11"/>
      <c r="J314" s="11"/>
      <c r="K314" s="11"/>
      <c r="L314" s="20"/>
      <c r="M314" s="20"/>
      <c r="N314" s="11"/>
      <c r="O314" s="11"/>
      <c r="P314" s="11"/>
      <c r="Q314" s="11"/>
      <c r="R314" s="11"/>
      <c r="S314" s="11"/>
      <c r="T314" s="11"/>
      <c r="U314" s="11"/>
      <c r="V314" s="20"/>
      <c r="W314" s="20"/>
      <c r="X314" s="16"/>
      <c r="Y314" s="16"/>
      <c r="Z314" s="11"/>
      <c r="AA314" s="11"/>
      <c r="AB314" s="11"/>
      <c r="AC314" s="11"/>
      <c r="AD314" s="11"/>
      <c r="AE314" s="11"/>
      <c r="AF314" s="20"/>
      <c r="AG314" s="20"/>
      <c r="AH314" s="20"/>
      <c r="AI314" s="16"/>
      <c r="AJ314" s="11"/>
      <c r="AK314" s="11"/>
      <c r="AL314" s="11"/>
      <c r="AM314" s="11"/>
      <c r="AN314" s="11"/>
      <c r="AO314" s="11"/>
      <c r="AP314" s="20"/>
      <c r="AQ314" s="20"/>
    </row>
    <row r="315" spans="2:43" ht="12.75" customHeight="1">
      <c r="B315" s="17"/>
      <c r="C315" s="45"/>
      <c r="D315" s="40"/>
      <c r="E315" s="52"/>
      <c r="F315" s="11"/>
      <c r="G315" s="11"/>
      <c r="H315" s="11"/>
      <c r="I315" s="11"/>
      <c r="J315" s="11"/>
      <c r="K315" s="11"/>
      <c r="L315" s="20"/>
      <c r="M315" s="20"/>
      <c r="N315" s="11"/>
      <c r="O315" s="11"/>
      <c r="P315" s="11"/>
      <c r="Q315" s="11"/>
      <c r="R315" s="11"/>
      <c r="S315" s="11"/>
      <c r="T315" s="11"/>
      <c r="U315" s="11"/>
      <c r="V315" s="20"/>
      <c r="W315" s="20"/>
      <c r="X315" s="16"/>
      <c r="Y315" s="16"/>
      <c r="Z315" s="11"/>
      <c r="AA315" s="11"/>
      <c r="AB315" s="11"/>
      <c r="AC315" s="11"/>
      <c r="AD315" s="11"/>
      <c r="AE315" s="11"/>
      <c r="AF315" s="20"/>
      <c r="AG315" s="20"/>
      <c r="AH315" s="20"/>
      <c r="AI315" s="16"/>
      <c r="AJ315" s="11"/>
      <c r="AK315" s="11"/>
      <c r="AL315" s="11"/>
      <c r="AM315" s="11"/>
      <c r="AN315" s="11"/>
      <c r="AO315" s="11"/>
      <c r="AP315" s="20"/>
      <c r="AQ315" s="20"/>
    </row>
    <row r="316" spans="2:43" ht="12.75" customHeight="1">
      <c r="B316" s="17"/>
      <c r="C316" s="45"/>
      <c r="D316" s="40"/>
      <c r="E316" s="50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6"/>
      <c r="Y316" s="16"/>
      <c r="Z316" s="11"/>
      <c r="AA316" s="11"/>
      <c r="AB316" s="11"/>
      <c r="AC316" s="11"/>
      <c r="AD316" s="11"/>
      <c r="AE316" s="11"/>
      <c r="AF316" s="11"/>
      <c r="AG316" s="11"/>
      <c r="AH316" s="11"/>
      <c r="AI316" s="16"/>
      <c r="AJ316" s="11"/>
      <c r="AK316" s="11"/>
      <c r="AL316" s="11"/>
      <c r="AM316" s="11"/>
      <c r="AN316" s="11"/>
      <c r="AO316" s="11"/>
      <c r="AP316" s="11"/>
      <c r="AQ316" s="11"/>
    </row>
    <row r="317" spans="2:43" ht="12.75" customHeight="1">
      <c r="B317" s="17"/>
      <c r="C317" s="45"/>
      <c r="D317" s="40"/>
      <c r="E317" s="52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6"/>
      <c r="Y317" s="16"/>
      <c r="Z317" s="11"/>
      <c r="AA317" s="11"/>
      <c r="AB317" s="11"/>
      <c r="AC317" s="11"/>
      <c r="AD317" s="11"/>
      <c r="AE317" s="11"/>
      <c r="AF317" s="11"/>
      <c r="AG317" s="11"/>
      <c r="AH317" s="11"/>
      <c r="AI317" s="16"/>
      <c r="AJ317" s="11"/>
      <c r="AK317" s="11"/>
      <c r="AL317" s="11"/>
      <c r="AM317" s="11"/>
      <c r="AN317" s="11"/>
      <c r="AO317" s="11"/>
      <c r="AP317" s="11"/>
      <c r="AQ317" s="11"/>
    </row>
    <row r="318" spans="2:43" ht="12.75" customHeight="1">
      <c r="B318" s="17"/>
      <c r="C318" s="45"/>
      <c r="D318" s="40"/>
      <c r="E318" s="52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6"/>
      <c r="Y318" s="16"/>
      <c r="Z318" s="11"/>
      <c r="AA318" s="11"/>
      <c r="AB318" s="11"/>
      <c r="AC318" s="11"/>
      <c r="AD318" s="11"/>
      <c r="AE318" s="11"/>
      <c r="AF318" s="11"/>
      <c r="AG318" s="11"/>
      <c r="AH318" s="11"/>
      <c r="AI318" s="16"/>
      <c r="AJ318" s="11"/>
      <c r="AK318" s="11"/>
      <c r="AL318" s="11"/>
      <c r="AM318" s="11"/>
      <c r="AN318" s="11"/>
      <c r="AO318" s="11"/>
      <c r="AP318" s="11"/>
      <c r="AQ318" s="11"/>
    </row>
    <row r="319" spans="2:43" ht="12.75" customHeight="1">
      <c r="B319" s="17"/>
      <c r="C319" s="45"/>
      <c r="D319" s="41"/>
      <c r="E319" s="5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6"/>
      <c r="Y319" s="16"/>
      <c r="Z319" s="11"/>
      <c r="AA319" s="11"/>
      <c r="AB319" s="11"/>
      <c r="AC319" s="11"/>
      <c r="AD319" s="11"/>
      <c r="AE319" s="11"/>
      <c r="AF319" s="11"/>
      <c r="AG319" s="11"/>
      <c r="AH319" s="11"/>
      <c r="AI319" s="16"/>
      <c r="AJ319" s="11"/>
      <c r="AK319" s="11"/>
      <c r="AL319" s="11"/>
      <c r="AM319" s="11"/>
      <c r="AN319" s="11"/>
      <c r="AO319" s="11"/>
      <c r="AP319" s="11"/>
      <c r="AQ319" s="11"/>
    </row>
    <row r="320" spans="2:43" ht="12.75" customHeight="1">
      <c r="B320" s="17"/>
      <c r="C320" s="45"/>
      <c r="D320" s="41"/>
      <c r="E320" s="5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6"/>
      <c r="Y320" s="16"/>
      <c r="Z320" s="11"/>
      <c r="AA320" s="11"/>
      <c r="AB320" s="11"/>
      <c r="AC320" s="11"/>
      <c r="AD320" s="11"/>
      <c r="AE320" s="11"/>
      <c r="AF320" s="11"/>
      <c r="AG320" s="11"/>
      <c r="AH320" s="11"/>
      <c r="AI320" s="16"/>
      <c r="AJ320" s="11"/>
      <c r="AK320" s="11"/>
      <c r="AL320" s="11"/>
      <c r="AM320" s="11"/>
      <c r="AN320" s="11"/>
      <c r="AO320" s="11"/>
      <c r="AP320" s="11"/>
      <c r="AQ320" s="11"/>
    </row>
    <row r="321" spans="2:43" ht="12.75" customHeight="1">
      <c r="B321" s="10"/>
      <c r="C321" s="44"/>
      <c r="D321" s="39"/>
      <c r="E321" s="49"/>
      <c r="F321" s="12"/>
      <c r="G321" s="12"/>
      <c r="H321" s="12"/>
      <c r="I321" s="12"/>
      <c r="J321" s="12"/>
      <c r="K321" s="12"/>
      <c r="L321" s="11"/>
      <c r="M321" s="11"/>
      <c r="N321" s="12"/>
      <c r="O321" s="12"/>
      <c r="P321" s="12"/>
      <c r="Q321" s="12"/>
      <c r="R321" s="12"/>
      <c r="S321" s="12"/>
      <c r="T321" s="12"/>
      <c r="U321" s="12"/>
      <c r="V321" s="11"/>
      <c r="W321" s="11"/>
      <c r="Z321" s="12"/>
      <c r="AA321" s="12"/>
      <c r="AB321" s="12"/>
      <c r="AC321" s="12"/>
      <c r="AD321" s="12"/>
      <c r="AE321" s="12"/>
      <c r="AF321" s="11"/>
      <c r="AG321" s="11"/>
      <c r="AH321" s="11"/>
      <c r="AJ321" s="12"/>
      <c r="AK321" s="12"/>
      <c r="AL321" s="12"/>
      <c r="AM321" s="12"/>
      <c r="AN321" s="12"/>
      <c r="AO321" s="12"/>
      <c r="AP321" s="11"/>
      <c r="AQ321" s="11"/>
    </row>
    <row r="322" spans="2:43" ht="12.75" customHeight="1">
      <c r="B322" s="10"/>
      <c r="C322" s="44"/>
      <c r="D322" s="39"/>
      <c r="E322" s="49"/>
      <c r="F322" s="12"/>
      <c r="G322" s="12"/>
      <c r="H322" s="12"/>
      <c r="I322" s="12"/>
      <c r="J322" s="12"/>
      <c r="K322" s="12"/>
      <c r="L322" s="11"/>
      <c r="M322" s="11"/>
      <c r="N322" s="12"/>
      <c r="O322" s="12"/>
      <c r="P322" s="12"/>
      <c r="Q322" s="12"/>
      <c r="R322" s="12"/>
      <c r="S322" s="12"/>
      <c r="T322" s="12"/>
      <c r="U322" s="12"/>
      <c r="V322" s="11"/>
      <c r="W322" s="11"/>
      <c r="Z322" s="12"/>
      <c r="AA322" s="12"/>
      <c r="AB322" s="12"/>
      <c r="AC322" s="12"/>
      <c r="AD322" s="12"/>
      <c r="AE322" s="12"/>
      <c r="AF322" s="11"/>
      <c r="AG322" s="11"/>
      <c r="AH322" s="11"/>
      <c r="AJ322" s="12"/>
      <c r="AK322" s="12"/>
      <c r="AL322" s="12"/>
      <c r="AM322" s="12"/>
      <c r="AN322" s="12"/>
      <c r="AO322" s="12"/>
      <c r="AP322" s="11"/>
      <c r="AQ322" s="11"/>
    </row>
    <row r="323" spans="2:43" ht="12.75" customHeight="1">
      <c r="B323" s="10"/>
      <c r="C323" s="44"/>
      <c r="D323" s="39"/>
      <c r="E323" s="49"/>
      <c r="F323" s="12"/>
      <c r="G323" s="12"/>
      <c r="H323" s="12"/>
      <c r="I323" s="12"/>
      <c r="J323" s="12"/>
      <c r="K323" s="12"/>
      <c r="L323" s="11"/>
      <c r="M323" s="11"/>
      <c r="N323" s="12"/>
      <c r="O323" s="12"/>
      <c r="P323" s="12"/>
      <c r="Q323" s="12"/>
      <c r="R323" s="12"/>
      <c r="S323" s="12"/>
      <c r="T323" s="12"/>
      <c r="U323" s="12"/>
      <c r="V323" s="11"/>
      <c r="W323" s="11"/>
      <c r="Z323" s="12"/>
      <c r="AA323" s="12"/>
      <c r="AB323" s="12"/>
      <c r="AC323" s="12"/>
      <c r="AD323" s="12"/>
      <c r="AE323" s="12"/>
      <c r="AF323" s="11"/>
      <c r="AG323" s="11"/>
      <c r="AH323" s="11"/>
      <c r="AJ323" s="12"/>
      <c r="AK323" s="12"/>
      <c r="AL323" s="12"/>
      <c r="AM323" s="12"/>
      <c r="AN323" s="12"/>
      <c r="AO323" s="12"/>
      <c r="AP323" s="12"/>
      <c r="AQ323" s="12"/>
    </row>
    <row r="324" spans="2:43" ht="12.75" customHeight="1">
      <c r="B324" s="17"/>
      <c r="C324" s="45"/>
      <c r="D324" s="40"/>
      <c r="E324" s="52"/>
      <c r="F324" s="11"/>
      <c r="G324" s="11"/>
      <c r="H324" s="11"/>
      <c r="I324" s="11"/>
      <c r="J324" s="11"/>
      <c r="K324" s="11"/>
      <c r="L324" s="20"/>
      <c r="M324" s="20"/>
      <c r="N324" s="11"/>
      <c r="O324" s="11"/>
      <c r="P324" s="11"/>
      <c r="Q324" s="11"/>
      <c r="R324" s="11"/>
      <c r="S324" s="11"/>
      <c r="T324" s="11"/>
      <c r="U324" s="11"/>
      <c r="V324" s="20"/>
      <c r="W324" s="20"/>
      <c r="X324" s="16"/>
      <c r="Y324" s="16"/>
      <c r="Z324" s="11"/>
      <c r="AA324" s="11"/>
      <c r="AB324" s="11"/>
      <c r="AC324" s="11"/>
      <c r="AD324" s="11"/>
      <c r="AE324" s="11"/>
      <c r="AF324" s="20"/>
      <c r="AG324" s="20"/>
      <c r="AH324" s="20"/>
      <c r="AI324" s="16"/>
      <c r="AJ324" s="11"/>
      <c r="AK324" s="11"/>
      <c r="AL324" s="11"/>
      <c r="AM324" s="11"/>
      <c r="AN324" s="11"/>
      <c r="AO324" s="11"/>
      <c r="AP324" s="20"/>
      <c r="AQ324" s="20"/>
    </row>
    <row r="325" spans="2:43" ht="12.75" customHeight="1">
      <c r="B325" s="17"/>
      <c r="C325" s="45"/>
      <c r="D325" s="41"/>
      <c r="E325" s="5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6"/>
      <c r="Y325" s="16"/>
      <c r="Z325" s="11"/>
      <c r="AA325" s="11"/>
      <c r="AB325" s="11"/>
      <c r="AC325" s="11"/>
      <c r="AD325" s="11"/>
      <c r="AE325" s="11"/>
      <c r="AF325" s="11"/>
      <c r="AG325" s="11"/>
      <c r="AH325" s="11"/>
      <c r="AI325" s="16"/>
      <c r="AJ325" s="11"/>
      <c r="AK325" s="11"/>
      <c r="AL325" s="11"/>
      <c r="AM325" s="11"/>
      <c r="AN325" s="11"/>
      <c r="AO325" s="11"/>
      <c r="AP325" s="11"/>
      <c r="AQ325" s="11"/>
    </row>
    <row r="326" spans="2:43" ht="12.75" customHeight="1">
      <c r="B326" s="17"/>
      <c r="C326" s="45"/>
      <c r="D326" s="41"/>
      <c r="E326" s="5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6"/>
      <c r="Y326" s="16"/>
      <c r="Z326" s="11"/>
      <c r="AA326" s="11"/>
      <c r="AB326" s="11"/>
      <c r="AC326" s="11"/>
      <c r="AD326" s="11"/>
      <c r="AE326" s="11"/>
      <c r="AF326" s="11"/>
      <c r="AG326" s="11"/>
      <c r="AH326" s="11"/>
      <c r="AI326" s="16"/>
      <c r="AJ326" s="11"/>
      <c r="AK326" s="11"/>
      <c r="AL326" s="11"/>
      <c r="AM326" s="11"/>
      <c r="AN326" s="11"/>
      <c r="AO326" s="11"/>
      <c r="AP326" s="11"/>
      <c r="AQ326" s="11"/>
    </row>
    <row r="327" spans="2:43" ht="12.75" customHeight="1">
      <c r="B327" s="17"/>
      <c r="C327" s="45"/>
      <c r="D327" s="41"/>
      <c r="E327" s="5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6"/>
      <c r="Y327" s="16"/>
      <c r="Z327" s="11"/>
      <c r="AA327" s="11"/>
      <c r="AB327" s="11"/>
      <c r="AC327" s="11"/>
      <c r="AD327" s="11"/>
      <c r="AE327" s="11"/>
      <c r="AF327" s="11"/>
      <c r="AG327" s="11"/>
      <c r="AH327" s="11"/>
      <c r="AI327" s="16"/>
      <c r="AJ327" s="11"/>
      <c r="AK327" s="11"/>
      <c r="AL327" s="11"/>
      <c r="AM327" s="11"/>
      <c r="AN327" s="11"/>
      <c r="AO327" s="11"/>
      <c r="AP327" s="11"/>
      <c r="AQ327" s="11"/>
    </row>
    <row r="328" spans="3:43" ht="12.75" customHeight="1">
      <c r="C328" s="44"/>
      <c r="D328" s="39"/>
      <c r="E328" s="49"/>
      <c r="F328" s="12"/>
      <c r="G328" s="12"/>
      <c r="H328" s="12"/>
      <c r="I328" s="12"/>
      <c r="J328" s="12"/>
      <c r="K328" s="12"/>
      <c r="L328" s="20"/>
      <c r="M328" s="20"/>
      <c r="N328" s="12"/>
      <c r="O328" s="12"/>
      <c r="P328" s="12"/>
      <c r="Q328" s="12"/>
      <c r="R328" s="12"/>
      <c r="S328" s="12"/>
      <c r="T328" s="12"/>
      <c r="U328" s="12"/>
      <c r="V328" s="20"/>
      <c r="W328" s="20"/>
      <c r="Z328" s="12"/>
      <c r="AA328" s="12"/>
      <c r="AB328" s="12"/>
      <c r="AC328" s="12"/>
      <c r="AD328" s="12"/>
      <c r="AE328" s="12"/>
      <c r="AF328" s="20"/>
      <c r="AG328" s="20"/>
      <c r="AH328" s="20"/>
      <c r="AJ328" s="12"/>
      <c r="AK328" s="12"/>
      <c r="AL328" s="12"/>
      <c r="AM328" s="12"/>
      <c r="AN328" s="12"/>
      <c r="AO328" s="12"/>
      <c r="AP328" s="20"/>
      <c r="AQ328" s="20"/>
    </row>
    <row r="329" spans="2:43" ht="12.75" customHeight="1">
      <c r="B329" s="17"/>
      <c r="C329" s="45"/>
      <c r="D329" s="41"/>
      <c r="E329" s="5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6"/>
      <c r="Y329" s="16"/>
      <c r="Z329" s="11"/>
      <c r="AA329" s="11"/>
      <c r="AB329" s="11"/>
      <c r="AC329" s="11"/>
      <c r="AD329" s="11"/>
      <c r="AE329" s="11"/>
      <c r="AF329" s="11"/>
      <c r="AG329" s="11"/>
      <c r="AH329" s="11"/>
      <c r="AI329" s="16"/>
      <c r="AJ329" s="11"/>
      <c r="AK329" s="11"/>
      <c r="AL329" s="11"/>
      <c r="AM329" s="11"/>
      <c r="AN329" s="11"/>
      <c r="AO329" s="11"/>
      <c r="AP329" s="11"/>
      <c r="AQ329" s="11"/>
    </row>
    <row r="330" spans="2:43" ht="12.75" customHeight="1">
      <c r="B330" s="17"/>
      <c r="C330" s="45"/>
      <c r="D330" s="41"/>
      <c r="E330" s="5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6"/>
      <c r="Y330" s="16"/>
      <c r="Z330" s="11"/>
      <c r="AA330" s="11"/>
      <c r="AB330" s="11"/>
      <c r="AC330" s="11"/>
      <c r="AD330" s="11"/>
      <c r="AE330" s="11"/>
      <c r="AF330" s="11"/>
      <c r="AG330" s="11"/>
      <c r="AH330" s="11"/>
      <c r="AI330" s="16"/>
      <c r="AJ330" s="11"/>
      <c r="AK330" s="11"/>
      <c r="AL330" s="11"/>
      <c r="AM330" s="11"/>
      <c r="AN330" s="11"/>
      <c r="AO330" s="11"/>
      <c r="AP330" s="11"/>
      <c r="AQ330" s="11"/>
    </row>
    <row r="331" spans="2:43" ht="12.75" customHeight="1">
      <c r="B331" s="17"/>
      <c r="C331" s="45"/>
      <c r="D331" s="40"/>
      <c r="E331" s="52"/>
      <c r="F331" s="11"/>
      <c r="G331" s="11"/>
      <c r="H331" s="11"/>
      <c r="I331" s="11"/>
      <c r="J331" s="11"/>
      <c r="K331" s="11"/>
      <c r="L331" s="20"/>
      <c r="M331" s="20"/>
      <c r="N331" s="11"/>
      <c r="O331" s="11"/>
      <c r="P331" s="11"/>
      <c r="Q331" s="11"/>
      <c r="R331" s="11"/>
      <c r="S331" s="11"/>
      <c r="T331" s="11"/>
      <c r="U331" s="11"/>
      <c r="V331" s="20"/>
      <c r="W331" s="20"/>
      <c r="X331" s="16"/>
      <c r="Y331" s="16"/>
      <c r="Z331" s="11"/>
      <c r="AA331" s="11"/>
      <c r="AB331" s="11"/>
      <c r="AC331" s="11"/>
      <c r="AD331" s="11"/>
      <c r="AE331" s="11"/>
      <c r="AF331" s="20"/>
      <c r="AG331" s="20"/>
      <c r="AH331" s="20"/>
      <c r="AI331" s="16"/>
      <c r="AJ331" s="11"/>
      <c r="AK331" s="11"/>
      <c r="AL331" s="11"/>
      <c r="AM331" s="11"/>
      <c r="AN331" s="11"/>
      <c r="AO331" s="11"/>
      <c r="AP331" s="20"/>
      <c r="AQ331" s="20"/>
    </row>
    <row r="332" spans="2:43" ht="12.75" customHeight="1">
      <c r="B332" s="17"/>
      <c r="C332" s="45"/>
      <c r="D332" s="40"/>
      <c r="E332" s="50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6"/>
      <c r="Y332" s="16"/>
      <c r="Z332" s="11"/>
      <c r="AA332" s="11"/>
      <c r="AB332" s="11"/>
      <c r="AC332" s="11"/>
      <c r="AD332" s="11"/>
      <c r="AE332" s="11"/>
      <c r="AF332" s="11"/>
      <c r="AG332" s="11"/>
      <c r="AH332" s="11"/>
      <c r="AI332" s="16"/>
      <c r="AJ332" s="11"/>
      <c r="AK332" s="11"/>
      <c r="AL332" s="11"/>
      <c r="AM332" s="11"/>
      <c r="AN332" s="11"/>
      <c r="AO332" s="11"/>
      <c r="AP332" s="11"/>
      <c r="AQ332" s="11"/>
    </row>
    <row r="333" spans="2:43" ht="12.75" customHeight="1">
      <c r="B333" s="17"/>
      <c r="C333" s="45"/>
      <c r="D333" s="41"/>
      <c r="E333" s="5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6"/>
      <c r="Y333" s="16"/>
      <c r="Z333" s="11"/>
      <c r="AA333" s="11"/>
      <c r="AB333" s="11"/>
      <c r="AC333" s="11"/>
      <c r="AD333" s="11"/>
      <c r="AE333" s="11"/>
      <c r="AF333" s="11"/>
      <c r="AG333" s="11"/>
      <c r="AH333" s="11"/>
      <c r="AI333" s="16"/>
      <c r="AJ333" s="11"/>
      <c r="AK333" s="11"/>
      <c r="AL333" s="11"/>
      <c r="AM333" s="11"/>
      <c r="AN333" s="11"/>
      <c r="AO333" s="11"/>
      <c r="AP333" s="11"/>
      <c r="AQ333" s="11"/>
    </row>
    <row r="334" spans="2:43" ht="12.75" customHeight="1">
      <c r="B334" s="17"/>
      <c r="C334" s="45"/>
      <c r="D334" s="41"/>
      <c r="E334" s="5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6"/>
      <c r="Y334" s="16"/>
      <c r="Z334" s="11"/>
      <c r="AA334" s="11"/>
      <c r="AB334" s="11"/>
      <c r="AC334" s="11"/>
      <c r="AD334" s="11"/>
      <c r="AE334" s="11"/>
      <c r="AF334" s="11"/>
      <c r="AG334" s="11"/>
      <c r="AH334" s="11"/>
      <c r="AI334" s="16"/>
      <c r="AJ334" s="11"/>
      <c r="AK334" s="11"/>
      <c r="AL334" s="11"/>
      <c r="AM334" s="11"/>
      <c r="AN334" s="11"/>
      <c r="AO334" s="11"/>
      <c r="AP334" s="11"/>
      <c r="AQ334" s="11"/>
    </row>
    <row r="335" spans="2:43" ht="12.75" customHeight="1">
      <c r="B335" s="10"/>
      <c r="C335" s="44"/>
      <c r="D335" s="39"/>
      <c r="E335" s="49"/>
      <c r="F335" s="12"/>
      <c r="G335" s="12"/>
      <c r="H335" s="12"/>
      <c r="I335" s="12"/>
      <c r="J335" s="12"/>
      <c r="K335" s="12"/>
      <c r="L335" s="11"/>
      <c r="M335" s="11"/>
      <c r="N335" s="12"/>
      <c r="O335" s="12"/>
      <c r="P335" s="12"/>
      <c r="Q335" s="12"/>
      <c r="R335" s="12"/>
      <c r="S335" s="12"/>
      <c r="T335" s="12"/>
      <c r="U335" s="12"/>
      <c r="V335" s="11"/>
      <c r="W335" s="11"/>
      <c r="Z335" s="12"/>
      <c r="AA335" s="12"/>
      <c r="AB335" s="12"/>
      <c r="AC335" s="12"/>
      <c r="AD335" s="12"/>
      <c r="AE335" s="12"/>
      <c r="AF335" s="11"/>
      <c r="AG335" s="11"/>
      <c r="AH335" s="11"/>
      <c r="AJ335" s="12"/>
      <c r="AK335" s="12"/>
      <c r="AL335" s="12"/>
      <c r="AM335" s="12"/>
      <c r="AN335" s="12"/>
      <c r="AO335" s="12"/>
      <c r="AP335" s="11"/>
      <c r="AQ335" s="11"/>
    </row>
    <row r="336" spans="2:43" ht="12.75" customHeight="1">
      <c r="B336" s="17"/>
      <c r="C336" s="45"/>
      <c r="D336" s="40"/>
      <c r="E336" s="50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6"/>
      <c r="Y336" s="16"/>
      <c r="Z336" s="11"/>
      <c r="AA336" s="11"/>
      <c r="AB336" s="11"/>
      <c r="AC336" s="11"/>
      <c r="AD336" s="11"/>
      <c r="AE336" s="11"/>
      <c r="AF336" s="11"/>
      <c r="AG336" s="11"/>
      <c r="AH336" s="11"/>
      <c r="AI336" s="16"/>
      <c r="AJ336" s="11"/>
      <c r="AK336" s="11"/>
      <c r="AL336" s="11"/>
      <c r="AM336" s="11"/>
      <c r="AN336" s="11"/>
      <c r="AO336" s="11"/>
      <c r="AP336" s="11"/>
      <c r="AQ336" s="11"/>
    </row>
    <row r="337" spans="2:43" ht="12.75" customHeight="1">
      <c r="B337" s="17"/>
      <c r="C337" s="45"/>
      <c r="D337" s="40"/>
      <c r="E337" s="50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6"/>
      <c r="Y337" s="16"/>
      <c r="Z337" s="11"/>
      <c r="AA337" s="11"/>
      <c r="AB337" s="11"/>
      <c r="AC337" s="11"/>
      <c r="AD337" s="11"/>
      <c r="AE337" s="11"/>
      <c r="AF337" s="11"/>
      <c r="AG337" s="11"/>
      <c r="AH337" s="11"/>
      <c r="AI337" s="16"/>
      <c r="AJ337" s="11"/>
      <c r="AK337" s="11"/>
      <c r="AL337" s="11"/>
      <c r="AM337" s="11"/>
      <c r="AN337" s="11"/>
      <c r="AO337" s="11"/>
      <c r="AP337" s="11"/>
      <c r="AQ337" s="11"/>
    </row>
    <row r="338" spans="2:43" ht="12.75" customHeight="1">
      <c r="B338" s="17"/>
      <c r="C338" s="45"/>
      <c r="D338" s="40"/>
      <c r="E338" s="50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6"/>
      <c r="Y338" s="16"/>
      <c r="Z338" s="11"/>
      <c r="AA338" s="11"/>
      <c r="AB338" s="11"/>
      <c r="AC338" s="11"/>
      <c r="AD338" s="11"/>
      <c r="AE338" s="11"/>
      <c r="AF338" s="11"/>
      <c r="AG338" s="11"/>
      <c r="AH338" s="11"/>
      <c r="AI338" s="16"/>
      <c r="AJ338" s="11"/>
      <c r="AK338" s="11"/>
      <c r="AL338" s="11"/>
      <c r="AM338" s="11"/>
      <c r="AN338" s="11"/>
      <c r="AO338" s="11"/>
      <c r="AP338" s="11"/>
      <c r="AQ338" s="11"/>
    </row>
    <row r="339" spans="3:43" ht="12.75" customHeight="1">
      <c r="C339" s="44"/>
      <c r="D339" s="39"/>
      <c r="E339" s="49"/>
      <c r="F339" s="12"/>
      <c r="G339" s="12"/>
      <c r="H339" s="12"/>
      <c r="I339" s="12"/>
      <c r="J339" s="11"/>
      <c r="K339" s="11"/>
      <c r="L339" s="20"/>
      <c r="M339" s="20"/>
      <c r="N339" s="12"/>
      <c r="O339" s="12"/>
      <c r="P339" s="12"/>
      <c r="Q339" s="12"/>
      <c r="R339" s="12"/>
      <c r="S339" s="12"/>
      <c r="T339" s="11"/>
      <c r="U339" s="11"/>
      <c r="V339" s="20"/>
      <c r="W339" s="20"/>
      <c r="Z339" s="12"/>
      <c r="AA339" s="12"/>
      <c r="AB339" s="12"/>
      <c r="AC339" s="12"/>
      <c r="AD339" s="11"/>
      <c r="AE339" s="11"/>
      <c r="AF339" s="20"/>
      <c r="AG339" s="20"/>
      <c r="AH339" s="20"/>
      <c r="AJ339" s="12"/>
      <c r="AK339" s="12"/>
      <c r="AL339" s="12"/>
      <c r="AM339" s="12"/>
      <c r="AN339" s="11"/>
      <c r="AO339" s="11"/>
      <c r="AP339" s="20"/>
      <c r="AQ339" s="20"/>
    </row>
    <row r="340" spans="2:43" ht="12.75" customHeight="1">
      <c r="B340" s="17"/>
      <c r="C340" s="45"/>
      <c r="D340" s="41"/>
      <c r="E340" s="5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6"/>
      <c r="Y340" s="16"/>
      <c r="Z340" s="11"/>
      <c r="AA340" s="11"/>
      <c r="AB340" s="11"/>
      <c r="AC340" s="11"/>
      <c r="AD340" s="11"/>
      <c r="AE340" s="11"/>
      <c r="AF340" s="11"/>
      <c r="AG340" s="11"/>
      <c r="AH340" s="11"/>
      <c r="AI340" s="16"/>
      <c r="AJ340" s="11"/>
      <c r="AK340" s="11"/>
      <c r="AL340" s="11"/>
      <c r="AM340" s="11"/>
      <c r="AN340" s="11"/>
      <c r="AO340" s="11"/>
      <c r="AP340" s="11"/>
      <c r="AQ340" s="11"/>
    </row>
    <row r="341" spans="2:43" ht="12.75" customHeight="1">
      <c r="B341" s="17"/>
      <c r="C341" s="45"/>
      <c r="D341" s="40"/>
      <c r="E341" s="50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6"/>
      <c r="Y341" s="16"/>
      <c r="Z341" s="11"/>
      <c r="AA341" s="11"/>
      <c r="AB341" s="11"/>
      <c r="AC341" s="11"/>
      <c r="AD341" s="11"/>
      <c r="AE341" s="11"/>
      <c r="AF341" s="11"/>
      <c r="AG341" s="11"/>
      <c r="AH341" s="11"/>
      <c r="AI341" s="16"/>
      <c r="AJ341" s="11"/>
      <c r="AK341" s="11"/>
      <c r="AL341" s="11"/>
      <c r="AM341" s="11"/>
      <c r="AN341" s="11"/>
      <c r="AO341" s="11"/>
      <c r="AP341" s="11"/>
      <c r="AQ341" s="11"/>
    </row>
    <row r="342" spans="2:43" ht="12.75" customHeight="1">
      <c r="B342" s="17"/>
      <c r="C342" s="45"/>
      <c r="D342" s="40"/>
      <c r="E342" s="50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6"/>
      <c r="Y342" s="16"/>
      <c r="Z342" s="11"/>
      <c r="AA342" s="11"/>
      <c r="AB342" s="11"/>
      <c r="AC342" s="11"/>
      <c r="AD342" s="11"/>
      <c r="AE342" s="11"/>
      <c r="AF342" s="11"/>
      <c r="AG342" s="11"/>
      <c r="AH342" s="11"/>
      <c r="AI342" s="16"/>
      <c r="AJ342" s="11"/>
      <c r="AK342" s="11"/>
      <c r="AL342" s="11"/>
      <c r="AM342" s="11"/>
      <c r="AN342" s="11"/>
      <c r="AO342" s="11"/>
      <c r="AP342" s="11"/>
      <c r="AQ342" s="11"/>
    </row>
    <row r="343" spans="2:43" ht="12.75" customHeight="1">
      <c r="B343" s="17"/>
      <c r="C343" s="45"/>
      <c r="D343" s="40"/>
      <c r="E343" s="50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6"/>
      <c r="Y343" s="16"/>
      <c r="Z343" s="11"/>
      <c r="AA343" s="11"/>
      <c r="AB343" s="11"/>
      <c r="AC343" s="11"/>
      <c r="AD343" s="11"/>
      <c r="AE343" s="11"/>
      <c r="AF343" s="11"/>
      <c r="AG343" s="11"/>
      <c r="AH343" s="11"/>
      <c r="AI343" s="16"/>
      <c r="AJ343" s="11"/>
      <c r="AK343" s="11"/>
      <c r="AL343" s="11"/>
      <c r="AM343" s="11"/>
      <c r="AN343" s="11"/>
      <c r="AO343" s="11"/>
      <c r="AP343" s="11"/>
      <c r="AQ343" s="11"/>
    </row>
    <row r="344" spans="2:43" ht="12.75" customHeight="1">
      <c r="B344" s="17"/>
      <c r="C344" s="45"/>
      <c r="D344" s="40"/>
      <c r="E344" s="52"/>
      <c r="F344" s="11"/>
      <c r="G344" s="11"/>
      <c r="H344" s="11"/>
      <c r="I344" s="11"/>
      <c r="J344" s="11"/>
      <c r="K344" s="11"/>
      <c r="L344" s="20"/>
      <c r="M344" s="20"/>
      <c r="N344" s="11"/>
      <c r="O344" s="11"/>
      <c r="P344" s="11"/>
      <c r="Q344" s="11"/>
      <c r="R344" s="11"/>
      <c r="S344" s="11"/>
      <c r="T344" s="11"/>
      <c r="U344" s="11"/>
      <c r="V344" s="20"/>
      <c r="W344" s="20"/>
      <c r="X344" s="16"/>
      <c r="Y344" s="16"/>
      <c r="Z344" s="11"/>
      <c r="AA344" s="11"/>
      <c r="AB344" s="11"/>
      <c r="AC344" s="11"/>
      <c r="AD344" s="11"/>
      <c r="AE344" s="11"/>
      <c r="AF344" s="20"/>
      <c r="AG344" s="20"/>
      <c r="AH344" s="20"/>
      <c r="AI344" s="16"/>
      <c r="AJ344" s="11"/>
      <c r="AK344" s="11"/>
      <c r="AL344" s="11"/>
      <c r="AM344" s="11"/>
      <c r="AN344" s="11"/>
      <c r="AO344" s="11"/>
      <c r="AP344" s="20"/>
      <c r="AQ344" s="20"/>
    </row>
    <row r="345" spans="2:43" ht="12.75" customHeight="1">
      <c r="B345" s="17"/>
      <c r="C345" s="45"/>
      <c r="D345" s="40"/>
      <c r="E345" s="50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6"/>
      <c r="Y345" s="16"/>
      <c r="Z345" s="11"/>
      <c r="AA345" s="11"/>
      <c r="AB345" s="11"/>
      <c r="AC345" s="11"/>
      <c r="AD345" s="11"/>
      <c r="AE345" s="11"/>
      <c r="AF345" s="11"/>
      <c r="AG345" s="11"/>
      <c r="AH345" s="11"/>
      <c r="AI345" s="16"/>
      <c r="AJ345" s="11"/>
      <c r="AK345" s="11"/>
      <c r="AL345" s="11"/>
      <c r="AM345" s="11"/>
      <c r="AN345" s="11"/>
      <c r="AO345" s="11"/>
      <c r="AP345" s="11"/>
      <c r="AQ345" s="11"/>
    </row>
    <row r="346" spans="2:43" ht="12.75" customHeight="1">
      <c r="B346" s="17"/>
      <c r="C346" s="45"/>
      <c r="D346" s="40"/>
      <c r="E346" s="50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6"/>
      <c r="Y346" s="16"/>
      <c r="Z346" s="11"/>
      <c r="AA346" s="11"/>
      <c r="AB346" s="11"/>
      <c r="AC346" s="11"/>
      <c r="AD346" s="11"/>
      <c r="AE346" s="11"/>
      <c r="AF346" s="11"/>
      <c r="AG346" s="11"/>
      <c r="AH346" s="11"/>
      <c r="AI346" s="16"/>
      <c r="AJ346" s="11"/>
      <c r="AK346" s="11"/>
      <c r="AL346" s="11"/>
      <c r="AM346" s="11"/>
      <c r="AN346" s="11"/>
      <c r="AO346" s="11"/>
      <c r="AP346" s="11"/>
      <c r="AQ346" s="11"/>
    </row>
    <row r="347" spans="2:43" ht="12.75" customHeight="1">
      <c r="B347" s="10"/>
      <c r="C347" s="44"/>
      <c r="D347" s="39"/>
      <c r="E347" s="49"/>
      <c r="F347" s="12"/>
      <c r="G347" s="12"/>
      <c r="H347" s="12"/>
      <c r="I347" s="12"/>
      <c r="J347" s="12"/>
      <c r="K347" s="12"/>
      <c r="L347" s="11"/>
      <c r="M347" s="11"/>
      <c r="N347" s="12"/>
      <c r="O347" s="12"/>
      <c r="P347" s="12"/>
      <c r="Q347" s="12"/>
      <c r="R347" s="12"/>
      <c r="S347" s="12"/>
      <c r="T347" s="12"/>
      <c r="U347" s="12"/>
      <c r="V347" s="11"/>
      <c r="W347" s="11"/>
      <c r="Z347" s="12"/>
      <c r="AA347" s="12"/>
      <c r="AB347" s="12"/>
      <c r="AC347" s="12"/>
      <c r="AD347" s="12"/>
      <c r="AE347" s="12"/>
      <c r="AF347" s="11"/>
      <c r="AG347" s="11"/>
      <c r="AH347" s="11"/>
      <c r="AJ347" s="12"/>
      <c r="AK347" s="12"/>
      <c r="AL347" s="12"/>
      <c r="AM347" s="12"/>
      <c r="AN347" s="12"/>
      <c r="AO347" s="12"/>
      <c r="AP347" s="11"/>
      <c r="AQ347" s="11"/>
    </row>
    <row r="348" spans="2:43" ht="12.75" customHeight="1">
      <c r="B348" s="17"/>
      <c r="C348" s="45"/>
      <c r="D348" s="40"/>
      <c r="E348" s="50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6"/>
      <c r="Y348" s="16"/>
      <c r="Z348" s="11"/>
      <c r="AA348" s="11"/>
      <c r="AB348" s="11"/>
      <c r="AC348" s="11"/>
      <c r="AD348" s="11"/>
      <c r="AE348" s="11"/>
      <c r="AF348" s="11"/>
      <c r="AG348" s="11"/>
      <c r="AH348" s="11"/>
      <c r="AI348" s="16"/>
      <c r="AJ348" s="11"/>
      <c r="AK348" s="11"/>
      <c r="AL348" s="11"/>
      <c r="AM348" s="11"/>
      <c r="AN348" s="11"/>
      <c r="AO348" s="11"/>
      <c r="AP348" s="11"/>
      <c r="AQ348" s="11"/>
    </row>
    <row r="349" spans="2:43" ht="12.75" customHeight="1">
      <c r="B349" s="17"/>
      <c r="C349" s="45"/>
      <c r="D349" s="43"/>
      <c r="E349" s="52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6"/>
      <c r="Y349" s="16"/>
      <c r="Z349" s="11"/>
      <c r="AA349" s="11"/>
      <c r="AB349" s="11"/>
      <c r="AC349" s="11"/>
      <c r="AD349" s="11"/>
      <c r="AE349" s="11"/>
      <c r="AF349" s="11"/>
      <c r="AG349" s="11"/>
      <c r="AH349" s="11"/>
      <c r="AI349" s="16"/>
      <c r="AJ349" s="11"/>
      <c r="AK349" s="11"/>
      <c r="AL349" s="11"/>
      <c r="AM349" s="11"/>
      <c r="AN349" s="11"/>
      <c r="AO349" s="11"/>
      <c r="AP349" s="11"/>
      <c r="AQ349" s="11"/>
    </row>
    <row r="350" spans="2:43" ht="12.75" customHeight="1">
      <c r="B350" s="17"/>
      <c r="C350" s="45"/>
      <c r="D350" s="43"/>
      <c r="E350" s="52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6"/>
      <c r="Y350" s="16"/>
      <c r="Z350" s="11"/>
      <c r="AA350" s="11"/>
      <c r="AB350" s="11"/>
      <c r="AC350" s="11"/>
      <c r="AD350" s="11"/>
      <c r="AE350" s="11"/>
      <c r="AF350" s="11"/>
      <c r="AG350" s="11"/>
      <c r="AH350" s="11"/>
      <c r="AI350" s="16"/>
      <c r="AJ350" s="11"/>
      <c r="AK350" s="11"/>
      <c r="AL350" s="11"/>
      <c r="AM350" s="11"/>
      <c r="AN350" s="11"/>
      <c r="AO350" s="11"/>
      <c r="AP350" s="11"/>
      <c r="AQ350" s="11"/>
    </row>
    <row r="351" spans="3:43" ht="12.75" customHeight="1">
      <c r="C351" s="44"/>
      <c r="D351" s="39"/>
      <c r="E351" s="49"/>
      <c r="F351" s="12"/>
      <c r="G351" s="12"/>
      <c r="H351" s="12"/>
      <c r="I351" s="12"/>
      <c r="J351" s="12"/>
      <c r="K351" s="12"/>
      <c r="L351" s="20"/>
      <c r="M351" s="20"/>
      <c r="N351" s="12"/>
      <c r="O351" s="12"/>
      <c r="P351" s="12"/>
      <c r="Q351" s="12"/>
      <c r="R351" s="12"/>
      <c r="S351" s="12"/>
      <c r="T351" s="11"/>
      <c r="U351" s="11"/>
      <c r="V351" s="20"/>
      <c r="W351" s="20"/>
      <c r="Z351" s="12"/>
      <c r="AA351" s="12"/>
      <c r="AB351" s="12"/>
      <c r="AC351" s="12"/>
      <c r="AD351" s="11"/>
      <c r="AE351" s="11"/>
      <c r="AF351" s="20"/>
      <c r="AG351" s="20"/>
      <c r="AH351" s="20"/>
      <c r="AJ351" s="12"/>
      <c r="AK351" s="12"/>
      <c r="AL351" s="12"/>
      <c r="AM351" s="12"/>
      <c r="AN351" s="11"/>
      <c r="AO351" s="11"/>
      <c r="AP351" s="20"/>
      <c r="AQ351" s="20"/>
    </row>
    <row r="352" spans="2:43" ht="12.75" customHeight="1">
      <c r="B352" s="17"/>
      <c r="C352" s="45"/>
      <c r="D352" s="40"/>
      <c r="E352" s="50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6"/>
      <c r="Y352" s="16"/>
      <c r="Z352" s="11"/>
      <c r="AA352" s="11"/>
      <c r="AB352" s="11"/>
      <c r="AC352" s="11"/>
      <c r="AD352" s="11"/>
      <c r="AE352" s="11"/>
      <c r="AF352" s="11"/>
      <c r="AG352" s="11"/>
      <c r="AH352" s="11"/>
      <c r="AI352" s="16"/>
      <c r="AJ352" s="11"/>
      <c r="AK352" s="11"/>
      <c r="AL352" s="11"/>
      <c r="AM352" s="11"/>
      <c r="AN352" s="11"/>
      <c r="AO352" s="11"/>
      <c r="AP352" s="11"/>
      <c r="AQ352" s="11"/>
    </row>
    <row r="353" spans="2:43" ht="12.75" customHeight="1">
      <c r="B353" s="10"/>
      <c r="C353" s="44"/>
      <c r="D353" s="39"/>
      <c r="E353" s="49"/>
      <c r="F353" s="12"/>
      <c r="G353" s="12"/>
      <c r="H353" s="12"/>
      <c r="I353" s="12"/>
      <c r="J353" s="12"/>
      <c r="K353" s="12"/>
      <c r="L353" s="11"/>
      <c r="M353" s="11"/>
      <c r="N353" s="12"/>
      <c r="O353" s="12"/>
      <c r="P353" s="12"/>
      <c r="Q353" s="12"/>
      <c r="R353" s="12"/>
      <c r="S353" s="12"/>
      <c r="T353" s="12"/>
      <c r="U353" s="12"/>
      <c r="V353" s="11"/>
      <c r="W353" s="11"/>
      <c r="Z353" s="12"/>
      <c r="AA353" s="12"/>
      <c r="AB353" s="12"/>
      <c r="AC353" s="12"/>
      <c r="AD353" s="12"/>
      <c r="AE353" s="12"/>
      <c r="AF353" s="11"/>
      <c r="AG353" s="11"/>
      <c r="AH353" s="11"/>
      <c r="AJ353" s="12"/>
      <c r="AK353" s="12"/>
      <c r="AL353" s="12"/>
      <c r="AM353" s="12"/>
      <c r="AN353" s="12"/>
      <c r="AO353" s="12"/>
      <c r="AP353" s="11"/>
      <c r="AQ353" s="11"/>
    </row>
    <row r="354" spans="2:43" ht="12.75" customHeight="1">
      <c r="B354" s="10"/>
      <c r="C354" s="44"/>
      <c r="D354" s="39"/>
      <c r="E354" s="49"/>
      <c r="F354" s="12"/>
      <c r="G354" s="12"/>
      <c r="H354" s="12"/>
      <c r="I354" s="12"/>
      <c r="J354" s="12"/>
      <c r="K354" s="12"/>
      <c r="L354" s="11"/>
      <c r="M354" s="11"/>
      <c r="N354" s="12"/>
      <c r="O354" s="12"/>
      <c r="P354" s="12"/>
      <c r="Q354" s="12"/>
      <c r="R354" s="12"/>
      <c r="S354" s="12"/>
      <c r="T354" s="12"/>
      <c r="U354" s="12"/>
      <c r="V354" s="11"/>
      <c r="W354" s="11"/>
      <c r="Z354" s="12"/>
      <c r="AA354" s="12"/>
      <c r="AB354" s="12"/>
      <c r="AC354" s="12"/>
      <c r="AD354" s="12"/>
      <c r="AE354" s="12"/>
      <c r="AF354" s="11"/>
      <c r="AG354" s="11"/>
      <c r="AH354" s="11"/>
      <c r="AJ354" s="12"/>
      <c r="AK354" s="12"/>
      <c r="AL354" s="12"/>
      <c r="AM354" s="12"/>
      <c r="AN354" s="12"/>
      <c r="AO354" s="12"/>
      <c r="AP354" s="11"/>
      <c r="AQ354" s="11"/>
    </row>
    <row r="355" spans="2:43" ht="12.75" customHeight="1">
      <c r="B355" s="17"/>
      <c r="C355" s="45"/>
      <c r="D355" s="43"/>
      <c r="E355" s="52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6"/>
      <c r="Y355" s="16"/>
      <c r="Z355" s="11"/>
      <c r="AA355" s="11"/>
      <c r="AB355" s="11"/>
      <c r="AC355" s="11"/>
      <c r="AD355" s="11"/>
      <c r="AE355" s="11"/>
      <c r="AF355" s="11"/>
      <c r="AG355" s="11"/>
      <c r="AH355" s="11"/>
      <c r="AI355" s="16"/>
      <c r="AJ355" s="11"/>
      <c r="AK355" s="11"/>
      <c r="AL355" s="11"/>
      <c r="AM355" s="11"/>
      <c r="AN355" s="11"/>
      <c r="AO355" s="11"/>
      <c r="AP355" s="11"/>
      <c r="AQ355" s="11"/>
    </row>
    <row r="356" spans="2:43" ht="12.75" customHeight="1">
      <c r="B356" s="17"/>
      <c r="C356" s="45"/>
      <c r="D356" s="41"/>
      <c r="E356" s="5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6"/>
      <c r="Y356" s="16"/>
      <c r="Z356" s="11"/>
      <c r="AA356" s="11"/>
      <c r="AB356" s="11"/>
      <c r="AC356" s="11"/>
      <c r="AD356" s="11"/>
      <c r="AE356" s="11"/>
      <c r="AF356" s="11"/>
      <c r="AG356" s="11"/>
      <c r="AH356" s="11"/>
      <c r="AI356" s="16"/>
      <c r="AJ356" s="11"/>
      <c r="AK356" s="11"/>
      <c r="AL356" s="11"/>
      <c r="AM356" s="11"/>
      <c r="AN356" s="11"/>
      <c r="AO356" s="11"/>
      <c r="AP356" s="11"/>
      <c r="AQ356" s="11"/>
    </row>
    <row r="357" spans="2:43" ht="12.75" customHeight="1">
      <c r="B357" s="17"/>
      <c r="C357" s="45"/>
      <c r="D357" s="41"/>
      <c r="E357" s="5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6"/>
      <c r="Y357" s="16"/>
      <c r="Z357" s="11"/>
      <c r="AA357" s="11"/>
      <c r="AB357" s="11"/>
      <c r="AC357" s="11"/>
      <c r="AD357" s="11"/>
      <c r="AE357" s="11"/>
      <c r="AF357" s="11"/>
      <c r="AG357" s="11"/>
      <c r="AH357" s="11"/>
      <c r="AI357" s="16"/>
      <c r="AJ357" s="11"/>
      <c r="AK357" s="11"/>
      <c r="AL357" s="11"/>
      <c r="AM357" s="11"/>
      <c r="AN357" s="11"/>
      <c r="AO357" s="11"/>
      <c r="AP357" s="11"/>
      <c r="AQ357" s="11"/>
    </row>
    <row r="358" spans="2:43" ht="12.75" customHeight="1">
      <c r="B358" s="17"/>
      <c r="C358" s="45"/>
      <c r="D358" s="41"/>
      <c r="E358" s="5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6"/>
      <c r="Y358" s="16"/>
      <c r="Z358" s="11"/>
      <c r="AA358" s="11"/>
      <c r="AB358" s="11"/>
      <c r="AC358" s="11"/>
      <c r="AD358" s="11"/>
      <c r="AE358" s="11"/>
      <c r="AF358" s="11"/>
      <c r="AG358" s="11"/>
      <c r="AH358" s="11"/>
      <c r="AI358" s="16"/>
      <c r="AJ358" s="11"/>
      <c r="AK358" s="11"/>
      <c r="AL358" s="11"/>
      <c r="AM358" s="11"/>
      <c r="AN358" s="11"/>
      <c r="AO358" s="11"/>
      <c r="AP358" s="11"/>
      <c r="AQ358" s="11"/>
    </row>
    <row r="359" spans="2:43" ht="12.75" customHeight="1">
      <c r="B359" s="17"/>
      <c r="C359" s="45"/>
      <c r="D359" s="41"/>
      <c r="E359" s="5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6"/>
      <c r="Y359" s="16"/>
      <c r="Z359" s="11"/>
      <c r="AA359" s="11"/>
      <c r="AB359" s="11"/>
      <c r="AC359" s="11"/>
      <c r="AD359" s="11"/>
      <c r="AE359" s="11"/>
      <c r="AF359" s="11"/>
      <c r="AG359" s="11"/>
      <c r="AH359" s="11"/>
      <c r="AI359" s="16"/>
      <c r="AJ359" s="11"/>
      <c r="AK359" s="11"/>
      <c r="AL359" s="11"/>
      <c r="AM359" s="11"/>
      <c r="AN359" s="11"/>
      <c r="AO359" s="11"/>
      <c r="AP359" s="11"/>
      <c r="AQ359" s="11"/>
    </row>
    <row r="360" spans="2:43" ht="12.75" customHeight="1">
      <c r="B360" s="10"/>
      <c r="C360" s="44"/>
      <c r="D360" s="39"/>
      <c r="E360" s="49"/>
      <c r="F360" s="12"/>
      <c r="G360" s="12"/>
      <c r="H360" s="12"/>
      <c r="I360" s="12"/>
      <c r="J360" s="12"/>
      <c r="K360" s="12"/>
      <c r="L360" s="20"/>
      <c r="M360" s="20"/>
      <c r="N360" s="12"/>
      <c r="O360" s="12"/>
      <c r="P360" s="12"/>
      <c r="Q360" s="12"/>
      <c r="R360" s="12"/>
      <c r="S360" s="12"/>
      <c r="T360" s="12"/>
      <c r="U360" s="12"/>
      <c r="V360" s="20"/>
      <c r="W360" s="20"/>
      <c r="Z360" s="12"/>
      <c r="AA360" s="12"/>
      <c r="AB360" s="12"/>
      <c r="AC360" s="12"/>
      <c r="AD360" s="12"/>
      <c r="AE360" s="12"/>
      <c r="AF360" s="20"/>
      <c r="AG360" s="20"/>
      <c r="AH360" s="20"/>
      <c r="AJ360" s="12"/>
      <c r="AK360" s="12"/>
      <c r="AL360" s="12"/>
      <c r="AM360" s="12"/>
      <c r="AN360" s="12"/>
      <c r="AO360" s="12"/>
      <c r="AP360" s="20"/>
      <c r="AQ360" s="20"/>
    </row>
    <row r="361" spans="2:43" ht="12.75" customHeight="1">
      <c r="B361" s="10"/>
      <c r="C361" s="44"/>
      <c r="D361" s="39"/>
      <c r="E361" s="49"/>
      <c r="F361" s="12"/>
      <c r="G361" s="12"/>
      <c r="H361" s="12"/>
      <c r="I361" s="12"/>
      <c r="J361" s="12"/>
      <c r="K361" s="12"/>
      <c r="L361" s="11"/>
      <c r="M361" s="11"/>
      <c r="N361" s="12"/>
      <c r="O361" s="12"/>
      <c r="P361" s="12"/>
      <c r="Q361" s="12"/>
      <c r="R361" s="12"/>
      <c r="S361" s="12"/>
      <c r="T361" s="12"/>
      <c r="U361" s="12"/>
      <c r="V361" s="11"/>
      <c r="W361" s="11"/>
      <c r="Z361" s="12"/>
      <c r="AA361" s="12"/>
      <c r="AB361" s="12"/>
      <c r="AC361" s="12"/>
      <c r="AD361" s="12"/>
      <c r="AE361" s="12"/>
      <c r="AF361" s="11"/>
      <c r="AG361" s="11"/>
      <c r="AH361" s="11"/>
      <c r="AJ361" s="12"/>
      <c r="AK361" s="12"/>
      <c r="AL361" s="12"/>
      <c r="AM361" s="12"/>
      <c r="AN361" s="12"/>
      <c r="AO361" s="12"/>
      <c r="AP361" s="11"/>
      <c r="AQ361" s="11"/>
    </row>
    <row r="362" spans="2:43" ht="12.75" customHeight="1">
      <c r="B362" s="10"/>
      <c r="C362" s="44"/>
      <c r="D362" s="39"/>
      <c r="E362" s="49"/>
      <c r="F362" s="12"/>
      <c r="G362" s="12"/>
      <c r="H362" s="12"/>
      <c r="I362" s="12"/>
      <c r="J362" s="12"/>
      <c r="K362" s="12"/>
      <c r="L362" s="11"/>
      <c r="M362" s="11"/>
      <c r="N362" s="12"/>
      <c r="O362" s="12"/>
      <c r="P362" s="12"/>
      <c r="Q362" s="12"/>
      <c r="R362" s="12"/>
      <c r="S362" s="12"/>
      <c r="T362" s="12"/>
      <c r="U362" s="12"/>
      <c r="V362" s="11"/>
      <c r="W362" s="11"/>
      <c r="Z362" s="12"/>
      <c r="AA362" s="12"/>
      <c r="AB362" s="12"/>
      <c r="AC362" s="12"/>
      <c r="AD362" s="12"/>
      <c r="AE362" s="12"/>
      <c r="AF362" s="11"/>
      <c r="AG362" s="11"/>
      <c r="AH362" s="11"/>
      <c r="AJ362" s="12"/>
      <c r="AK362" s="12"/>
      <c r="AL362" s="12"/>
      <c r="AM362" s="12"/>
      <c r="AN362" s="12"/>
      <c r="AO362" s="12"/>
      <c r="AP362" s="11"/>
      <c r="AQ362" s="11"/>
    </row>
    <row r="363" spans="2:43" ht="12.75" customHeight="1">
      <c r="B363" s="17"/>
      <c r="C363" s="45"/>
      <c r="D363" s="41"/>
      <c r="E363" s="5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6"/>
      <c r="Y363" s="16"/>
      <c r="Z363" s="11"/>
      <c r="AA363" s="11"/>
      <c r="AB363" s="11"/>
      <c r="AC363" s="11"/>
      <c r="AD363" s="11"/>
      <c r="AE363" s="11"/>
      <c r="AF363" s="11"/>
      <c r="AG363" s="11"/>
      <c r="AH363" s="11"/>
      <c r="AI363" s="16"/>
      <c r="AJ363" s="11"/>
      <c r="AK363" s="11"/>
      <c r="AL363" s="11"/>
      <c r="AM363" s="11"/>
      <c r="AN363" s="11"/>
      <c r="AO363" s="11"/>
      <c r="AP363" s="11"/>
      <c r="AQ363" s="11"/>
    </row>
    <row r="364" spans="2:43" ht="12.75" customHeight="1">
      <c r="B364" s="17"/>
      <c r="C364" s="45"/>
      <c r="D364" s="40"/>
      <c r="E364" s="50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6"/>
      <c r="Y364" s="16"/>
      <c r="Z364" s="11"/>
      <c r="AA364" s="11"/>
      <c r="AB364" s="11"/>
      <c r="AC364" s="11"/>
      <c r="AD364" s="11"/>
      <c r="AE364" s="11"/>
      <c r="AF364" s="11"/>
      <c r="AG364" s="11"/>
      <c r="AH364" s="11"/>
      <c r="AI364" s="16"/>
      <c r="AJ364" s="11"/>
      <c r="AK364" s="11"/>
      <c r="AL364" s="11"/>
      <c r="AM364" s="11"/>
      <c r="AN364" s="11"/>
      <c r="AO364" s="11"/>
      <c r="AP364" s="11"/>
      <c r="AQ364" s="11"/>
    </row>
    <row r="365" spans="2:43" ht="12.75" customHeight="1">
      <c r="B365" s="17"/>
      <c r="C365" s="45"/>
      <c r="D365" s="40"/>
      <c r="E365" s="50"/>
      <c r="F365" s="11"/>
      <c r="G365" s="11"/>
      <c r="H365" s="7"/>
      <c r="I365" s="11"/>
      <c r="J365" s="11"/>
      <c r="K365" s="11"/>
      <c r="L365" s="11"/>
      <c r="M365" s="11"/>
      <c r="N365" s="11"/>
      <c r="O365" s="11"/>
      <c r="P365" s="11"/>
      <c r="Q365" s="11"/>
      <c r="R365" s="7"/>
      <c r="S365" s="11"/>
      <c r="T365" s="11"/>
      <c r="U365" s="11"/>
      <c r="V365" s="11"/>
      <c r="W365" s="11"/>
      <c r="X365" s="16"/>
      <c r="Y365" s="16"/>
      <c r="Z365" s="11"/>
      <c r="AA365" s="11"/>
      <c r="AB365" s="7"/>
      <c r="AC365" s="11"/>
      <c r="AD365" s="11"/>
      <c r="AE365" s="11"/>
      <c r="AF365" s="11"/>
      <c r="AG365" s="11"/>
      <c r="AH365" s="11"/>
      <c r="AI365" s="16"/>
      <c r="AJ365" s="11"/>
      <c r="AK365" s="11"/>
      <c r="AL365" s="7"/>
      <c r="AM365" s="11"/>
      <c r="AN365" s="11"/>
      <c r="AO365" s="11"/>
      <c r="AP365" s="11"/>
      <c r="AQ365" s="11"/>
    </row>
    <row r="366" spans="2:43" ht="12.75" customHeight="1">
      <c r="B366" s="17"/>
      <c r="C366" s="45"/>
      <c r="D366" s="40"/>
      <c r="E366" s="50"/>
      <c r="F366" s="11"/>
      <c r="G366" s="11"/>
      <c r="H366" s="7"/>
      <c r="I366" s="11"/>
      <c r="J366" s="11"/>
      <c r="K366" s="11"/>
      <c r="L366" s="11"/>
      <c r="M366" s="11"/>
      <c r="N366" s="11"/>
      <c r="O366" s="11"/>
      <c r="P366" s="11"/>
      <c r="Q366" s="11"/>
      <c r="R366" s="7"/>
      <c r="S366" s="11"/>
      <c r="T366" s="11"/>
      <c r="U366" s="11"/>
      <c r="V366" s="11"/>
      <c r="W366" s="11"/>
      <c r="X366" s="16"/>
      <c r="Y366" s="16"/>
      <c r="Z366" s="11"/>
      <c r="AA366" s="11"/>
      <c r="AB366" s="7"/>
      <c r="AC366" s="11"/>
      <c r="AD366" s="11"/>
      <c r="AE366" s="11"/>
      <c r="AF366" s="11"/>
      <c r="AG366" s="11"/>
      <c r="AH366" s="11"/>
      <c r="AI366" s="16"/>
      <c r="AJ366" s="11"/>
      <c r="AK366" s="11"/>
      <c r="AL366" s="7"/>
      <c r="AM366" s="11"/>
      <c r="AN366" s="11"/>
      <c r="AO366" s="11"/>
      <c r="AP366" s="11"/>
      <c r="AQ366" s="11"/>
    </row>
    <row r="367" spans="2:43" ht="13.5" customHeight="1">
      <c r="B367" s="17"/>
      <c r="C367" s="45"/>
      <c r="D367" s="40"/>
      <c r="E367" s="50"/>
      <c r="F367" s="11"/>
      <c r="G367" s="11"/>
      <c r="H367" s="7"/>
      <c r="I367" s="11"/>
      <c r="J367" s="11"/>
      <c r="K367" s="11"/>
      <c r="L367" s="11"/>
      <c r="M367" s="11"/>
      <c r="N367" s="11"/>
      <c r="O367" s="11"/>
      <c r="P367" s="11"/>
      <c r="Q367" s="11"/>
      <c r="R367" s="7"/>
      <c r="S367" s="11"/>
      <c r="T367" s="11"/>
      <c r="U367" s="11"/>
      <c r="V367" s="11"/>
      <c r="W367" s="11"/>
      <c r="X367" s="16"/>
      <c r="Y367" s="16"/>
      <c r="Z367" s="11"/>
      <c r="AA367" s="11"/>
      <c r="AB367" s="7"/>
      <c r="AC367" s="11"/>
      <c r="AD367" s="11"/>
      <c r="AE367" s="11"/>
      <c r="AF367" s="11"/>
      <c r="AG367" s="11"/>
      <c r="AH367" s="11"/>
      <c r="AI367" s="16"/>
      <c r="AJ367" s="11"/>
      <c r="AK367" s="11"/>
      <c r="AL367" s="7"/>
      <c r="AM367" s="11"/>
      <c r="AN367" s="11"/>
      <c r="AO367" s="11"/>
      <c r="AP367" s="11"/>
      <c r="AQ367" s="11"/>
    </row>
    <row r="368" spans="2:43" ht="13.5" customHeight="1">
      <c r="B368" s="10"/>
      <c r="C368" s="44"/>
      <c r="D368" s="39"/>
      <c r="E368" s="49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Z368" s="12"/>
      <c r="AA368" s="12"/>
      <c r="AB368" s="12"/>
      <c r="AC368" s="12"/>
      <c r="AD368" s="12"/>
      <c r="AE368" s="12"/>
      <c r="AF368" s="12"/>
      <c r="AG368" s="12"/>
      <c r="AH368" s="12"/>
      <c r="AJ368" s="12"/>
      <c r="AK368" s="12"/>
      <c r="AL368" s="12"/>
      <c r="AM368" s="12"/>
      <c r="AN368" s="12"/>
      <c r="AO368" s="12"/>
      <c r="AP368" s="12"/>
      <c r="AQ368" s="12"/>
    </row>
    <row r="369" spans="2:43" ht="13.5" customHeight="1">
      <c r="B369" s="10"/>
      <c r="C369" s="44"/>
      <c r="D369" s="39"/>
      <c r="E369" s="49"/>
      <c r="F369" s="12"/>
      <c r="G369" s="12"/>
      <c r="H369" s="12"/>
      <c r="I369" s="12"/>
      <c r="J369" s="12"/>
      <c r="K369" s="12"/>
      <c r="L369" s="11"/>
      <c r="M369" s="11"/>
      <c r="N369" s="12"/>
      <c r="O369" s="12"/>
      <c r="P369" s="12"/>
      <c r="Q369" s="12"/>
      <c r="R369" s="12"/>
      <c r="S369" s="12"/>
      <c r="T369" s="12"/>
      <c r="U369" s="12"/>
      <c r="V369" s="11"/>
      <c r="W369" s="11"/>
      <c r="Z369" s="12"/>
      <c r="AA369" s="12"/>
      <c r="AB369" s="12"/>
      <c r="AC369" s="12"/>
      <c r="AD369" s="12"/>
      <c r="AE369" s="12"/>
      <c r="AF369" s="11"/>
      <c r="AG369" s="11"/>
      <c r="AH369" s="11"/>
      <c r="AJ369" s="12"/>
      <c r="AK369" s="12"/>
      <c r="AL369" s="12"/>
      <c r="AM369" s="12"/>
      <c r="AN369" s="12"/>
      <c r="AO369" s="12"/>
      <c r="AP369" s="11"/>
      <c r="AQ369" s="11"/>
    </row>
    <row r="370" spans="2:43" ht="13.5" customHeight="1">
      <c r="B370" s="10"/>
      <c r="C370" s="44"/>
      <c r="D370" s="39"/>
      <c r="E370" s="49"/>
      <c r="F370" s="12"/>
      <c r="G370" s="12"/>
      <c r="H370" s="12"/>
      <c r="I370" s="12"/>
      <c r="J370" s="12"/>
      <c r="K370" s="12"/>
      <c r="L370" s="11"/>
      <c r="M370" s="11"/>
      <c r="N370" s="12"/>
      <c r="O370" s="12"/>
      <c r="P370" s="12"/>
      <c r="Q370" s="12"/>
      <c r="R370" s="12"/>
      <c r="S370" s="12"/>
      <c r="T370" s="12"/>
      <c r="U370" s="12"/>
      <c r="V370" s="11"/>
      <c r="W370" s="11"/>
      <c r="Z370" s="12"/>
      <c r="AA370" s="12"/>
      <c r="AB370" s="12"/>
      <c r="AC370" s="12"/>
      <c r="AD370" s="12"/>
      <c r="AE370" s="12"/>
      <c r="AF370" s="11"/>
      <c r="AG370" s="11"/>
      <c r="AH370" s="11"/>
      <c r="AJ370" s="12"/>
      <c r="AK370" s="12"/>
      <c r="AL370" s="12"/>
      <c r="AM370" s="12"/>
      <c r="AN370" s="12"/>
      <c r="AO370" s="12"/>
      <c r="AP370" s="11"/>
      <c r="AQ370" s="11"/>
    </row>
    <row r="371" spans="2:43" ht="13.5" customHeight="1">
      <c r="B371" s="17"/>
      <c r="C371" s="45"/>
      <c r="D371" s="40"/>
      <c r="E371" s="50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6"/>
      <c r="Y371" s="16"/>
      <c r="Z371" s="11"/>
      <c r="AA371" s="11"/>
      <c r="AB371" s="11"/>
      <c r="AC371" s="11"/>
      <c r="AD371" s="11"/>
      <c r="AE371" s="11"/>
      <c r="AF371" s="11"/>
      <c r="AG371" s="11"/>
      <c r="AH371" s="11"/>
      <c r="AI371" s="16"/>
      <c r="AJ371" s="11"/>
      <c r="AK371" s="11"/>
      <c r="AL371" s="11"/>
      <c r="AM371" s="11"/>
      <c r="AN371" s="11"/>
      <c r="AO371" s="11"/>
      <c r="AP371" s="11"/>
      <c r="AQ371" s="11"/>
    </row>
    <row r="372" spans="2:43" ht="13.5" customHeight="1">
      <c r="B372" s="17"/>
      <c r="C372" s="45"/>
      <c r="D372" s="41"/>
      <c r="E372" s="5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6"/>
      <c r="Y372" s="16"/>
      <c r="Z372" s="11"/>
      <c r="AA372" s="11"/>
      <c r="AB372" s="11"/>
      <c r="AC372" s="11"/>
      <c r="AD372" s="11"/>
      <c r="AE372" s="11"/>
      <c r="AF372" s="11"/>
      <c r="AG372" s="11"/>
      <c r="AH372" s="11"/>
      <c r="AI372" s="16"/>
      <c r="AJ372" s="11"/>
      <c r="AK372" s="11"/>
      <c r="AL372" s="11"/>
      <c r="AM372" s="11"/>
      <c r="AN372" s="11"/>
      <c r="AO372" s="11"/>
      <c r="AP372" s="11"/>
      <c r="AQ372" s="11"/>
    </row>
    <row r="373" spans="2:43" ht="13.5" customHeight="1">
      <c r="B373" s="17"/>
      <c r="C373" s="45"/>
      <c r="D373" s="41"/>
      <c r="E373" s="5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6"/>
      <c r="Y373" s="16"/>
      <c r="Z373" s="11"/>
      <c r="AA373" s="11"/>
      <c r="AB373" s="11"/>
      <c r="AC373" s="11"/>
      <c r="AD373" s="11"/>
      <c r="AE373" s="11"/>
      <c r="AF373" s="11"/>
      <c r="AG373" s="11"/>
      <c r="AH373" s="11"/>
      <c r="AI373" s="16"/>
      <c r="AJ373" s="11"/>
      <c r="AK373" s="11"/>
      <c r="AL373" s="11"/>
      <c r="AM373" s="11"/>
      <c r="AN373" s="11"/>
      <c r="AO373" s="11"/>
      <c r="AP373" s="11"/>
      <c r="AQ373" s="11"/>
    </row>
    <row r="374" spans="2:43" ht="13.5" customHeight="1">
      <c r="B374" s="17"/>
      <c r="C374" s="45"/>
      <c r="D374" s="41"/>
      <c r="E374" s="5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6"/>
      <c r="Y374" s="16"/>
      <c r="Z374" s="11"/>
      <c r="AA374" s="11"/>
      <c r="AB374" s="11"/>
      <c r="AC374" s="11"/>
      <c r="AD374" s="11"/>
      <c r="AE374" s="11"/>
      <c r="AF374" s="11"/>
      <c r="AG374" s="11"/>
      <c r="AH374" s="11"/>
      <c r="AI374" s="16"/>
      <c r="AJ374" s="11"/>
      <c r="AK374" s="11"/>
      <c r="AL374" s="11"/>
      <c r="AM374" s="11"/>
      <c r="AN374" s="11"/>
      <c r="AO374" s="11"/>
      <c r="AP374" s="11"/>
      <c r="AQ374" s="11"/>
    </row>
    <row r="375" spans="2:43" ht="12.75" customHeight="1">
      <c r="B375" s="17"/>
      <c r="C375" s="45"/>
      <c r="D375" s="40"/>
      <c r="E375" s="50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6"/>
      <c r="Y375" s="16"/>
      <c r="Z375" s="11"/>
      <c r="AA375" s="11"/>
      <c r="AB375" s="11"/>
      <c r="AC375" s="11"/>
      <c r="AD375" s="11"/>
      <c r="AE375" s="11"/>
      <c r="AF375" s="11"/>
      <c r="AG375" s="11"/>
      <c r="AH375" s="11"/>
      <c r="AI375" s="16"/>
      <c r="AJ375" s="11"/>
      <c r="AK375" s="11"/>
      <c r="AL375" s="11"/>
      <c r="AM375" s="11"/>
      <c r="AN375" s="11"/>
      <c r="AO375" s="11"/>
      <c r="AP375" s="11"/>
      <c r="AQ375" s="11"/>
    </row>
    <row r="376" spans="2:43" ht="12.75" customHeight="1">
      <c r="B376" s="10"/>
      <c r="C376" s="44"/>
      <c r="D376" s="40"/>
      <c r="E376" s="49"/>
      <c r="F376" s="12"/>
      <c r="G376" s="12"/>
      <c r="H376" s="12"/>
      <c r="I376" s="12"/>
      <c r="J376" s="12"/>
      <c r="K376" s="12"/>
      <c r="L376" s="11"/>
      <c r="M376" s="11"/>
      <c r="N376" s="12"/>
      <c r="O376" s="12"/>
      <c r="P376" s="12"/>
      <c r="Q376" s="12"/>
      <c r="R376" s="12"/>
      <c r="S376" s="12"/>
      <c r="T376" s="12"/>
      <c r="U376" s="12"/>
      <c r="V376" s="11"/>
      <c r="W376" s="11"/>
      <c r="Z376" s="12"/>
      <c r="AA376" s="12"/>
      <c r="AB376" s="12"/>
      <c r="AC376" s="12"/>
      <c r="AD376" s="12"/>
      <c r="AE376" s="12"/>
      <c r="AF376" s="11"/>
      <c r="AG376" s="11"/>
      <c r="AH376" s="11"/>
      <c r="AJ376" s="12"/>
      <c r="AK376" s="12"/>
      <c r="AL376" s="12"/>
      <c r="AM376" s="12"/>
      <c r="AN376" s="12"/>
      <c r="AO376" s="12"/>
      <c r="AP376" s="11"/>
      <c r="AQ376" s="11"/>
    </row>
    <row r="377" spans="2:43" ht="12.75" customHeight="1">
      <c r="B377" s="17"/>
      <c r="C377" s="45"/>
      <c r="D377" s="40"/>
      <c r="E377" s="50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6"/>
      <c r="Y377" s="16"/>
      <c r="Z377" s="11"/>
      <c r="AA377" s="11"/>
      <c r="AB377" s="11"/>
      <c r="AC377" s="11"/>
      <c r="AD377" s="11"/>
      <c r="AE377" s="11"/>
      <c r="AF377" s="11"/>
      <c r="AG377" s="11"/>
      <c r="AH377" s="11"/>
      <c r="AI377" s="16"/>
      <c r="AJ377" s="11"/>
      <c r="AK377" s="11"/>
      <c r="AL377" s="11"/>
      <c r="AM377" s="11"/>
      <c r="AN377" s="11"/>
      <c r="AO377" s="11"/>
      <c r="AP377" s="11"/>
      <c r="AQ377" s="11"/>
    </row>
    <row r="378" spans="2:43" ht="12.75" customHeight="1">
      <c r="B378" s="17"/>
      <c r="C378" s="45"/>
      <c r="D378" s="40"/>
      <c r="E378" s="50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6"/>
      <c r="Y378" s="16"/>
      <c r="Z378" s="11"/>
      <c r="AA378" s="11"/>
      <c r="AB378" s="11"/>
      <c r="AC378" s="11"/>
      <c r="AD378" s="11"/>
      <c r="AE378" s="11"/>
      <c r="AF378" s="11"/>
      <c r="AG378" s="11"/>
      <c r="AH378" s="11"/>
      <c r="AI378" s="16"/>
      <c r="AJ378" s="11"/>
      <c r="AK378" s="11"/>
      <c r="AL378" s="11"/>
      <c r="AM378" s="11"/>
      <c r="AN378" s="11"/>
      <c r="AO378" s="11"/>
      <c r="AP378" s="11"/>
      <c r="AQ378" s="11"/>
    </row>
    <row r="379" spans="2:43" ht="12.75" customHeight="1">
      <c r="B379" s="10"/>
      <c r="C379" s="44"/>
      <c r="D379" s="40"/>
      <c r="E379" s="50"/>
      <c r="F379" s="12"/>
      <c r="G379" s="12"/>
      <c r="H379" s="12"/>
      <c r="I379" s="12"/>
      <c r="J379" s="12"/>
      <c r="K379" s="12"/>
      <c r="L379" s="11"/>
      <c r="M379" s="11"/>
      <c r="N379" s="12"/>
      <c r="O379" s="12"/>
      <c r="P379" s="12"/>
      <c r="Q379" s="12"/>
      <c r="R379" s="12"/>
      <c r="S379" s="12"/>
      <c r="T379" s="12"/>
      <c r="U379" s="12"/>
      <c r="V379" s="11"/>
      <c r="W379" s="11"/>
      <c r="Z379" s="12"/>
      <c r="AA379" s="12"/>
      <c r="AB379" s="12"/>
      <c r="AC379" s="12"/>
      <c r="AD379" s="12"/>
      <c r="AE379" s="12"/>
      <c r="AF379" s="11"/>
      <c r="AG379" s="11"/>
      <c r="AH379" s="11"/>
      <c r="AJ379" s="12"/>
      <c r="AK379" s="12"/>
      <c r="AL379" s="12"/>
      <c r="AM379" s="12"/>
      <c r="AN379" s="12"/>
      <c r="AO379" s="12"/>
      <c r="AP379" s="11"/>
      <c r="AQ379" s="11"/>
    </row>
    <row r="380" spans="2:43" ht="12.75" customHeight="1">
      <c r="B380" s="17"/>
      <c r="C380" s="45"/>
      <c r="D380" s="41"/>
      <c r="E380" s="5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6"/>
      <c r="Y380" s="16"/>
      <c r="Z380" s="11"/>
      <c r="AA380" s="11"/>
      <c r="AB380" s="11"/>
      <c r="AC380" s="11"/>
      <c r="AD380" s="11"/>
      <c r="AE380" s="11"/>
      <c r="AF380" s="11"/>
      <c r="AG380" s="11"/>
      <c r="AH380" s="11"/>
      <c r="AI380" s="16"/>
      <c r="AJ380" s="11"/>
      <c r="AK380" s="11"/>
      <c r="AL380" s="11"/>
      <c r="AM380" s="11"/>
      <c r="AN380" s="11"/>
      <c r="AO380" s="11"/>
      <c r="AP380" s="11"/>
      <c r="AQ380" s="11"/>
    </row>
    <row r="381" spans="2:43" ht="12.75" customHeight="1">
      <c r="B381" s="17"/>
      <c r="C381" s="45"/>
      <c r="D381" s="41"/>
      <c r="E381" s="5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6"/>
      <c r="Y381" s="16"/>
      <c r="Z381" s="11"/>
      <c r="AA381" s="11"/>
      <c r="AB381" s="11"/>
      <c r="AC381" s="11"/>
      <c r="AD381" s="11"/>
      <c r="AE381" s="11"/>
      <c r="AF381" s="11"/>
      <c r="AG381" s="11"/>
      <c r="AH381" s="11"/>
      <c r="AI381" s="16"/>
      <c r="AJ381" s="11"/>
      <c r="AK381" s="11"/>
      <c r="AL381" s="11"/>
      <c r="AM381" s="11"/>
      <c r="AN381" s="11"/>
      <c r="AO381" s="11"/>
      <c r="AP381" s="11"/>
      <c r="AQ381" s="11"/>
    </row>
    <row r="382" spans="2:43" ht="12.75" customHeight="1">
      <c r="B382" s="17"/>
      <c r="C382" s="45"/>
      <c r="D382" s="41"/>
      <c r="E382" s="5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6"/>
      <c r="Y382" s="16"/>
      <c r="Z382" s="11"/>
      <c r="AA382" s="11"/>
      <c r="AB382" s="11"/>
      <c r="AC382" s="11"/>
      <c r="AD382" s="11"/>
      <c r="AE382" s="11"/>
      <c r="AF382" s="11"/>
      <c r="AG382" s="11"/>
      <c r="AH382" s="11"/>
      <c r="AI382" s="16"/>
      <c r="AJ382" s="11"/>
      <c r="AK382" s="11"/>
      <c r="AL382" s="11"/>
      <c r="AM382" s="11"/>
      <c r="AN382" s="11"/>
      <c r="AO382" s="11"/>
      <c r="AP382" s="11"/>
      <c r="AQ382" s="11"/>
    </row>
    <row r="383" spans="2:43" ht="12.75" customHeight="1">
      <c r="B383" s="17"/>
      <c r="C383" s="45"/>
      <c r="D383" s="41"/>
      <c r="E383" s="5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6"/>
      <c r="Y383" s="16"/>
      <c r="Z383" s="11"/>
      <c r="AA383" s="11"/>
      <c r="AB383" s="11"/>
      <c r="AC383" s="11"/>
      <c r="AD383" s="11"/>
      <c r="AE383" s="11"/>
      <c r="AF383" s="11"/>
      <c r="AG383" s="11"/>
      <c r="AH383" s="11"/>
      <c r="AI383" s="16"/>
      <c r="AJ383" s="11"/>
      <c r="AK383" s="11"/>
      <c r="AL383" s="11"/>
      <c r="AM383" s="11"/>
      <c r="AN383" s="11"/>
      <c r="AO383" s="11"/>
      <c r="AP383" s="11"/>
      <c r="AQ383" s="11"/>
    </row>
    <row r="384" spans="2:43" ht="12.75" customHeight="1">
      <c r="B384" s="17"/>
      <c r="C384" s="45"/>
      <c r="D384" s="40"/>
      <c r="E384" s="50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6"/>
      <c r="Y384" s="16"/>
      <c r="Z384" s="11"/>
      <c r="AA384" s="11"/>
      <c r="AB384" s="7"/>
      <c r="AC384" s="11"/>
      <c r="AD384" s="11"/>
      <c r="AE384" s="11"/>
      <c r="AF384" s="11"/>
      <c r="AG384" s="11"/>
      <c r="AH384" s="11"/>
      <c r="AI384" s="16"/>
      <c r="AJ384" s="11"/>
      <c r="AK384" s="11"/>
      <c r="AL384" s="7"/>
      <c r="AM384" s="11"/>
      <c r="AN384" s="11"/>
      <c r="AO384" s="11"/>
      <c r="AP384" s="11"/>
      <c r="AQ384" s="11"/>
    </row>
    <row r="385" spans="2:43" ht="12.75" customHeight="1">
      <c r="B385" s="10"/>
      <c r="C385" s="44"/>
      <c r="D385" s="39"/>
      <c r="E385" s="49"/>
      <c r="F385" s="11"/>
      <c r="G385" s="11"/>
      <c r="H385" s="11"/>
      <c r="I385" s="11"/>
      <c r="J385" s="11"/>
      <c r="K385" s="11"/>
      <c r="L385" s="11"/>
      <c r="M385" s="11"/>
      <c r="N385" s="12"/>
      <c r="O385" s="11"/>
      <c r="P385" s="11"/>
      <c r="Q385" s="11"/>
      <c r="R385" s="11"/>
      <c r="S385" s="11"/>
      <c r="T385" s="11"/>
      <c r="U385" s="11"/>
      <c r="V385" s="11"/>
      <c r="W385" s="11"/>
      <c r="Z385" s="11"/>
      <c r="AA385" s="11"/>
      <c r="AB385" s="11"/>
      <c r="AC385" s="11"/>
      <c r="AD385" s="11"/>
      <c r="AE385" s="11"/>
      <c r="AF385" s="11"/>
      <c r="AG385" s="11"/>
      <c r="AH385" s="11"/>
      <c r="AJ385" s="11"/>
      <c r="AK385" s="11"/>
      <c r="AL385" s="11"/>
      <c r="AM385" s="11"/>
      <c r="AN385" s="11"/>
      <c r="AO385" s="11"/>
      <c r="AP385" s="11"/>
      <c r="AQ385" s="11"/>
    </row>
    <row r="386" spans="2:43" ht="12.75" customHeight="1">
      <c r="B386" s="10"/>
      <c r="C386" s="44"/>
      <c r="D386" s="39"/>
      <c r="E386" s="49"/>
      <c r="F386" s="11"/>
      <c r="G386" s="11"/>
      <c r="H386" s="11"/>
      <c r="I386" s="11"/>
      <c r="J386" s="11"/>
      <c r="K386" s="11"/>
      <c r="L386" s="11"/>
      <c r="M386" s="11"/>
      <c r="N386" s="12"/>
      <c r="O386" s="11"/>
      <c r="P386" s="11"/>
      <c r="Q386" s="11"/>
      <c r="R386" s="11"/>
      <c r="S386" s="11"/>
      <c r="T386" s="11"/>
      <c r="U386" s="11"/>
      <c r="V386" s="11"/>
      <c r="W386" s="11"/>
      <c r="Z386" s="11"/>
      <c r="AA386" s="11"/>
      <c r="AB386" s="11"/>
      <c r="AC386" s="11"/>
      <c r="AD386" s="11"/>
      <c r="AE386" s="11"/>
      <c r="AF386" s="11"/>
      <c r="AG386" s="11"/>
      <c r="AH386" s="11"/>
      <c r="AJ386" s="11"/>
      <c r="AK386" s="11"/>
      <c r="AL386" s="11"/>
      <c r="AM386" s="11"/>
      <c r="AN386" s="11"/>
      <c r="AO386" s="11"/>
      <c r="AP386" s="11"/>
      <c r="AQ386" s="11"/>
    </row>
    <row r="387" spans="2:43" ht="12.75" customHeight="1">
      <c r="B387" s="17"/>
      <c r="C387" s="45"/>
      <c r="D387" s="43"/>
      <c r="E387" s="52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6"/>
      <c r="Y387" s="16"/>
      <c r="Z387" s="11"/>
      <c r="AA387" s="11"/>
      <c r="AB387" s="11"/>
      <c r="AC387" s="11"/>
      <c r="AD387" s="11"/>
      <c r="AE387" s="11"/>
      <c r="AF387" s="11"/>
      <c r="AG387" s="11"/>
      <c r="AH387" s="11"/>
      <c r="AI387" s="16"/>
      <c r="AJ387" s="11"/>
      <c r="AK387" s="11"/>
      <c r="AL387" s="11"/>
      <c r="AM387" s="11"/>
      <c r="AN387" s="11"/>
      <c r="AO387" s="11"/>
      <c r="AP387" s="11"/>
      <c r="AQ387" s="11"/>
    </row>
    <row r="388" spans="2:43" ht="12.75" customHeight="1">
      <c r="B388" s="10"/>
      <c r="C388" s="44"/>
      <c r="D388" s="39"/>
      <c r="E388" s="49"/>
      <c r="F388" s="12"/>
      <c r="G388" s="12"/>
      <c r="H388" s="12"/>
      <c r="I388" s="12"/>
      <c r="J388" s="12"/>
      <c r="K388" s="12"/>
      <c r="L388" s="11"/>
      <c r="M388" s="11"/>
      <c r="N388" s="12"/>
      <c r="O388" s="12"/>
      <c r="P388" s="12"/>
      <c r="Q388" s="12"/>
      <c r="R388" s="12"/>
      <c r="S388" s="12"/>
      <c r="T388" s="12"/>
      <c r="U388" s="12"/>
      <c r="V388" s="11"/>
      <c r="W388" s="11"/>
      <c r="Z388" s="12"/>
      <c r="AA388" s="12"/>
      <c r="AB388" s="12"/>
      <c r="AC388" s="12"/>
      <c r="AD388" s="12"/>
      <c r="AE388" s="12"/>
      <c r="AF388" s="11"/>
      <c r="AG388" s="11"/>
      <c r="AH388" s="11"/>
      <c r="AJ388" s="12"/>
      <c r="AK388" s="12"/>
      <c r="AL388" s="12"/>
      <c r="AM388" s="12"/>
      <c r="AN388" s="12"/>
      <c r="AO388" s="12"/>
      <c r="AP388" s="11"/>
      <c r="AQ388" s="11"/>
    </row>
    <row r="389" spans="2:43" ht="12.75" customHeight="1">
      <c r="B389" s="17"/>
      <c r="C389" s="45"/>
      <c r="D389" s="41"/>
      <c r="E389" s="5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6"/>
      <c r="Y389" s="16"/>
      <c r="Z389" s="11"/>
      <c r="AA389" s="11"/>
      <c r="AB389" s="11"/>
      <c r="AC389" s="11"/>
      <c r="AD389" s="11"/>
      <c r="AE389" s="11"/>
      <c r="AF389" s="11"/>
      <c r="AG389" s="11"/>
      <c r="AH389" s="11"/>
      <c r="AI389" s="16"/>
      <c r="AJ389" s="11"/>
      <c r="AK389" s="11"/>
      <c r="AL389" s="11"/>
      <c r="AM389" s="11"/>
      <c r="AN389" s="11"/>
      <c r="AO389" s="11"/>
      <c r="AP389" s="11"/>
      <c r="AQ389" s="11"/>
    </row>
    <row r="390" spans="2:43" ht="12.75" customHeight="1">
      <c r="B390" s="17"/>
      <c r="C390" s="45"/>
      <c r="D390" s="41"/>
      <c r="E390" s="5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6"/>
      <c r="Y390" s="16"/>
      <c r="Z390" s="11"/>
      <c r="AA390" s="11"/>
      <c r="AB390" s="11"/>
      <c r="AC390" s="11"/>
      <c r="AD390" s="11"/>
      <c r="AE390" s="11"/>
      <c r="AF390" s="11"/>
      <c r="AG390" s="11"/>
      <c r="AH390" s="11"/>
      <c r="AI390" s="16"/>
      <c r="AJ390" s="11"/>
      <c r="AK390" s="11"/>
      <c r="AL390" s="11"/>
      <c r="AM390" s="11"/>
      <c r="AN390" s="11"/>
      <c r="AO390" s="11"/>
      <c r="AP390" s="11"/>
      <c r="AQ390" s="11"/>
    </row>
    <row r="391" spans="2:43" ht="12.75" customHeight="1">
      <c r="B391" s="17"/>
      <c r="C391" s="45"/>
      <c r="D391" s="40"/>
      <c r="E391" s="50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6"/>
      <c r="Y391" s="16"/>
      <c r="Z391" s="11"/>
      <c r="AA391" s="11"/>
      <c r="AB391" s="11"/>
      <c r="AC391" s="11"/>
      <c r="AD391" s="11"/>
      <c r="AE391" s="11"/>
      <c r="AF391" s="11"/>
      <c r="AG391" s="11"/>
      <c r="AH391" s="11"/>
      <c r="AI391" s="16"/>
      <c r="AJ391" s="11"/>
      <c r="AK391" s="11"/>
      <c r="AL391" s="11"/>
      <c r="AM391" s="11"/>
      <c r="AN391" s="11"/>
      <c r="AO391" s="11"/>
      <c r="AP391" s="11"/>
      <c r="AQ391" s="11"/>
    </row>
    <row r="392" spans="2:43" ht="12.75" customHeight="1">
      <c r="B392" s="10"/>
      <c r="C392" s="44"/>
      <c r="D392" s="39"/>
      <c r="E392" s="49"/>
      <c r="F392" s="11"/>
      <c r="G392" s="11"/>
      <c r="H392" s="11"/>
      <c r="I392" s="11"/>
      <c r="J392" s="11"/>
      <c r="K392" s="11"/>
      <c r="L392" s="11"/>
      <c r="M392" s="11"/>
      <c r="N392" s="12"/>
      <c r="O392" s="11"/>
      <c r="P392" s="11"/>
      <c r="Q392" s="11"/>
      <c r="R392" s="11"/>
      <c r="S392" s="11"/>
      <c r="T392" s="11"/>
      <c r="U392" s="11"/>
      <c r="V392" s="11"/>
      <c r="W392" s="11"/>
      <c r="Z392" s="11"/>
      <c r="AA392" s="11"/>
      <c r="AB392" s="11"/>
      <c r="AC392" s="11"/>
      <c r="AD392" s="11"/>
      <c r="AE392" s="11"/>
      <c r="AF392" s="11"/>
      <c r="AG392" s="11"/>
      <c r="AH392" s="11"/>
      <c r="AJ392" s="11"/>
      <c r="AK392" s="11"/>
      <c r="AL392" s="11"/>
      <c r="AM392" s="11"/>
      <c r="AN392" s="11"/>
      <c r="AO392" s="11"/>
      <c r="AP392" s="11"/>
      <c r="AQ392" s="11"/>
    </row>
    <row r="393" spans="2:43" ht="12.75" customHeight="1">
      <c r="B393" s="10"/>
      <c r="C393" s="44"/>
      <c r="D393" s="39"/>
      <c r="E393" s="49"/>
      <c r="F393" s="12"/>
      <c r="G393" s="12"/>
      <c r="H393" s="12"/>
      <c r="I393" s="12"/>
      <c r="J393" s="12"/>
      <c r="K393" s="12"/>
      <c r="L393" s="11"/>
      <c r="M393" s="11"/>
      <c r="N393" s="12"/>
      <c r="O393" s="12"/>
      <c r="P393" s="12"/>
      <c r="Q393" s="12"/>
      <c r="R393" s="12"/>
      <c r="S393" s="12"/>
      <c r="T393" s="12"/>
      <c r="U393" s="12"/>
      <c r="V393" s="11"/>
      <c r="W393" s="11"/>
      <c r="Z393" s="12"/>
      <c r="AA393" s="12"/>
      <c r="AB393" s="12"/>
      <c r="AC393" s="12"/>
      <c r="AD393" s="12"/>
      <c r="AE393" s="12"/>
      <c r="AF393" s="11"/>
      <c r="AG393" s="11"/>
      <c r="AH393" s="11"/>
      <c r="AJ393" s="12"/>
      <c r="AK393" s="12"/>
      <c r="AL393" s="12"/>
      <c r="AM393" s="12"/>
      <c r="AN393" s="12"/>
      <c r="AO393" s="12"/>
      <c r="AP393" s="11"/>
      <c r="AQ393" s="11"/>
    </row>
    <row r="394" spans="2:43" ht="12.75" customHeight="1">
      <c r="B394" s="10"/>
      <c r="C394" s="44"/>
      <c r="D394" s="39"/>
      <c r="E394" s="49"/>
      <c r="F394" s="12"/>
      <c r="G394" s="12"/>
      <c r="H394" s="12"/>
      <c r="I394" s="12"/>
      <c r="J394" s="12"/>
      <c r="K394" s="12"/>
      <c r="L394" s="11"/>
      <c r="M394" s="11"/>
      <c r="N394" s="12"/>
      <c r="O394" s="12"/>
      <c r="P394" s="12"/>
      <c r="Q394" s="12"/>
      <c r="R394" s="12"/>
      <c r="S394" s="12"/>
      <c r="T394" s="12"/>
      <c r="U394" s="12"/>
      <c r="V394" s="11"/>
      <c r="W394" s="11"/>
      <c r="Z394" s="12"/>
      <c r="AA394" s="12"/>
      <c r="AB394" s="12"/>
      <c r="AC394" s="12"/>
      <c r="AD394" s="12"/>
      <c r="AE394" s="12"/>
      <c r="AF394" s="11"/>
      <c r="AG394" s="11"/>
      <c r="AH394" s="11"/>
      <c r="AJ394" s="12"/>
      <c r="AK394" s="12"/>
      <c r="AL394" s="12"/>
      <c r="AM394" s="12"/>
      <c r="AN394" s="12"/>
      <c r="AO394" s="12"/>
      <c r="AP394" s="11"/>
      <c r="AQ394" s="11"/>
    </row>
    <row r="395" spans="2:43" ht="12.75" customHeight="1">
      <c r="B395" s="17"/>
      <c r="C395" s="45"/>
      <c r="D395" s="40"/>
      <c r="E395" s="50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6"/>
      <c r="Y395" s="16"/>
      <c r="Z395" s="11"/>
      <c r="AA395" s="11"/>
      <c r="AB395" s="11"/>
      <c r="AC395" s="11"/>
      <c r="AD395" s="11"/>
      <c r="AE395" s="11"/>
      <c r="AF395" s="11"/>
      <c r="AG395" s="11"/>
      <c r="AH395" s="11"/>
      <c r="AI395" s="16"/>
      <c r="AJ395" s="11"/>
      <c r="AK395" s="11"/>
      <c r="AL395" s="11"/>
      <c r="AM395" s="11"/>
      <c r="AN395" s="11"/>
      <c r="AO395" s="11"/>
      <c r="AP395" s="11"/>
      <c r="AQ395" s="11"/>
    </row>
    <row r="396" spans="2:43" ht="12.75" customHeight="1">
      <c r="B396" s="17"/>
      <c r="C396" s="45"/>
      <c r="D396" s="40"/>
      <c r="E396" s="50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6"/>
      <c r="Y396" s="16"/>
      <c r="Z396" s="11"/>
      <c r="AA396" s="11"/>
      <c r="AB396" s="11"/>
      <c r="AC396" s="11"/>
      <c r="AD396" s="11"/>
      <c r="AE396" s="11"/>
      <c r="AF396" s="11"/>
      <c r="AG396" s="11"/>
      <c r="AH396" s="11"/>
      <c r="AI396" s="16"/>
      <c r="AJ396" s="11"/>
      <c r="AK396" s="11"/>
      <c r="AL396" s="11"/>
      <c r="AM396" s="11"/>
      <c r="AN396" s="11"/>
      <c r="AO396" s="11"/>
      <c r="AP396" s="11"/>
      <c r="AQ396" s="11"/>
    </row>
    <row r="397" spans="2:43" ht="12.75" customHeight="1">
      <c r="B397" s="17"/>
      <c r="C397" s="45"/>
      <c r="D397" s="40"/>
      <c r="E397" s="52"/>
      <c r="F397" s="11"/>
      <c r="G397" s="11"/>
      <c r="H397" s="11"/>
      <c r="I397" s="11"/>
      <c r="J397" s="11"/>
      <c r="K397" s="11"/>
      <c r="L397" s="20"/>
      <c r="M397" s="20"/>
      <c r="N397" s="11"/>
      <c r="O397" s="11"/>
      <c r="P397" s="11"/>
      <c r="Q397" s="11"/>
      <c r="R397" s="11"/>
      <c r="S397" s="11"/>
      <c r="T397" s="11"/>
      <c r="U397" s="11"/>
      <c r="V397" s="20"/>
      <c r="W397" s="20"/>
      <c r="X397" s="16"/>
      <c r="Y397" s="16"/>
      <c r="Z397" s="11"/>
      <c r="AA397" s="11"/>
      <c r="AB397" s="11"/>
      <c r="AC397" s="11"/>
      <c r="AD397" s="11"/>
      <c r="AE397" s="11"/>
      <c r="AF397" s="20"/>
      <c r="AG397" s="20"/>
      <c r="AH397" s="20"/>
      <c r="AI397" s="16"/>
      <c r="AJ397" s="11"/>
      <c r="AK397" s="11"/>
      <c r="AL397" s="11"/>
      <c r="AM397" s="11"/>
      <c r="AN397" s="11"/>
      <c r="AO397" s="11"/>
      <c r="AP397" s="20"/>
      <c r="AQ397" s="20"/>
    </row>
    <row r="398" spans="2:43" ht="12.75" customHeight="1">
      <c r="B398" s="17"/>
      <c r="C398" s="45"/>
      <c r="D398" s="40"/>
      <c r="E398" s="52"/>
      <c r="F398" s="11"/>
      <c r="G398" s="11"/>
      <c r="H398" s="11"/>
      <c r="I398" s="11"/>
      <c r="J398" s="11"/>
      <c r="K398" s="11"/>
      <c r="L398" s="20"/>
      <c r="M398" s="20"/>
      <c r="N398" s="11"/>
      <c r="O398" s="11"/>
      <c r="P398" s="11"/>
      <c r="Q398" s="11"/>
      <c r="R398" s="11"/>
      <c r="S398" s="11"/>
      <c r="T398" s="11"/>
      <c r="U398" s="11"/>
      <c r="V398" s="20"/>
      <c r="W398" s="20"/>
      <c r="X398" s="16"/>
      <c r="Y398" s="16"/>
      <c r="Z398" s="11"/>
      <c r="AA398" s="11"/>
      <c r="AB398" s="11"/>
      <c r="AC398" s="11"/>
      <c r="AD398" s="11"/>
      <c r="AE398" s="11"/>
      <c r="AF398" s="20"/>
      <c r="AG398" s="20"/>
      <c r="AH398" s="20"/>
      <c r="AI398" s="16"/>
      <c r="AJ398" s="11"/>
      <c r="AK398" s="11"/>
      <c r="AL398" s="11"/>
      <c r="AM398" s="11"/>
      <c r="AN398" s="11"/>
      <c r="AO398" s="11"/>
      <c r="AP398" s="20"/>
      <c r="AQ398" s="20"/>
    </row>
    <row r="399" spans="3:43" ht="12.75" customHeight="1">
      <c r="C399" s="44"/>
      <c r="D399" s="39"/>
      <c r="E399" s="49"/>
      <c r="F399" s="12"/>
      <c r="G399" s="12"/>
      <c r="H399" s="12"/>
      <c r="I399" s="12"/>
      <c r="J399" s="11"/>
      <c r="K399" s="11"/>
      <c r="L399" s="11"/>
      <c r="M399" s="11"/>
      <c r="N399" s="12"/>
      <c r="O399" s="12"/>
      <c r="P399" s="12"/>
      <c r="Q399" s="12"/>
      <c r="R399" s="12"/>
      <c r="S399" s="12"/>
      <c r="T399" s="11"/>
      <c r="U399" s="11"/>
      <c r="V399" s="11"/>
      <c r="W399" s="11"/>
      <c r="Z399" s="12"/>
      <c r="AA399" s="12"/>
      <c r="AB399" s="12"/>
      <c r="AC399" s="12"/>
      <c r="AD399" s="11"/>
      <c r="AE399" s="11"/>
      <c r="AF399" s="11"/>
      <c r="AG399" s="11"/>
      <c r="AH399" s="11"/>
      <c r="AJ399" s="12"/>
      <c r="AK399" s="12"/>
      <c r="AL399" s="12"/>
      <c r="AM399" s="12"/>
      <c r="AN399" s="11"/>
      <c r="AO399" s="11"/>
      <c r="AP399" s="11"/>
      <c r="AQ399" s="11"/>
    </row>
    <row r="400" spans="2:43" ht="12.75" customHeight="1">
      <c r="B400" s="17"/>
      <c r="C400" s="45"/>
      <c r="D400" s="41"/>
      <c r="E400" s="5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6"/>
      <c r="Y400" s="16"/>
      <c r="Z400" s="11"/>
      <c r="AA400" s="11"/>
      <c r="AB400" s="11"/>
      <c r="AC400" s="11"/>
      <c r="AD400" s="11"/>
      <c r="AE400" s="11"/>
      <c r="AF400" s="11"/>
      <c r="AG400" s="11"/>
      <c r="AH400" s="11"/>
      <c r="AI400" s="16"/>
      <c r="AJ400" s="11"/>
      <c r="AK400" s="11"/>
      <c r="AL400" s="11"/>
      <c r="AM400" s="11"/>
      <c r="AN400" s="11"/>
      <c r="AO400" s="11"/>
      <c r="AP400" s="11"/>
      <c r="AQ400" s="11"/>
    </row>
    <row r="401" spans="2:43" ht="12.75" customHeight="1">
      <c r="B401" s="10"/>
      <c r="C401" s="44"/>
      <c r="D401" s="39"/>
      <c r="E401" s="49"/>
      <c r="F401" s="12"/>
      <c r="G401" s="12"/>
      <c r="H401" s="12"/>
      <c r="I401" s="12"/>
      <c r="J401" s="12"/>
      <c r="K401" s="12"/>
      <c r="L401" s="20"/>
      <c r="M401" s="20"/>
      <c r="N401" s="12"/>
      <c r="O401" s="12"/>
      <c r="P401" s="12"/>
      <c r="Q401" s="12"/>
      <c r="R401" s="12"/>
      <c r="S401" s="12"/>
      <c r="T401" s="12"/>
      <c r="U401" s="12"/>
      <c r="V401" s="20"/>
      <c r="W401" s="20"/>
      <c r="Z401" s="12"/>
      <c r="AA401" s="12"/>
      <c r="AB401" s="12"/>
      <c r="AC401" s="12"/>
      <c r="AD401" s="12"/>
      <c r="AE401" s="12"/>
      <c r="AF401" s="20"/>
      <c r="AG401" s="20"/>
      <c r="AH401" s="20"/>
      <c r="AJ401" s="11"/>
      <c r="AK401" s="11"/>
      <c r="AL401" s="11"/>
      <c r="AM401" s="11"/>
      <c r="AN401" s="11"/>
      <c r="AO401" s="11"/>
      <c r="AP401" s="11"/>
      <c r="AQ401" s="11"/>
    </row>
    <row r="402" spans="2:43" ht="12.75" customHeight="1">
      <c r="B402" s="10"/>
      <c r="C402" s="44"/>
      <c r="D402" s="39"/>
      <c r="E402" s="49"/>
      <c r="F402" s="12"/>
      <c r="G402" s="12"/>
      <c r="H402" s="12"/>
      <c r="I402" s="12"/>
      <c r="J402" s="12"/>
      <c r="K402" s="12"/>
      <c r="L402" s="20"/>
      <c r="M402" s="20"/>
      <c r="N402" s="12"/>
      <c r="O402" s="12"/>
      <c r="P402" s="12"/>
      <c r="Q402" s="12"/>
      <c r="R402" s="12"/>
      <c r="S402" s="12"/>
      <c r="T402" s="12"/>
      <c r="U402" s="12"/>
      <c r="V402" s="20"/>
      <c r="W402" s="20"/>
      <c r="Z402" s="12"/>
      <c r="AA402" s="12"/>
      <c r="AB402" s="12"/>
      <c r="AC402" s="12"/>
      <c r="AD402" s="12"/>
      <c r="AE402" s="12"/>
      <c r="AF402" s="20"/>
      <c r="AG402" s="20"/>
      <c r="AH402" s="20"/>
      <c r="AJ402" s="11"/>
      <c r="AK402" s="11"/>
      <c r="AL402" s="11"/>
      <c r="AM402" s="11"/>
      <c r="AN402" s="11"/>
      <c r="AO402" s="11"/>
      <c r="AP402" s="11"/>
      <c r="AQ402" s="11"/>
    </row>
    <row r="403" spans="2:43" ht="12.75" customHeight="1">
      <c r="B403" s="17"/>
      <c r="C403" s="45"/>
      <c r="D403" s="41"/>
      <c r="E403" s="5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6"/>
      <c r="Y403" s="16"/>
      <c r="Z403" s="11"/>
      <c r="AA403" s="11"/>
      <c r="AB403" s="11"/>
      <c r="AC403" s="11"/>
      <c r="AD403" s="11"/>
      <c r="AE403" s="11"/>
      <c r="AF403" s="11"/>
      <c r="AG403" s="11"/>
      <c r="AH403" s="11"/>
      <c r="AI403" s="16"/>
      <c r="AJ403" s="11"/>
      <c r="AK403" s="11"/>
      <c r="AL403" s="11"/>
      <c r="AM403" s="11"/>
      <c r="AN403" s="11"/>
      <c r="AO403" s="11"/>
      <c r="AP403" s="11"/>
      <c r="AQ403" s="11"/>
    </row>
    <row r="404" spans="2:43" ht="12.75" customHeight="1">
      <c r="B404" s="17"/>
      <c r="C404" s="45"/>
      <c r="D404" s="41"/>
      <c r="E404" s="5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6"/>
      <c r="Y404" s="16"/>
      <c r="Z404" s="11"/>
      <c r="AA404" s="11"/>
      <c r="AB404" s="11"/>
      <c r="AC404" s="11"/>
      <c r="AD404" s="11"/>
      <c r="AE404" s="11"/>
      <c r="AF404" s="11"/>
      <c r="AG404" s="11"/>
      <c r="AH404" s="11"/>
      <c r="AI404" s="16"/>
      <c r="AJ404" s="11"/>
      <c r="AK404" s="11"/>
      <c r="AL404" s="11"/>
      <c r="AM404" s="11"/>
      <c r="AN404" s="11"/>
      <c r="AO404" s="11"/>
      <c r="AP404" s="11"/>
      <c r="AQ404" s="11"/>
    </row>
    <row r="405" spans="2:43" ht="12.75" customHeight="1">
      <c r="B405" s="17"/>
      <c r="C405" s="45"/>
      <c r="D405" s="40"/>
      <c r="E405" s="50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6"/>
      <c r="Y405" s="16"/>
      <c r="Z405" s="11"/>
      <c r="AA405" s="11"/>
      <c r="AB405" s="11"/>
      <c r="AC405" s="11"/>
      <c r="AD405" s="11"/>
      <c r="AE405" s="11"/>
      <c r="AF405" s="11"/>
      <c r="AG405" s="11"/>
      <c r="AH405" s="11"/>
      <c r="AI405" s="16"/>
      <c r="AJ405" s="11"/>
      <c r="AK405" s="11"/>
      <c r="AL405" s="11"/>
      <c r="AM405" s="11"/>
      <c r="AN405" s="11"/>
      <c r="AO405" s="11"/>
      <c r="AP405" s="11"/>
      <c r="AQ405" s="11"/>
    </row>
    <row r="406" spans="2:43" ht="12.75" customHeight="1">
      <c r="B406" s="17"/>
      <c r="C406" s="45"/>
      <c r="D406" s="40"/>
      <c r="E406" s="50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6"/>
      <c r="Y406" s="16"/>
      <c r="Z406" s="11"/>
      <c r="AA406" s="11"/>
      <c r="AB406" s="11"/>
      <c r="AC406" s="11"/>
      <c r="AD406" s="11"/>
      <c r="AE406" s="11"/>
      <c r="AF406" s="11"/>
      <c r="AG406" s="11"/>
      <c r="AH406" s="11"/>
      <c r="AI406" s="16"/>
      <c r="AJ406" s="11"/>
      <c r="AK406" s="11"/>
      <c r="AL406" s="11"/>
      <c r="AM406" s="11"/>
      <c r="AN406" s="11"/>
      <c r="AO406" s="11"/>
      <c r="AP406" s="11"/>
      <c r="AQ406" s="11"/>
    </row>
    <row r="407" spans="2:43" ht="12.75" customHeight="1">
      <c r="B407" s="17"/>
      <c r="C407" s="45"/>
      <c r="D407" s="40"/>
      <c r="E407" s="50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6"/>
      <c r="Y407" s="16"/>
      <c r="Z407" s="11"/>
      <c r="AA407" s="11"/>
      <c r="AB407" s="11"/>
      <c r="AC407" s="11"/>
      <c r="AD407" s="11"/>
      <c r="AE407" s="11"/>
      <c r="AF407" s="11"/>
      <c r="AG407" s="11"/>
      <c r="AH407" s="11"/>
      <c r="AI407" s="16"/>
      <c r="AJ407" s="11"/>
      <c r="AK407" s="11"/>
      <c r="AL407" s="11"/>
      <c r="AM407" s="11"/>
      <c r="AN407" s="11"/>
      <c r="AO407" s="11"/>
      <c r="AP407" s="11"/>
      <c r="AQ407" s="11"/>
    </row>
    <row r="408" spans="2:43" ht="12.75" customHeight="1">
      <c r="B408" s="17"/>
      <c r="C408" s="45"/>
      <c r="D408" s="40"/>
      <c r="E408" s="50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6"/>
      <c r="Y408" s="16"/>
      <c r="Z408" s="11"/>
      <c r="AA408" s="11"/>
      <c r="AB408" s="11"/>
      <c r="AC408" s="11"/>
      <c r="AD408" s="11"/>
      <c r="AE408" s="11"/>
      <c r="AF408" s="11"/>
      <c r="AG408" s="11"/>
      <c r="AH408" s="11"/>
      <c r="AI408" s="16"/>
      <c r="AJ408" s="11"/>
      <c r="AK408" s="11"/>
      <c r="AL408" s="11"/>
      <c r="AM408" s="11"/>
      <c r="AN408" s="11"/>
      <c r="AO408" s="11"/>
      <c r="AP408" s="11"/>
      <c r="AQ408" s="11"/>
    </row>
    <row r="409" spans="2:43" ht="12.75" customHeight="1">
      <c r="B409" s="17"/>
      <c r="C409" s="45"/>
      <c r="D409" s="40"/>
      <c r="E409" s="50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6"/>
      <c r="Y409" s="16"/>
      <c r="Z409" s="11"/>
      <c r="AA409" s="11"/>
      <c r="AB409" s="11"/>
      <c r="AC409" s="11"/>
      <c r="AD409" s="11"/>
      <c r="AE409" s="11"/>
      <c r="AF409" s="11"/>
      <c r="AG409" s="11"/>
      <c r="AH409" s="11"/>
      <c r="AI409" s="16"/>
      <c r="AJ409" s="11"/>
      <c r="AK409" s="11"/>
      <c r="AL409" s="11"/>
      <c r="AM409" s="11"/>
      <c r="AN409" s="11"/>
      <c r="AO409" s="11"/>
      <c r="AP409" s="11"/>
      <c r="AQ409" s="11"/>
    </row>
    <row r="410" spans="3:43" ht="12.75" customHeight="1">
      <c r="C410" s="44"/>
      <c r="D410" s="39"/>
      <c r="E410" s="49"/>
      <c r="F410" s="12"/>
      <c r="G410" s="12"/>
      <c r="H410" s="12"/>
      <c r="I410" s="12"/>
      <c r="J410" s="11"/>
      <c r="K410" s="11"/>
      <c r="L410" s="20"/>
      <c r="M410" s="20"/>
      <c r="N410" s="12"/>
      <c r="O410" s="12"/>
      <c r="P410" s="12"/>
      <c r="Q410" s="12"/>
      <c r="R410" s="12"/>
      <c r="S410" s="12"/>
      <c r="T410" s="11"/>
      <c r="U410" s="11"/>
      <c r="V410" s="20"/>
      <c r="W410" s="20"/>
      <c r="Z410" s="12"/>
      <c r="AA410" s="12"/>
      <c r="AB410" s="12"/>
      <c r="AC410" s="12"/>
      <c r="AD410" s="11"/>
      <c r="AE410" s="11"/>
      <c r="AF410" s="20"/>
      <c r="AG410" s="20"/>
      <c r="AH410" s="20"/>
      <c r="AJ410" s="12"/>
      <c r="AK410" s="12"/>
      <c r="AL410" s="12"/>
      <c r="AM410" s="12"/>
      <c r="AN410" s="11"/>
      <c r="AO410" s="11"/>
      <c r="AP410" s="20"/>
      <c r="AQ410" s="20"/>
    </row>
    <row r="411" spans="3:43" ht="12.75" customHeight="1">
      <c r="C411" s="44"/>
      <c r="D411" s="39"/>
      <c r="E411" s="49"/>
      <c r="F411" s="12"/>
      <c r="G411" s="12"/>
      <c r="H411" s="12"/>
      <c r="I411" s="12"/>
      <c r="J411" s="11"/>
      <c r="K411" s="11"/>
      <c r="L411" s="20"/>
      <c r="M411" s="20"/>
      <c r="N411" s="12"/>
      <c r="O411" s="12"/>
      <c r="P411" s="12"/>
      <c r="Q411" s="12"/>
      <c r="R411" s="12"/>
      <c r="S411" s="12"/>
      <c r="T411" s="11"/>
      <c r="U411" s="11"/>
      <c r="V411" s="20"/>
      <c r="W411" s="20"/>
      <c r="Z411" s="12"/>
      <c r="AA411" s="12"/>
      <c r="AB411" s="12"/>
      <c r="AC411" s="12"/>
      <c r="AD411" s="11"/>
      <c r="AE411" s="11"/>
      <c r="AF411" s="20"/>
      <c r="AG411" s="20"/>
      <c r="AH411" s="20"/>
      <c r="AJ411" s="12"/>
      <c r="AK411" s="12"/>
      <c r="AL411" s="12"/>
      <c r="AM411" s="12"/>
      <c r="AN411" s="11"/>
      <c r="AO411" s="11"/>
      <c r="AP411" s="20"/>
      <c r="AQ411" s="20"/>
    </row>
    <row r="412" spans="2:43" ht="12.75" customHeight="1">
      <c r="B412" s="10"/>
      <c r="C412" s="44"/>
      <c r="D412" s="39"/>
      <c r="E412" s="49"/>
      <c r="F412" s="12"/>
      <c r="G412" s="12"/>
      <c r="H412" s="12"/>
      <c r="I412" s="12"/>
      <c r="J412" s="12"/>
      <c r="K412" s="12"/>
      <c r="L412" s="11"/>
      <c r="M412" s="11"/>
      <c r="N412" s="12"/>
      <c r="O412" s="12"/>
      <c r="P412" s="12"/>
      <c r="Q412" s="12"/>
      <c r="R412" s="12"/>
      <c r="S412" s="12"/>
      <c r="T412" s="12"/>
      <c r="U412" s="12"/>
      <c r="V412" s="11"/>
      <c r="W412" s="11"/>
      <c r="Z412" s="12"/>
      <c r="AA412" s="12"/>
      <c r="AB412" s="12"/>
      <c r="AC412" s="12"/>
      <c r="AD412" s="12"/>
      <c r="AE412" s="12"/>
      <c r="AF412" s="11"/>
      <c r="AG412" s="11"/>
      <c r="AH412" s="11"/>
      <c r="AJ412" s="12"/>
      <c r="AK412" s="12"/>
      <c r="AL412" s="12"/>
      <c r="AM412" s="12"/>
      <c r="AN412" s="12"/>
      <c r="AO412" s="12"/>
      <c r="AP412" s="11"/>
      <c r="AQ412" s="11"/>
    </row>
    <row r="413" spans="2:43" ht="12.75" customHeight="1">
      <c r="B413" s="10"/>
      <c r="C413" s="44"/>
      <c r="D413" s="39"/>
      <c r="E413" s="49"/>
      <c r="F413" s="12"/>
      <c r="G413" s="12"/>
      <c r="H413" s="12"/>
      <c r="I413" s="12"/>
      <c r="J413" s="12"/>
      <c r="K413" s="12"/>
      <c r="L413" s="11"/>
      <c r="M413" s="11"/>
      <c r="N413" s="12"/>
      <c r="O413" s="12"/>
      <c r="P413" s="12"/>
      <c r="Q413" s="12"/>
      <c r="R413" s="12"/>
      <c r="S413" s="12"/>
      <c r="T413" s="12"/>
      <c r="U413" s="12"/>
      <c r="V413" s="11"/>
      <c r="W413" s="11"/>
      <c r="Z413" s="12"/>
      <c r="AA413" s="12"/>
      <c r="AB413" s="12"/>
      <c r="AC413" s="12"/>
      <c r="AD413" s="12"/>
      <c r="AE413" s="12"/>
      <c r="AF413" s="11"/>
      <c r="AG413" s="11"/>
      <c r="AH413" s="11"/>
      <c r="AJ413" s="12"/>
      <c r="AK413" s="12"/>
      <c r="AL413" s="12"/>
      <c r="AM413" s="12"/>
      <c r="AN413" s="12"/>
      <c r="AO413" s="12"/>
      <c r="AP413" s="11"/>
      <c r="AQ413" s="11"/>
    </row>
    <row r="414" spans="2:43" ht="12.75" customHeight="1">
      <c r="B414" s="10"/>
      <c r="C414" s="44"/>
      <c r="D414" s="39"/>
      <c r="E414" s="49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Z414" s="12"/>
      <c r="AA414" s="12"/>
      <c r="AB414" s="12"/>
      <c r="AC414" s="12"/>
      <c r="AD414" s="12"/>
      <c r="AE414" s="12"/>
      <c r="AF414" s="12"/>
      <c r="AG414" s="12"/>
      <c r="AH414" s="12"/>
      <c r="AJ414" s="12"/>
      <c r="AK414" s="12"/>
      <c r="AL414" s="12"/>
      <c r="AM414" s="12"/>
      <c r="AN414" s="12"/>
      <c r="AO414" s="12"/>
      <c r="AP414" s="12"/>
      <c r="AQ414" s="12"/>
    </row>
    <row r="415" spans="2:43" ht="12.75" customHeight="1">
      <c r="B415" s="10"/>
      <c r="C415" s="44"/>
      <c r="D415" s="39"/>
      <c r="E415" s="49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Z415" s="12"/>
      <c r="AA415" s="12"/>
      <c r="AB415" s="12"/>
      <c r="AC415" s="12"/>
      <c r="AD415" s="12"/>
      <c r="AE415" s="12"/>
      <c r="AF415" s="12"/>
      <c r="AG415" s="12"/>
      <c r="AH415" s="12"/>
      <c r="AJ415" s="12"/>
      <c r="AK415" s="12"/>
      <c r="AL415" s="12"/>
      <c r="AM415" s="12"/>
      <c r="AN415" s="12"/>
      <c r="AO415" s="12"/>
      <c r="AP415" s="12"/>
      <c r="AQ415" s="12"/>
    </row>
    <row r="416" spans="2:43" ht="12.75" customHeight="1">
      <c r="B416" s="10"/>
      <c r="C416" s="44"/>
      <c r="D416" s="39"/>
      <c r="E416" s="49"/>
      <c r="F416" s="12"/>
      <c r="G416" s="12"/>
      <c r="H416" s="12"/>
      <c r="I416" s="12"/>
      <c r="J416" s="12"/>
      <c r="K416" s="12"/>
      <c r="L416" s="11"/>
      <c r="M416" s="11"/>
      <c r="N416" s="12"/>
      <c r="O416" s="12"/>
      <c r="P416" s="12"/>
      <c r="Q416" s="12"/>
      <c r="R416" s="12"/>
      <c r="S416" s="12"/>
      <c r="T416" s="12"/>
      <c r="U416" s="12"/>
      <c r="V416" s="11"/>
      <c r="W416" s="11"/>
      <c r="Z416" s="12"/>
      <c r="AA416" s="12"/>
      <c r="AB416" s="12"/>
      <c r="AC416" s="12"/>
      <c r="AD416" s="12"/>
      <c r="AE416" s="12"/>
      <c r="AF416" s="11"/>
      <c r="AG416" s="11"/>
      <c r="AH416" s="11"/>
      <c r="AJ416" s="12"/>
      <c r="AK416" s="12"/>
      <c r="AL416" s="12"/>
      <c r="AM416" s="12"/>
      <c r="AN416" s="12"/>
      <c r="AO416" s="12"/>
      <c r="AP416" s="11"/>
      <c r="AQ416" s="11"/>
    </row>
    <row r="417" spans="2:43" ht="12.75" customHeight="1">
      <c r="B417" s="10"/>
      <c r="C417" s="44"/>
      <c r="D417" s="39"/>
      <c r="E417" s="49"/>
      <c r="F417" s="12"/>
      <c r="G417" s="12"/>
      <c r="H417" s="12"/>
      <c r="I417" s="12"/>
      <c r="J417" s="12"/>
      <c r="K417" s="12"/>
      <c r="L417" s="11"/>
      <c r="M417" s="11"/>
      <c r="N417" s="12"/>
      <c r="O417" s="12"/>
      <c r="P417" s="12"/>
      <c r="Q417" s="12"/>
      <c r="R417" s="12"/>
      <c r="S417" s="12"/>
      <c r="T417" s="12"/>
      <c r="U417" s="12"/>
      <c r="V417" s="11"/>
      <c r="W417" s="11"/>
      <c r="Z417" s="12"/>
      <c r="AA417" s="12"/>
      <c r="AB417" s="12"/>
      <c r="AC417" s="12"/>
      <c r="AD417" s="12"/>
      <c r="AE417" s="12"/>
      <c r="AF417" s="11"/>
      <c r="AG417" s="11"/>
      <c r="AH417" s="11"/>
      <c r="AJ417" s="12"/>
      <c r="AK417" s="12"/>
      <c r="AL417" s="12"/>
      <c r="AM417" s="12"/>
      <c r="AN417" s="12"/>
      <c r="AO417" s="12"/>
      <c r="AP417" s="11"/>
      <c r="AQ417" s="11"/>
    </row>
    <row r="418" spans="3:43" ht="12.75" customHeight="1">
      <c r="C418" s="44"/>
      <c r="D418" s="39"/>
      <c r="E418" s="49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Z418" s="12"/>
      <c r="AA418" s="12"/>
      <c r="AB418" s="12"/>
      <c r="AC418" s="12"/>
      <c r="AD418" s="12"/>
      <c r="AE418" s="12"/>
      <c r="AF418" s="12"/>
      <c r="AG418" s="12"/>
      <c r="AH418" s="12"/>
      <c r="AJ418" s="12"/>
      <c r="AK418" s="12"/>
      <c r="AL418" s="12"/>
      <c r="AM418" s="12"/>
      <c r="AN418" s="12"/>
      <c r="AO418" s="12"/>
      <c r="AP418" s="12"/>
      <c r="AQ418" s="12"/>
    </row>
    <row r="419" spans="3:43" ht="12.75" customHeight="1">
      <c r="C419" s="44"/>
      <c r="D419" s="39"/>
      <c r="E419" s="49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Z419" s="12"/>
      <c r="AA419" s="12"/>
      <c r="AB419" s="12"/>
      <c r="AC419" s="12"/>
      <c r="AD419" s="12"/>
      <c r="AE419" s="12"/>
      <c r="AF419" s="12"/>
      <c r="AG419" s="12"/>
      <c r="AH419" s="12"/>
      <c r="AJ419" s="12"/>
      <c r="AK419" s="12"/>
      <c r="AL419" s="12"/>
      <c r="AM419" s="12"/>
      <c r="AN419" s="12"/>
      <c r="AO419" s="12"/>
      <c r="AP419" s="12"/>
      <c r="AQ419" s="12"/>
    </row>
    <row r="420" spans="3:43" ht="12.75" customHeight="1">
      <c r="C420" s="44"/>
      <c r="D420" s="39"/>
      <c r="E420" s="49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Z420" s="12"/>
      <c r="AA420" s="12"/>
      <c r="AB420" s="12"/>
      <c r="AC420" s="12"/>
      <c r="AD420" s="12"/>
      <c r="AE420" s="12"/>
      <c r="AF420" s="12"/>
      <c r="AG420" s="12"/>
      <c r="AH420" s="12"/>
      <c r="AJ420" s="12"/>
      <c r="AK420" s="12"/>
      <c r="AL420" s="12"/>
      <c r="AM420" s="12"/>
      <c r="AN420" s="12"/>
      <c r="AO420" s="12"/>
      <c r="AP420" s="12"/>
      <c r="AQ420" s="12"/>
    </row>
    <row r="421" spans="3:43" ht="12.75" customHeight="1">
      <c r="C421" s="44"/>
      <c r="D421" s="39"/>
      <c r="E421" s="49"/>
      <c r="F421" s="12"/>
      <c r="G421" s="12"/>
      <c r="H421" s="12"/>
      <c r="I421" s="12"/>
      <c r="J421" s="11"/>
      <c r="K421" s="11"/>
      <c r="L421" s="11"/>
      <c r="M421" s="11"/>
      <c r="N421" s="12"/>
      <c r="O421" s="12"/>
      <c r="P421" s="12"/>
      <c r="Q421" s="12"/>
      <c r="R421" s="12"/>
      <c r="S421" s="12"/>
      <c r="T421" s="11"/>
      <c r="U421" s="11"/>
      <c r="V421" s="11"/>
      <c r="W421" s="11"/>
      <c r="Z421" s="12"/>
      <c r="AA421" s="12"/>
      <c r="AB421" s="12"/>
      <c r="AC421" s="12"/>
      <c r="AD421" s="11"/>
      <c r="AE421" s="11"/>
      <c r="AF421" s="11"/>
      <c r="AG421" s="11"/>
      <c r="AH421" s="11"/>
      <c r="AJ421" s="12"/>
      <c r="AK421" s="12"/>
      <c r="AL421" s="12"/>
      <c r="AM421" s="12"/>
      <c r="AN421" s="11"/>
      <c r="AO421" s="11"/>
      <c r="AP421" s="11"/>
      <c r="AQ421" s="11"/>
    </row>
    <row r="422" spans="3:43" ht="12.75" customHeight="1">
      <c r="C422" s="44"/>
      <c r="D422" s="39"/>
      <c r="E422" s="49"/>
      <c r="F422" s="12"/>
      <c r="G422" s="12"/>
      <c r="H422" s="12"/>
      <c r="I422" s="12"/>
      <c r="J422" s="11"/>
      <c r="K422" s="11"/>
      <c r="L422" s="11"/>
      <c r="M422" s="11"/>
      <c r="N422" s="12"/>
      <c r="O422" s="12"/>
      <c r="P422" s="12"/>
      <c r="Q422" s="12"/>
      <c r="R422" s="12"/>
      <c r="S422" s="12"/>
      <c r="T422" s="11"/>
      <c r="U422" s="11"/>
      <c r="V422" s="11"/>
      <c r="W422" s="11"/>
      <c r="Z422" s="12"/>
      <c r="AA422" s="12"/>
      <c r="AB422" s="12"/>
      <c r="AC422" s="12"/>
      <c r="AD422" s="11"/>
      <c r="AE422" s="11"/>
      <c r="AF422" s="11"/>
      <c r="AG422" s="11"/>
      <c r="AH422" s="11"/>
      <c r="AJ422" s="12"/>
      <c r="AK422" s="12"/>
      <c r="AL422" s="12"/>
      <c r="AM422" s="12"/>
      <c r="AN422" s="11"/>
      <c r="AO422" s="11"/>
      <c r="AP422" s="11"/>
      <c r="AQ422" s="11"/>
    </row>
    <row r="423" spans="2:43" ht="12.75" customHeight="1">
      <c r="B423" s="10"/>
      <c r="C423" s="44"/>
      <c r="D423" s="39"/>
      <c r="E423" s="49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Z423" s="12"/>
      <c r="AA423" s="12"/>
      <c r="AB423" s="12"/>
      <c r="AC423" s="12"/>
      <c r="AD423" s="12"/>
      <c r="AE423" s="12"/>
      <c r="AF423" s="12"/>
      <c r="AG423" s="12"/>
      <c r="AH423" s="12"/>
      <c r="AJ423" s="12"/>
      <c r="AK423" s="12"/>
      <c r="AL423" s="12"/>
      <c r="AM423" s="12"/>
      <c r="AN423" s="12"/>
      <c r="AO423" s="12"/>
      <c r="AP423" s="12"/>
      <c r="AQ423" s="12"/>
    </row>
    <row r="424" spans="2:43" ht="12.75" customHeight="1">
      <c r="B424" s="10"/>
      <c r="C424" s="44"/>
      <c r="D424" s="39"/>
      <c r="E424" s="49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Z424" s="12"/>
      <c r="AA424" s="12"/>
      <c r="AB424" s="12"/>
      <c r="AC424" s="12"/>
      <c r="AD424" s="12"/>
      <c r="AE424" s="12"/>
      <c r="AF424" s="12"/>
      <c r="AG424" s="12"/>
      <c r="AH424" s="12"/>
      <c r="AJ424" s="12"/>
      <c r="AK424" s="12"/>
      <c r="AL424" s="12"/>
      <c r="AM424" s="12"/>
      <c r="AN424" s="12"/>
      <c r="AO424" s="12"/>
      <c r="AP424" s="12"/>
      <c r="AQ424" s="12"/>
    </row>
    <row r="425" spans="2:43" ht="12.75" customHeight="1">
      <c r="B425" s="10"/>
      <c r="C425" s="44"/>
      <c r="D425" s="39"/>
      <c r="E425" s="49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Z425" s="12"/>
      <c r="AA425" s="12"/>
      <c r="AB425" s="12"/>
      <c r="AC425" s="12"/>
      <c r="AD425" s="12"/>
      <c r="AE425" s="12"/>
      <c r="AF425" s="12"/>
      <c r="AG425" s="12"/>
      <c r="AH425" s="12"/>
      <c r="AJ425" s="12"/>
      <c r="AK425" s="12"/>
      <c r="AL425" s="12"/>
      <c r="AM425" s="12"/>
      <c r="AN425" s="12"/>
      <c r="AO425" s="12"/>
      <c r="AP425" s="12"/>
      <c r="AQ425" s="12"/>
    </row>
    <row r="426" spans="2:43" ht="12.75" customHeight="1">
      <c r="B426" s="10"/>
      <c r="C426" s="44"/>
      <c r="D426" s="39"/>
      <c r="E426" s="49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Z426" s="12"/>
      <c r="AA426" s="12"/>
      <c r="AB426" s="12"/>
      <c r="AC426" s="12"/>
      <c r="AD426" s="12"/>
      <c r="AE426" s="12"/>
      <c r="AF426" s="12"/>
      <c r="AG426" s="12"/>
      <c r="AH426" s="12"/>
      <c r="AJ426" s="12"/>
      <c r="AK426" s="12"/>
      <c r="AL426" s="12"/>
      <c r="AM426" s="12"/>
      <c r="AN426" s="12"/>
      <c r="AO426" s="12"/>
      <c r="AP426" s="12"/>
      <c r="AQ426" s="12"/>
    </row>
    <row r="427" spans="2:43" ht="12.75" customHeight="1">
      <c r="B427" s="17"/>
      <c r="C427" s="45"/>
      <c r="D427" s="43"/>
      <c r="E427" s="52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6"/>
      <c r="Y427" s="16"/>
      <c r="Z427" s="11"/>
      <c r="AA427" s="11"/>
      <c r="AB427" s="11"/>
      <c r="AC427" s="11"/>
      <c r="AD427" s="11"/>
      <c r="AE427" s="11"/>
      <c r="AF427" s="11"/>
      <c r="AG427" s="11"/>
      <c r="AH427" s="11"/>
      <c r="AI427" s="16"/>
      <c r="AJ427" s="11"/>
      <c r="AK427" s="11"/>
      <c r="AL427" s="11"/>
      <c r="AM427" s="11"/>
      <c r="AN427" s="11"/>
      <c r="AO427" s="11"/>
      <c r="AP427" s="11"/>
      <c r="AQ427" s="11"/>
    </row>
    <row r="428" spans="3:43" ht="12.75" customHeight="1">
      <c r="C428" s="44"/>
      <c r="D428" s="39"/>
      <c r="E428" s="49"/>
      <c r="F428" s="12"/>
      <c r="G428" s="12"/>
      <c r="H428" s="12"/>
      <c r="I428" s="12"/>
      <c r="J428" s="11"/>
      <c r="K428" s="11"/>
      <c r="L428" s="11"/>
      <c r="M428" s="11"/>
      <c r="N428" s="12"/>
      <c r="O428" s="12"/>
      <c r="P428" s="12"/>
      <c r="Q428" s="12"/>
      <c r="R428" s="12"/>
      <c r="S428" s="12"/>
      <c r="T428" s="11"/>
      <c r="U428" s="11"/>
      <c r="V428" s="11"/>
      <c r="W428" s="11"/>
      <c r="Z428" s="12"/>
      <c r="AA428" s="12"/>
      <c r="AB428" s="12"/>
      <c r="AC428" s="12"/>
      <c r="AD428" s="11"/>
      <c r="AE428" s="11"/>
      <c r="AF428" s="11"/>
      <c r="AG428" s="11"/>
      <c r="AH428" s="11"/>
      <c r="AJ428" s="12"/>
      <c r="AK428" s="12"/>
      <c r="AL428" s="12"/>
      <c r="AM428" s="12"/>
      <c r="AN428" s="11"/>
      <c r="AO428" s="11"/>
      <c r="AP428" s="11"/>
      <c r="AQ428" s="11"/>
    </row>
    <row r="429" spans="2:43" ht="12.75" customHeight="1">
      <c r="B429" s="17"/>
      <c r="C429" s="45"/>
      <c r="D429" s="43"/>
      <c r="E429" s="52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6"/>
      <c r="Y429" s="16"/>
      <c r="Z429" s="11"/>
      <c r="AA429" s="11"/>
      <c r="AB429" s="11"/>
      <c r="AC429" s="11"/>
      <c r="AD429" s="11"/>
      <c r="AE429" s="11"/>
      <c r="AF429" s="11"/>
      <c r="AG429" s="11"/>
      <c r="AH429" s="11"/>
      <c r="AI429" s="16"/>
      <c r="AJ429" s="11"/>
      <c r="AK429" s="11"/>
      <c r="AL429" s="11"/>
      <c r="AM429" s="11"/>
      <c r="AN429" s="11"/>
      <c r="AO429" s="11"/>
      <c r="AP429" s="11"/>
      <c r="AQ429" s="11"/>
    </row>
    <row r="430" spans="2:43" ht="12.75" customHeight="1">
      <c r="B430" s="17"/>
      <c r="C430" s="45"/>
      <c r="D430" s="43"/>
      <c r="E430" s="52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6"/>
      <c r="Y430" s="16"/>
      <c r="Z430" s="11"/>
      <c r="AA430" s="11"/>
      <c r="AB430" s="11"/>
      <c r="AC430" s="11"/>
      <c r="AD430" s="11"/>
      <c r="AE430" s="11"/>
      <c r="AF430" s="11"/>
      <c r="AG430" s="11"/>
      <c r="AH430" s="11"/>
      <c r="AI430" s="16"/>
      <c r="AJ430" s="11"/>
      <c r="AK430" s="11"/>
      <c r="AL430" s="11"/>
      <c r="AM430" s="11"/>
      <c r="AN430" s="11"/>
      <c r="AO430" s="11"/>
      <c r="AP430" s="11"/>
      <c r="AQ430" s="11"/>
    </row>
    <row r="431" spans="3:43" ht="12.75" customHeight="1">
      <c r="C431" s="44"/>
      <c r="D431" s="39"/>
      <c r="E431" s="49"/>
      <c r="F431" s="12"/>
      <c r="G431" s="12"/>
      <c r="H431" s="12"/>
      <c r="I431" s="12"/>
      <c r="J431" s="11"/>
      <c r="K431" s="11"/>
      <c r="L431" s="11"/>
      <c r="M431" s="11"/>
      <c r="N431" s="12"/>
      <c r="O431" s="12"/>
      <c r="P431" s="12"/>
      <c r="Q431" s="12"/>
      <c r="R431" s="12"/>
      <c r="S431" s="12"/>
      <c r="T431" s="11"/>
      <c r="U431" s="11"/>
      <c r="V431" s="11"/>
      <c r="W431" s="11"/>
      <c r="Z431" s="12"/>
      <c r="AA431" s="12"/>
      <c r="AB431" s="12"/>
      <c r="AC431" s="12"/>
      <c r="AD431" s="11"/>
      <c r="AE431" s="11"/>
      <c r="AF431" s="11"/>
      <c r="AG431" s="11"/>
      <c r="AH431" s="11"/>
      <c r="AJ431" s="12"/>
      <c r="AK431" s="12"/>
      <c r="AL431" s="12"/>
      <c r="AM431" s="12"/>
      <c r="AN431" s="11"/>
      <c r="AO431" s="11"/>
      <c r="AP431" s="11"/>
      <c r="AQ431" s="11"/>
    </row>
    <row r="432" spans="2:43" ht="12.75" customHeight="1">
      <c r="B432" s="10"/>
      <c r="C432" s="44"/>
      <c r="D432" s="39"/>
      <c r="E432" s="49"/>
      <c r="F432" s="12"/>
      <c r="G432" s="12"/>
      <c r="H432" s="12"/>
      <c r="I432" s="12"/>
      <c r="J432" s="12"/>
      <c r="K432" s="12"/>
      <c r="L432" s="11"/>
      <c r="M432" s="11"/>
      <c r="N432" s="12"/>
      <c r="O432" s="12"/>
      <c r="P432" s="12"/>
      <c r="Q432" s="12"/>
      <c r="R432" s="12"/>
      <c r="S432" s="12"/>
      <c r="T432" s="12"/>
      <c r="U432" s="12"/>
      <c r="V432" s="11"/>
      <c r="W432" s="11"/>
      <c r="Z432" s="12"/>
      <c r="AA432" s="12"/>
      <c r="AB432" s="12"/>
      <c r="AC432" s="12"/>
      <c r="AD432" s="12"/>
      <c r="AE432" s="12"/>
      <c r="AF432" s="11"/>
      <c r="AG432" s="11"/>
      <c r="AH432" s="11"/>
      <c r="AJ432" s="12"/>
      <c r="AK432" s="12"/>
      <c r="AL432" s="12"/>
      <c r="AM432" s="12"/>
      <c r="AN432" s="12"/>
      <c r="AO432" s="12"/>
      <c r="AP432" s="11"/>
      <c r="AQ432" s="11"/>
    </row>
    <row r="433" spans="2:43" ht="12.75" customHeight="1">
      <c r="B433" s="10"/>
      <c r="C433" s="44"/>
      <c r="D433" s="39"/>
      <c r="E433" s="49"/>
      <c r="F433" s="11"/>
      <c r="G433" s="11"/>
      <c r="H433" s="11"/>
      <c r="I433" s="11"/>
      <c r="J433" s="11"/>
      <c r="K433" s="11"/>
      <c r="L433" s="11"/>
      <c r="M433" s="11"/>
      <c r="N433" s="12"/>
      <c r="O433" s="11"/>
      <c r="P433" s="11"/>
      <c r="Q433" s="11"/>
      <c r="R433" s="11"/>
      <c r="S433" s="11"/>
      <c r="T433" s="11"/>
      <c r="U433" s="11"/>
      <c r="V433" s="11"/>
      <c r="W433" s="11"/>
      <c r="Z433" s="11"/>
      <c r="AA433" s="11"/>
      <c r="AB433" s="11"/>
      <c r="AC433" s="11"/>
      <c r="AD433" s="11"/>
      <c r="AE433" s="11"/>
      <c r="AF433" s="11"/>
      <c r="AG433" s="11"/>
      <c r="AH433" s="11"/>
      <c r="AJ433" s="11"/>
      <c r="AK433" s="11"/>
      <c r="AL433" s="11"/>
      <c r="AM433" s="11"/>
      <c r="AN433" s="11"/>
      <c r="AO433" s="11"/>
      <c r="AP433" s="11"/>
      <c r="AQ433" s="11"/>
    </row>
    <row r="434" spans="3:5" ht="12.75" customHeight="1">
      <c r="C434" s="53"/>
      <c r="D434" s="39"/>
      <c r="E434" s="54"/>
    </row>
    <row r="435" spans="2:43" ht="12.75" customHeight="1">
      <c r="B435" s="17"/>
      <c r="C435" s="45"/>
      <c r="D435" s="40"/>
      <c r="E435" s="50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6"/>
      <c r="Y435" s="16"/>
      <c r="Z435" s="11"/>
      <c r="AA435" s="11"/>
      <c r="AB435" s="11"/>
      <c r="AC435" s="11"/>
      <c r="AD435" s="11"/>
      <c r="AE435" s="11"/>
      <c r="AF435" s="11"/>
      <c r="AG435" s="11"/>
      <c r="AH435" s="11"/>
      <c r="AI435" s="16"/>
      <c r="AJ435" s="11"/>
      <c r="AK435" s="11"/>
      <c r="AL435" s="11"/>
      <c r="AM435" s="11"/>
      <c r="AN435" s="11"/>
      <c r="AO435" s="11"/>
      <c r="AP435" s="11"/>
      <c r="AQ435" s="11"/>
    </row>
    <row r="436" spans="2:43" ht="12.75" customHeight="1">
      <c r="B436" s="10"/>
      <c r="C436" s="44"/>
      <c r="D436" s="39"/>
      <c r="E436" s="49"/>
      <c r="F436" s="12"/>
      <c r="G436" s="12"/>
      <c r="H436" s="12"/>
      <c r="I436" s="12"/>
      <c r="J436" s="12"/>
      <c r="K436" s="12"/>
      <c r="L436" s="11"/>
      <c r="M436" s="11"/>
      <c r="N436" s="12"/>
      <c r="O436" s="12"/>
      <c r="P436" s="12"/>
      <c r="Q436" s="12"/>
      <c r="R436" s="12"/>
      <c r="S436" s="12"/>
      <c r="T436" s="12"/>
      <c r="U436" s="12"/>
      <c r="V436" s="11"/>
      <c r="W436" s="11"/>
      <c r="Z436" s="12"/>
      <c r="AA436" s="12"/>
      <c r="AB436" s="12"/>
      <c r="AC436" s="12"/>
      <c r="AD436" s="12"/>
      <c r="AE436" s="12"/>
      <c r="AF436" s="11"/>
      <c r="AG436" s="11"/>
      <c r="AH436" s="11"/>
      <c r="AJ436" s="12"/>
      <c r="AK436" s="12"/>
      <c r="AL436" s="12"/>
      <c r="AM436" s="12"/>
      <c r="AN436" s="12"/>
      <c r="AO436" s="12"/>
      <c r="AP436" s="11"/>
      <c r="AQ436" s="11"/>
    </row>
    <row r="437" spans="2:23" ht="12.75" customHeight="1">
      <c r="B437" s="10"/>
      <c r="C437" s="44"/>
      <c r="D437" s="39"/>
      <c r="E437" s="49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</row>
    <row r="438" spans="2:23" ht="12.75" customHeight="1">
      <c r="B438" s="10"/>
      <c r="C438" s="44"/>
      <c r="D438" s="39"/>
      <c r="E438" s="49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</row>
    <row r="439" spans="2:23" ht="12.75" customHeight="1">
      <c r="B439" s="10"/>
      <c r="C439" s="44"/>
      <c r="D439" s="39"/>
      <c r="E439" s="49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</row>
    <row r="440" spans="2:23" ht="12.75" customHeight="1">
      <c r="B440" s="10"/>
      <c r="C440" s="44"/>
      <c r="D440" s="39"/>
      <c r="E440" s="49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</row>
    <row r="441" spans="2:23" ht="12.75" customHeight="1">
      <c r="B441" s="10"/>
      <c r="C441" s="44"/>
      <c r="D441" s="39"/>
      <c r="E441" s="49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</row>
    <row r="442" spans="2:23" ht="12.75" customHeight="1">
      <c r="B442" s="10"/>
      <c r="C442" s="44"/>
      <c r="D442" s="39"/>
      <c r="E442" s="49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</row>
    <row r="443" spans="2:23" ht="12.75" customHeight="1">
      <c r="B443" s="10"/>
      <c r="C443" s="44"/>
      <c r="D443" s="39"/>
      <c r="E443" s="49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</row>
    <row r="444" spans="2:23" ht="12.75" customHeight="1">
      <c r="B444" s="10"/>
      <c r="C444" s="44"/>
      <c r="D444" s="39"/>
      <c r="E444" s="49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</row>
    <row r="445" spans="2:23" ht="12.75" customHeight="1">
      <c r="B445" s="10"/>
      <c r="C445" s="44"/>
      <c r="D445" s="39"/>
      <c r="E445" s="49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</row>
    <row r="446" spans="2:23" ht="12.75" customHeight="1">
      <c r="B446" s="10"/>
      <c r="C446" s="44"/>
      <c r="D446" s="39"/>
      <c r="E446" s="49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</row>
    <row r="447" spans="2:23" ht="12.75" customHeight="1">
      <c r="B447" s="10"/>
      <c r="C447" s="44"/>
      <c r="D447" s="39"/>
      <c r="E447" s="49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</row>
    <row r="448" spans="2:23" ht="12.75" customHeight="1">
      <c r="B448" s="10"/>
      <c r="C448" s="44"/>
      <c r="D448" s="39"/>
      <c r="E448" s="49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</row>
    <row r="449" spans="2:23" ht="12.75" customHeight="1">
      <c r="B449" s="10"/>
      <c r="C449" s="44"/>
      <c r="D449" s="39"/>
      <c r="E449" s="49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</row>
    <row r="450" spans="2:23" ht="12.75" customHeight="1">
      <c r="B450" s="10"/>
      <c r="C450" s="44"/>
      <c r="D450" s="39"/>
      <c r="E450" s="49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</row>
    <row r="451" spans="2:23" ht="12.75" customHeight="1">
      <c r="B451" s="10"/>
      <c r="C451" s="44"/>
      <c r="D451" s="39"/>
      <c r="E451" s="49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</row>
    <row r="452" spans="2:23" ht="12.75" customHeight="1">
      <c r="B452" s="10"/>
      <c r="C452" s="44"/>
      <c r="D452" s="39"/>
      <c r="E452" s="49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</row>
    <row r="453" spans="2:23" ht="12.75" customHeight="1">
      <c r="B453" s="10"/>
      <c r="C453" s="44"/>
      <c r="D453" s="39"/>
      <c r="E453" s="49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</row>
    <row r="454" spans="2:23" ht="12.75" customHeight="1">
      <c r="B454" s="10"/>
      <c r="C454" s="44"/>
      <c r="D454" s="39"/>
      <c r="E454" s="49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</row>
    <row r="455" spans="2:23" ht="12.75" customHeight="1">
      <c r="B455" s="10"/>
      <c r="C455" s="44"/>
      <c r="D455" s="39"/>
      <c r="E455" s="49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</row>
    <row r="456" spans="2:23" ht="12.75" customHeight="1">
      <c r="B456" s="10"/>
      <c r="C456" s="44"/>
      <c r="D456" s="39"/>
      <c r="E456" s="49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</row>
    <row r="457" spans="2:23" ht="12.75" customHeight="1">
      <c r="B457" s="10"/>
      <c r="C457" s="44"/>
      <c r="D457" s="39"/>
      <c r="E457" s="49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</row>
    <row r="458" spans="2:23" ht="12.75" customHeight="1">
      <c r="B458" s="10"/>
      <c r="C458" s="44"/>
      <c r="D458" s="39"/>
      <c r="E458" s="49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</row>
    <row r="459" spans="2:23" ht="12.75" customHeight="1">
      <c r="B459" s="10"/>
      <c r="C459" s="44"/>
      <c r="D459" s="39"/>
      <c r="E459" s="49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</row>
    <row r="460" spans="2:23" ht="12.75" customHeight="1">
      <c r="B460" s="10"/>
      <c r="C460" s="44"/>
      <c r="D460" s="39"/>
      <c r="E460" s="49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</row>
    <row r="461" spans="2:23" ht="12.75" customHeight="1">
      <c r="B461" s="10"/>
      <c r="C461" s="44"/>
      <c r="D461" s="39"/>
      <c r="E461" s="49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</row>
    <row r="462" spans="2:23" ht="12.75" customHeight="1">
      <c r="B462" s="10"/>
      <c r="C462" s="44"/>
      <c r="D462" s="39"/>
      <c r="E462" s="49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</row>
    <row r="463" spans="2:23" ht="12.75" customHeight="1">
      <c r="B463" s="10"/>
      <c r="C463" s="44"/>
      <c r="D463" s="39"/>
      <c r="E463" s="49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</row>
    <row r="464" spans="2:23" ht="12.75" customHeight="1">
      <c r="B464" s="10"/>
      <c r="C464" s="44"/>
      <c r="D464" s="39"/>
      <c r="E464" s="49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</row>
    <row r="465" spans="2:23" ht="12.75" customHeight="1">
      <c r="B465" s="10"/>
      <c r="C465" s="44"/>
      <c r="D465" s="39"/>
      <c r="E465" s="49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</row>
    <row r="466" spans="2:23" ht="12.75" customHeight="1">
      <c r="B466" s="10"/>
      <c r="C466" s="44"/>
      <c r="D466" s="39"/>
      <c r="E466" s="49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</row>
    <row r="467" spans="2:23" ht="12.75" customHeight="1">
      <c r="B467" s="10"/>
      <c r="C467" s="44"/>
      <c r="D467" s="39"/>
      <c r="E467" s="49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</row>
    <row r="468" spans="2:23" ht="12.75" customHeight="1">
      <c r="B468" s="10"/>
      <c r="C468" s="44"/>
      <c r="D468" s="39"/>
      <c r="E468" s="49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</row>
    <row r="469" spans="2:23" ht="12.75" customHeight="1">
      <c r="B469" s="10"/>
      <c r="C469" s="44"/>
      <c r="D469" s="39"/>
      <c r="E469" s="49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</row>
    <row r="470" spans="2:23" ht="12.75" customHeight="1">
      <c r="B470" s="10"/>
      <c r="C470" s="44"/>
      <c r="D470" s="39"/>
      <c r="E470" s="49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</row>
    <row r="471" spans="2:23" ht="12.75" customHeight="1">
      <c r="B471" s="10"/>
      <c r="C471" s="44"/>
      <c r="D471" s="39"/>
      <c r="E471" s="49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</row>
    <row r="472" spans="2:23" ht="12.75" customHeight="1">
      <c r="B472" s="10"/>
      <c r="C472" s="44"/>
      <c r="D472" s="39"/>
      <c r="E472" s="49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</row>
    <row r="473" spans="2:23" ht="12.75" customHeight="1">
      <c r="B473" s="10"/>
      <c r="C473" s="44"/>
      <c r="D473" s="39"/>
      <c r="E473" s="49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</row>
    <row r="474" spans="2:23" ht="12.75" customHeight="1">
      <c r="B474" s="10"/>
      <c r="C474" s="44"/>
      <c r="D474" s="39"/>
      <c r="E474" s="49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</row>
    <row r="475" spans="2:23" ht="12.75" customHeight="1">
      <c r="B475" s="10"/>
      <c r="C475" s="44"/>
      <c r="D475" s="39"/>
      <c r="E475" s="49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</row>
    <row r="476" spans="2:23" ht="12.75" customHeight="1">
      <c r="B476" s="10"/>
      <c r="C476" s="44"/>
      <c r="D476" s="39"/>
      <c r="E476" s="49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</row>
    <row r="477" spans="2:23" ht="12.75" customHeight="1">
      <c r="B477" s="10"/>
      <c r="C477" s="44"/>
      <c r="D477" s="39"/>
      <c r="E477" s="49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</row>
    <row r="478" spans="2:23" ht="12.75" customHeight="1">
      <c r="B478" s="10"/>
      <c r="C478" s="44"/>
      <c r="D478" s="39"/>
      <c r="E478" s="49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</row>
    <row r="479" spans="2:23" ht="12.75" customHeight="1">
      <c r="B479" s="10"/>
      <c r="C479" s="44"/>
      <c r="D479" s="39"/>
      <c r="E479" s="49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</row>
    <row r="480" spans="2:23" ht="12.75" customHeight="1">
      <c r="B480" s="10"/>
      <c r="C480" s="44"/>
      <c r="D480" s="39"/>
      <c r="E480" s="49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</row>
    <row r="481" spans="2:23" ht="12.75" customHeight="1">
      <c r="B481" s="10"/>
      <c r="C481" s="44"/>
      <c r="D481" s="39"/>
      <c r="E481" s="49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</row>
    <row r="482" spans="2:23" ht="12.75" customHeight="1">
      <c r="B482" s="10"/>
      <c r="C482" s="44"/>
      <c r="D482" s="39"/>
      <c r="E482" s="49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</row>
    <row r="483" spans="2:23" ht="12.75" customHeight="1">
      <c r="B483" s="10"/>
      <c r="C483" s="44"/>
      <c r="D483" s="39"/>
      <c r="E483" s="49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</row>
    <row r="484" spans="2:23" ht="12.75" customHeight="1">
      <c r="B484" s="10"/>
      <c r="C484" s="44"/>
      <c r="D484" s="39"/>
      <c r="E484" s="49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</row>
    <row r="485" spans="2:23" ht="12.75" customHeight="1">
      <c r="B485" s="10"/>
      <c r="C485" s="44"/>
      <c r="D485" s="39"/>
      <c r="E485" s="49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</row>
    <row r="486" spans="2:23" ht="12.75" customHeight="1">
      <c r="B486" s="10"/>
      <c r="C486" s="44"/>
      <c r="D486" s="39"/>
      <c r="E486" s="49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</row>
    <row r="487" spans="2:23" ht="12.75" customHeight="1">
      <c r="B487" s="10"/>
      <c r="C487" s="44"/>
      <c r="D487" s="39"/>
      <c r="E487" s="49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</row>
    <row r="488" spans="2:23" ht="12.75" customHeight="1">
      <c r="B488" s="10"/>
      <c r="C488" s="44"/>
      <c r="D488" s="39"/>
      <c r="E488" s="49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</row>
    <row r="489" spans="2:23" ht="12.75" customHeight="1">
      <c r="B489" s="10"/>
      <c r="C489" s="44"/>
      <c r="D489" s="39"/>
      <c r="E489" s="49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</row>
    <row r="490" spans="2:23" ht="12.75" customHeight="1">
      <c r="B490" s="10"/>
      <c r="C490" s="44"/>
      <c r="D490" s="39"/>
      <c r="E490" s="49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</row>
    <row r="491" spans="2:23" ht="12.75" customHeight="1">
      <c r="B491" s="10"/>
      <c r="C491" s="44"/>
      <c r="D491" s="39"/>
      <c r="E491" s="49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</row>
    <row r="492" spans="2:23" ht="12.75" customHeight="1">
      <c r="B492" s="10"/>
      <c r="C492" s="44"/>
      <c r="D492" s="39"/>
      <c r="E492" s="49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</row>
    <row r="493" spans="2:23" ht="12.75" customHeight="1">
      <c r="B493" s="10"/>
      <c r="C493" s="44"/>
      <c r="D493" s="39"/>
      <c r="E493" s="49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</row>
    <row r="494" spans="2:23" ht="12.75" customHeight="1">
      <c r="B494" s="10"/>
      <c r="C494" s="44"/>
      <c r="D494" s="39"/>
      <c r="E494" s="49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</row>
    <row r="495" spans="2:23" ht="12.75" customHeight="1">
      <c r="B495" s="10"/>
      <c r="C495" s="44"/>
      <c r="D495" s="39"/>
      <c r="E495" s="49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</row>
    <row r="496" spans="2:23" ht="12.75" customHeight="1">
      <c r="B496" s="10"/>
      <c r="C496" s="44"/>
      <c r="D496" s="39"/>
      <c r="E496" s="49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</row>
    <row r="497" spans="2:23" ht="12.75" customHeight="1">
      <c r="B497" s="10"/>
      <c r="C497" s="44"/>
      <c r="D497" s="39"/>
      <c r="E497" s="49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</row>
    <row r="498" spans="2:23" ht="12.75" customHeight="1">
      <c r="B498" s="10"/>
      <c r="C498" s="44"/>
      <c r="D498" s="39"/>
      <c r="E498" s="49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</row>
    <row r="499" spans="2:23" ht="12.75" customHeight="1">
      <c r="B499" s="10"/>
      <c r="C499" s="44"/>
      <c r="D499" s="39"/>
      <c r="E499" s="49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</row>
    <row r="500" spans="2:23" ht="12.75" customHeight="1">
      <c r="B500" s="10"/>
      <c r="C500" s="44"/>
      <c r="D500" s="39"/>
      <c r="E500" s="49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</row>
    <row r="501" spans="2:23" ht="12.75" customHeight="1">
      <c r="B501" s="10"/>
      <c r="C501" s="44"/>
      <c r="D501" s="39"/>
      <c r="E501" s="49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</row>
    <row r="502" spans="2:23" ht="12.75" customHeight="1">
      <c r="B502" s="10"/>
      <c r="C502" s="44"/>
      <c r="D502" s="39"/>
      <c r="E502" s="49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</row>
    <row r="503" spans="2:23" ht="12.75" customHeight="1">
      <c r="B503" s="10"/>
      <c r="C503" s="44"/>
      <c r="D503" s="39"/>
      <c r="E503" s="49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</row>
    <row r="504" spans="2:23" ht="12.75" customHeight="1">
      <c r="B504" s="10"/>
      <c r="C504" s="44"/>
      <c r="D504" s="39"/>
      <c r="E504" s="49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</row>
    <row r="505" spans="2:23" ht="12.75" customHeight="1">
      <c r="B505" s="10"/>
      <c r="C505" s="44"/>
      <c r="D505" s="39"/>
      <c r="E505" s="49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</row>
    <row r="506" spans="2:23" ht="12.75" customHeight="1">
      <c r="B506" s="10"/>
      <c r="C506" s="44"/>
      <c r="D506" s="39"/>
      <c r="E506" s="49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</row>
    <row r="507" spans="2:23" ht="12.75" customHeight="1">
      <c r="B507" s="10"/>
      <c r="C507" s="44"/>
      <c r="D507" s="39"/>
      <c r="E507" s="49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</row>
    <row r="508" spans="2:23" ht="12.75" customHeight="1">
      <c r="B508" s="10"/>
      <c r="C508" s="44"/>
      <c r="D508" s="39"/>
      <c r="E508" s="49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</row>
    <row r="509" spans="2:23" ht="12.75" customHeight="1">
      <c r="B509" s="10"/>
      <c r="C509" s="44"/>
      <c r="D509" s="39"/>
      <c r="E509" s="49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</row>
    <row r="510" spans="2:23" ht="12.75" customHeight="1">
      <c r="B510" s="10"/>
      <c r="C510" s="44"/>
      <c r="D510" s="39"/>
      <c r="E510" s="49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</row>
    <row r="511" spans="2:23" ht="12.75" customHeight="1">
      <c r="B511" s="10"/>
      <c r="C511" s="44"/>
      <c r="D511" s="39"/>
      <c r="E511" s="49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</row>
    <row r="512" spans="2:23" ht="12.75" customHeight="1">
      <c r="B512" s="10"/>
      <c r="C512" s="44"/>
      <c r="D512" s="39"/>
      <c r="E512" s="49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</row>
    <row r="513" spans="2:23" ht="12.75" customHeight="1">
      <c r="B513" s="10"/>
      <c r="C513" s="44"/>
      <c r="D513" s="39"/>
      <c r="E513" s="49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</row>
    <row r="514" spans="2:23" ht="12.75" customHeight="1">
      <c r="B514" s="10"/>
      <c r="C514" s="44"/>
      <c r="D514" s="39"/>
      <c r="E514" s="49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</row>
    <row r="515" spans="2:23" ht="12.75" customHeight="1">
      <c r="B515" s="10"/>
      <c r="C515" s="44"/>
      <c r="D515" s="39"/>
      <c r="E515" s="49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</row>
    <row r="516" spans="2:23" ht="12.75" customHeight="1">
      <c r="B516" s="10"/>
      <c r="C516" s="44"/>
      <c r="D516" s="39"/>
      <c r="E516" s="49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</row>
    <row r="517" spans="2:23" ht="12.75" customHeight="1">
      <c r="B517" s="10"/>
      <c r="C517" s="44"/>
      <c r="D517" s="39"/>
      <c r="E517" s="49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</row>
    <row r="518" spans="2:23" ht="12.75" customHeight="1">
      <c r="B518" s="10"/>
      <c r="C518" s="44"/>
      <c r="D518" s="39"/>
      <c r="E518" s="49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</row>
    <row r="519" spans="2:23" ht="12.75" customHeight="1">
      <c r="B519" s="10"/>
      <c r="C519" s="44"/>
      <c r="D519" s="39"/>
      <c r="E519" s="49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</row>
    <row r="520" spans="2:23" ht="12.75" customHeight="1">
      <c r="B520" s="10"/>
      <c r="C520" s="44"/>
      <c r="D520" s="39"/>
      <c r="E520" s="49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</row>
    <row r="521" spans="2:23" ht="12.75" customHeight="1">
      <c r="B521" s="10"/>
      <c r="C521" s="44"/>
      <c r="D521" s="39"/>
      <c r="E521" s="49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</row>
    <row r="522" spans="2:23" ht="12.75" customHeight="1">
      <c r="B522" s="10"/>
      <c r="C522" s="44"/>
      <c r="D522" s="39"/>
      <c r="E522" s="49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</row>
    <row r="523" spans="2:23" ht="12.75" customHeight="1">
      <c r="B523" s="10"/>
      <c r="C523" s="44"/>
      <c r="D523" s="39"/>
      <c r="E523" s="49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</row>
    <row r="524" spans="2:23" ht="12.75" customHeight="1">
      <c r="B524" s="10"/>
      <c r="C524" s="44"/>
      <c r="D524" s="39"/>
      <c r="E524" s="49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</row>
    <row r="525" spans="2:23" ht="12.75" customHeight="1">
      <c r="B525" s="10"/>
      <c r="C525" s="44"/>
      <c r="D525" s="39"/>
      <c r="E525" s="49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</row>
    <row r="526" spans="2:23" ht="12.75" customHeight="1">
      <c r="B526" s="10"/>
      <c r="C526" s="44"/>
      <c r="D526" s="39"/>
      <c r="E526" s="49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</row>
    <row r="527" spans="2:23" ht="12.75" customHeight="1">
      <c r="B527" s="10"/>
      <c r="C527" s="44"/>
      <c r="D527" s="39"/>
      <c r="E527" s="49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</row>
    <row r="528" spans="2:23" ht="12.75" customHeight="1">
      <c r="B528" s="10"/>
      <c r="C528" s="44"/>
      <c r="D528" s="39"/>
      <c r="E528" s="49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</row>
    <row r="529" spans="2:23" ht="12.75" customHeight="1">
      <c r="B529" s="10"/>
      <c r="C529" s="44"/>
      <c r="D529" s="39"/>
      <c r="E529" s="49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</row>
    <row r="530" spans="2:23" ht="12.75" customHeight="1">
      <c r="B530" s="10"/>
      <c r="C530" s="44"/>
      <c r="D530" s="39"/>
      <c r="E530" s="49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</row>
    <row r="531" spans="2:23" ht="12.75" customHeight="1">
      <c r="B531" s="10"/>
      <c r="C531" s="44"/>
      <c r="D531" s="39"/>
      <c r="E531" s="49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</row>
    <row r="532" spans="2:23" ht="12.75" customHeight="1">
      <c r="B532" s="10"/>
      <c r="C532" s="44"/>
      <c r="D532" s="39"/>
      <c r="E532" s="49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</row>
    <row r="533" spans="2:23" ht="12.75" customHeight="1">
      <c r="B533" s="10"/>
      <c r="C533" s="44"/>
      <c r="D533" s="39"/>
      <c r="E533" s="49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</row>
    <row r="534" spans="2:23" ht="12.75" customHeight="1">
      <c r="B534" s="10"/>
      <c r="C534" s="44"/>
      <c r="D534" s="39"/>
      <c r="E534" s="49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</row>
    <row r="535" spans="2:23" ht="12.75" customHeight="1">
      <c r="B535" s="10"/>
      <c r="C535" s="44"/>
      <c r="D535" s="39"/>
      <c r="E535" s="49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</row>
    <row r="536" spans="2:23" ht="12.75" customHeight="1">
      <c r="B536" s="10"/>
      <c r="C536" s="44"/>
      <c r="D536" s="39"/>
      <c r="E536" s="49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</row>
    <row r="537" spans="2:23" ht="12.75" customHeight="1">
      <c r="B537" s="10"/>
      <c r="C537" s="44"/>
      <c r="D537" s="39"/>
      <c r="E537" s="49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</row>
    <row r="538" spans="2:23" ht="12.75" customHeight="1">
      <c r="B538" s="10"/>
      <c r="C538" s="44"/>
      <c r="D538" s="39"/>
      <c r="E538" s="49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</row>
    <row r="539" spans="2:23" ht="12.75" customHeight="1">
      <c r="B539" s="10"/>
      <c r="C539" s="44"/>
      <c r="D539" s="39"/>
      <c r="E539" s="49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</row>
    <row r="540" spans="2:23" ht="12.75" customHeight="1">
      <c r="B540" s="10"/>
      <c r="C540" s="44"/>
      <c r="D540" s="39"/>
      <c r="E540" s="49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</row>
    <row r="541" spans="2:23" ht="12.75" customHeight="1">
      <c r="B541" s="10"/>
      <c r="C541" s="44"/>
      <c r="D541" s="39"/>
      <c r="E541" s="49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</row>
    <row r="542" spans="2:23" ht="12.75" customHeight="1">
      <c r="B542" s="10"/>
      <c r="C542" s="44"/>
      <c r="D542" s="39"/>
      <c r="E542" s="49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</row>
    <row r="543" spans="2:23" ht="12.75" customHeight="1">
      <c r="B543" s="10"/>
      <c r="C543" s="44"/>
      <c r="D543" s="39"/>
      <c r="E543" s="49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</row>
    <row r="544" spans="2:23" ht="12.75" customHeight="1">
      <c r="B544" s="10"/>
      <c r="C544" s="44"/>
      <c r="D544" s="39"/>
      <c r="E544" s="49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</row>
    <row r="545" spans="2:23" ht="12.75" customHeight="1">
      <c r="B545" s="10"/>
      <c r="C545" s="44"/>
      <c r="D545" s="39"/>
      <c r="E545" s="49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</row>
    <row r="546" spans="2:23" ht="12.75" customHeight="1">
      <c r="B546" s="10"/>
      <c r="C546" s="44"/>
      <c r="D546" s="39"/>
      <c r="E546" s="49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</row>
    <row r="547" spans="3:23" ht="12.75" customHeight="1">
      <c r="C547" s="53"/>
      <c r="D547" s="39"/>
      <c r="E547" s="49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</row>
    <row r="548" spans="3:23" ht="12.75" customHeight="1">
      <c r="C548" s="53"/>
      <c r="D548" s="39"/>
      <c r="E548" s="49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</row>
    <row r="549" spans="3:23" ht="12.75" customHeight="1">
      <c r="C549" s="53"/>
      <c r="D549" s="39"/>
      <c r="E549" s="49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</row>
    <row r="550" spans="3:23" ht="12.75" customHeight="1">
      <c r="C550" s="53"/>
      <c r="D550" s="39"/>
      <c r="E550" s="49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</row>
    <row r="551" spans="3:23" ht="12.75" customHeight="1">
      <c r="C551" s="53"/>
      <c r="D551" s="39"/>
      <c r="E551" s="49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</row>
    <row r="552" spans="3:23" ht="12.75" customHeight="1">
      <c r="C552" s="53"/>
      <c r="D552" s="39"/>
      <c r="E552" s="49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</row>
    <row r="553" spans="3:23" ht="12.75" customHeight="1">
      <c r="C553" s="53"/>
      <c r="D553" s="39"/>
      <c r="E553" s="49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</row>
    <row r="554" spans="3:23" ht="12.75" customHeight="1">
      <c r="C554" s="53"/>
      <c r="D554" s="39"/>
      <c r="E554" s="49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</row>
    <row r="555" spans="3:23" ht="12.75" customHeight="1">
      <c r="C555" s="53"/>
      <c r="D555" s="39"/>
      <c r="E555" s="49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</row>
    <row r="556" spans="3:23" ht="12.75" customHeight="1">
      <c r="C556" s="53"/>
      <c r="D556" s="39"/>
      <c r="E556" s="49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</row>
    <row r="557" spans="3:23" ht="12.75" customHeight="1">
      <c r="C557" s="53"/>
      <c r="D557" s="39"/>
      <c r="E557" s="49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</row>
    <row r="558" spans="3:23" ht="12.75" customHeight="1">
      <c r="C558" s="53"/>
      <c r="D558" s="39"/>
      <c r="E558" s="49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</row>
    <row r="559" spans="3:23" ht="12.75" customHeight="1">
      <c r="C559" s="53"/>
      <c r="D559" s="39"/>
      <c r="E559" s="49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</row>
    <row r="560" spans="3:23" ht="12.75" customHeight="1">
      <c r="C560" s="53"/>
      <c r="D560" s="39"/>
      <c r="E560" s="49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</row>
    <row r="561" spans="3:23" ht="12.75" customHeight="1">
      <c r="C561" s="53"/>
      <c r="D561" s="39"/>
      <c r="E561" s="49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</row>
    <row r="562" spans="3:23" ht="12.75" customHeight="1">
      <c r="C562" s="53"/>
      <c r="D562" s="39"/>
      <c r="E562" s="49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</row>
    <row r="563" spans="3:23" ht="12.75" customHeight="1">
      <c r="C563" s="53"/>
      <c r="D563" s="39"/>
      <c r="E563" s="49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</row>
    <row r="564" spans="3:23" ht="12.75" customHeight="1">
      <c r="C564" s="53"/>
      <c r="D564" s="39"/>
      <c r="E564" s="49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</row>
    <row r="565" spans="3:23" ht="12.75" customHeight="1">
      <c r="C565" s="53"/>
      <c r="D565" s="39"/>
      <c r="E565" s="49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</row>
    <row r="566" spans="3:23" ht="12.75" customHeight="1">
      <c r="C566" s="53"/>
      <c r="D566" s="39"/>
      <c r="E566" s="49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</row>
    <row r="567" spans="3:23" ht="12.75" customHeight="1">
      <c r="C567" s="53"/>
      <c r="D567" s="39"/>
      <c r="E567" s="49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</row>
    <row r="568" spans="3:23" ht="12.75" customHeight="1">
      <c r="C568" s="53"/>
      <c r="D568" s="39"/>
      <c r="E568" s="49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</row>
    <row r="569" spans="3:23" ht="12.75" customHeight="1">
      <c r="C569" s="53"/>
      <c r="D569" s="39"/>
      <c r="E569" s="49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</row>
    <row r="570" spans="3:23" ht="12.75" customHeight="1">
      <c r="C570" s="53"/>
      <c r="D570" s="39"/>
      <c r="E570" s="49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</row>
    <row r="571" spans="3:23" ht="12.75" customHeight="1">
      <c r="C571" s="53"/>
      <c r="D571" s="39"/>
      <c r="E571" s="49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</row>
    <row r="572" spans="3:23" ht="12.75" customHeight="1">
      <c r="C572" s="53"/>
      <c r="D572" s="39"/>
      <c r="E572" s="49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</row>
    <row r="573" spans="3:23" ht="12.75" customHeight="1">
      <c r="C573" s="53"/>
      <c r="D573" s="39"/>
      <c r="E573" s="49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</row>
    <row r="574" spans="3:23" ht="12.75" customHeight="1">
      <c r="C574" s="53"/>
      <c r="D574" s="39"/>
      <c r="E574" s="49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</row>
    <row r="575" spans="3:23" ht="12.75" customHeight="1">
      <c r="C575" s="53"/>
      <c r="D575" s="39"/>
      <c r="E575" s="49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</row>
    <row r="576" spans="3:23" ht="12.75" customHeight="1">
      <c r="C576" s="53"/>
      <c r="D576" s="39"/>
      <c r="E576" s="49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</row>
    <row r="577" spans="3:23" ht="12.75" customHeight="1">
      <c r="C577" s="53"/>
      <c r="D577" s="39"/>
      <c r="E577" s="49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</row>
    <row r="578" spans="3:23" ht="12.75" customHeight="1">
      <c r="C578" s="53"/>
      <c r="D578" s="39"/>
      <c r="E578" s="49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</row>
    <row r="579" spans="3:23" ht="12.75" customHeight="1">
      <c r="C579" s="53"/>
      <c r="D579" s="39"/>
      <c r="E579" s="49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</row>
    <row r="580" spans="3:23" ht="12.75" customHeight="1">
      <c r="C580" s="53"/>
      <c r="D580" s="39"/>
      <c r="E580" s="49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</row>
    <row r="581" spans="3:23" ht="12.75" customHeight="1">
      <c r="C581" s="53"/>
      <c r="D581" s="39"/>
      <c r="E581" s="49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</row>
    <row r="582" spans="3:23" ht="12.75" customHeight="1">
      <c r="C582" s="53"/>
      <c r="D582" s="39"/>
      <c r="E582" s="49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</row>
    <row r="583" spans="3:23" ht="12.75" customHeight="1">
      <c r="C583" s="53"/>
      <c r="D583" s="39"/>
      <c r="E583" s="49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</row>
    <row r="584" spans="3:23" ht="12.75" customHeight="1">
      <c r="C584" s="53"/>
      <c r="D584" s="39"/>
      <c r="E584" s="49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</row>
    <row r="585" spans="3:23" ht="12.75" customHeight="1">
      <c r="C585" s="53"/>
      <c r="D585" s="39"/>
      <c r="E585" s="49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</row>
    <row r="586" spans="3:23" ht="12.75" customHeight="1">
      <c r="C586" s="53"/>
      <c r="D586" s="39"/>
      <c r="E586" s="49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</row>
    <row r="587" spans="3:23" ht="12.75" customHeight="1">
      <c r="C587" s="53"/>
      <c r="D587" s="39"/>
      <c r="E587" s="49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</row>
    <row r="588" spans="3:23" ht="12.75" customHeight="1">
      <c r="C588" s="53"/>
      <c r="D588" s="39"/>
      <c r="E588" s="49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</row>
    <row r="589" spans="3:23" ht="12.75" customHeight="1">
      <c r="C589" s="53"/>
      <c r="D589" s="39"/>
      <c r="E589" s="49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</row>
    <row r="590" spans="3:23" ht="12.75" customHeight="1">
      <c r="C590" s="53"/>
      <c r="D590" s="39"/>
      <c r="E590" s="49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</row>
    <row r="591" spans="3:23" ht="12.75" customHeight="1">
      <c r="C591" s="53"/>
      <c r="D591" s="39"/>
      <c r="E591" s="49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</row>
    <row r="592" spans="3:23" ht="12.75" customHeight="1">
      <c r="C592" s="53"/>
      <c r="D592" s="39"/>
      <c r="E592" s="49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</row>
    <row r="593" spans="3:23" ht="12.75" customHeight="1">
      <c r="C593" s="53"/>
      <c r="D593" s="39"/>
      <c r="E593" s="49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</row>
    <row r="594" spans="3:23" ht="12.75" customHeight="1">
      <c r="C594" s="53"/>
      <c r="D594" s="39"/>
      <c r="E594" s="49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</row>
    <row r="595" spans="3:23" ht="12.75" customHeight="1">
      <c r="C595" s="53"/>
      <c r="D595" s="39"/>
      <c r="E595" s="49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</row>
    <row r="596" spans="3:23" ht="12.75" customHeight="1">
      <c r="C596" s="53"/>
      <c r="D596" s="39"/>
      <c r="E596" s="49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</row>
    <row r="597" spans="3:23" ht="12.75" customHeight="1">
      <c r="C597" s="53"/>
      <c r="D597" s="39"/>
      <c r="E597" s="49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</row>
    <row r="598" spans="3:23" ht="12.75" customHeight="1">
      <c r="C598" s="53"/>
      <c r="D598" s="39"/>
      <c r="E598" s="49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</row>
    <row r="599" spans="3:23" ht="12.75" customHeight="1">
      <c r="C599" s="53"/>
      <c r="D599" s="39"/>
      <c r="E599" s="49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</row>
    <row r="600" spans="3:23" ht="12.75" customHeight="1">
      <c r="C600" s="53"/>
      <c r="D600" s="39"/>
      <c r="E600" s="49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</row>
    <row r="601" spans="3:23" ht="12.75" customHeight="1">
      <c r="C601" s="53"/>
      <c r="D601" s="39"/>
      <c r="E601" s="49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</row>
    <row r="602" spans="3:23" ht="12.75" customHeight="1">
      <c r="C602" s="53"/>
      <c r="D602" s="39"/>
      <c r="E602" s="49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</row>
    <row r="603" spans="3:23" ht="12.75" customHeight="1">
      <c r="C603" s="53"/>
      <c r="D603" s="39"/>
      <c r="E603" s="49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</row>
    <row r="604" spans="3:23" ht="12.75" customHeight="1">
      <c r="C604" s="53"/>
      <c r="D604" s="39"/>
      <c r="E604" s="49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</row>
    <row r="605" spans="3:23" ht="12.75" customHeight="1">
      <c r="C605" s="53"/>
      <c r="D605" s="39"/>
      <c r="E605" s="49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</row>
    <row r="606" spans="3:23" ht="12.75" customHeight="1">
      <c r="C606" s="53"/>
      <c r="D606" s="39"/>
      <c r="E606" s="49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</row>
    <row r="607" spans="3:23" ht="12.75" customHeight="1">
      <c r="C607" s="53"/>
      <c r="D607" s="39"/>
      <c r="E607" s="49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</row>
    <row r="608" spans="3:23" ht="12.75" customHeight="1">
      <c r="C608" s="53"/>
      <c r="D608" s="39"/>
      <c r="E608" s="49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</row>
    <row r="609" spans="3:23" ht="12.75" customHeight="1">
      <c r="C609" s="53"/>
      <c r="D609" s="39"/>
      <c r="E609" s="49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</row>
    <row r="610" spans="3:23" ht="12.75" customHeight="1">
      <c r="C610" s="53"/>
      <c r="D610" s="39"/>
      <c r="E610" s="49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</row>
    <row r="611" spans="3:23" ht="12.75" customHeight="1">
      <c r="C611" s="53"/>
      <c r="D611" s="39"/>
      <c r="E611" s="49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</row>
    <row r="612" spans="3:23" ht="12.75" customHeight="1">
      <c r="C612" s="53"/>
      <c r="D612" s="39"/>
      <c r="E612" s="49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</row>
    <row r="613" spans="3:23" ht="12.75" customHeight="1">
      <c r="C613" s="53"/>
      <c r="D613" s="39"/>
      <c r="E613" s="49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</row>
    <row r="614" spans="3:23" ht="12.75" customHeight="1">
      <c r="C614" s="53"/>
      <c r="D614" s="39"/>
      <c r="E614" s="49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</row>
    <row r="615" spans="3:23" ht="12.75" customHeight="1">
      <c r="C615" s="53"/>
      <c r="D615" s="39"/>
      <c r="E615" s="54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</row>
    <row r="616" spans="3:23" ht="12.75" customHeight="1">
      <c r="C616" s="53"/>
      <c r="D616" s="39"/>
      <c r="E616" s="54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</row>
    <row r="617" spans="3:23" ht="12.75" customHeight="1">
      <c r="C617" s="53"/>
      <c r="D617" s="39"/>
      <c r="E617" s="54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</row>
    <row r="618" spans="3:23" ht="12.75" customHeight="1">
      <c r="C618" s="53"/>
      <c r="D618" s="39"/>
      <c r="E618" s="54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</row>
    <row r="619" spans="3:23" ht="12.75" customHeight="1">
      <c r="C619" s="53"/>
      <c r="D619" s="39"/>
      <c r="E619" s="54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</row>
    <row r="620" spans="3:23" ht="12.75" customHeight="1">
      <c r="C620" s="53"/>
      <c r="D620" s="39"/>
      <c r="E620" s="54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</row>
    <row r="621" spans="3:23" ht="12.75" customHeight="1">
      <c r="C621" s="53"/>
      <c r="D621" s="39"/>
      <c r="E621" s="54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</row>
    <row r="622" spans="3:23" ht="12.75" customHeight="1">
      <c r="C622" s="53"/>
      <c r="D622" s="39"/>
      <c r="E622" s="54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</row>
    <row r="623" spans="3:23" ht="12.75" customHeight="1">
      <c r="C623" s="53"/>
      <c r="D623" s="39"/>
      <c r="E623" s="54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</row>
    <row r="624" spans="3:23" ht="12.75" customHeight="1">
      <c r="C624" s="53"/>
      <c r="D624" s="39"/>
      <c r="E624" s="54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</row>
    <row r="625" spans="3:23" ht="12.75" customHeight="1">
      <c r="C625" s="53"/>
      <c r="D625" s="39"/>
      <c r="E625" s="54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</row>
    <row r="626" spans="3:23" ht="12.75" customHeight="1">
      <c r="C626" s="53"/>
      <c r="D626" s="39"/>
      <c r="E626" s="54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</row>
    <row r="627" spans="3:23" ht="12.75" customHeight="1">
      <c r="C627" s="53"/>
      <c r="D627" s="39"/>
      <c r="E627" s="54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</row>
    <row r="628" spans="3:23" ht="12.75" customHeight="1">
      <c r="C628" s="53"/>
      <c r="D628" s="39"/>
      <c r="E628" s="54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</row>
    <row r="629" spans="3:23" ht="12.75" customHeight="1">
      <c r="C629" s="53"/>
      <c r="D629" s="39"/>
      <c r="E629" s="54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</row>
    <row r="630" spans="3:23" ht="12.75" customHeight="1">
      <c r="C630" s="53"/>
      <c r="D630" s="39"/>
      <c r="E630" s="54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</row>
    <row r="631" spans="3:23" ht="12.75" customHeight="1">
      <c r="C631" s="53"/>
      <c r="D631" s="39"/>
      <c r="E631" s="54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</row>
    <row r="632" spans="3:23" ht="12.75" customHeight="1">
      <c r="C632" s="53"/>
      <c r="D632" s="39"/>
      <c r="E632" s="54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</row>
    <row r="633" spans="3:23" ht="12.75" customHeight="1">
      <c r="C633" s="53"/>
      <c r="D633" s="39"/>
      <c r="E633" s="54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</row>
    <row r="634" spans="3:23" ht="12.75" customHeight="1">
      <c r="C634" s="53"/>
      <c r="D634" s="39"/>
      <c r="E634" s="54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</row>
    <row r="635" spans="3:23" ht="12.75" customHeight="1">
      <c r="C635" s="53"/>
      <c r="D635" s="39"/>
      <c r="E635" s="54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</row>
    <row r="636" spans="3:23" ht="12.75" customHeight="1">
      <c r="C636" s="53"/>
      <c r="D636" s="39"/>
      <c r="E636" s="54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</row>
    <row r="637" spans="3:23" ht="12.75" customHeight="1">
      <c r="C637" s="53"/>
      <c r="D637" s="39"/>
      <c r="E637" s="54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</row>
    <row r="638" spans="3:23" ht="12.75" customHeight="1">
      <c r="C638" s="53"/>
      <c r="D638" s="39"/>
      <c r="E638" s="54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</row>
    <row r="639" spans="3:23" ht="12.75" customHeight="1">
      <c r="C639" s="53"/>
      <c r="D639" s="39"/>
      <c r="E639" s="54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</row>
    <row r="640" spans="3:23" ht="12.75" customHeight="1">
      <c r="C640" s="53"/>
      <c r="D640" s="39"/>
      <c r="E640" s="54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</row>
    <row r="641" spans="3:23" ht="12.75" customHeight="1">
      <c r="C641" s="53"/>
      <c r="D641" s="39"/>
      <c r="E641" s="54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</row>
    <row r="642" spans="3:23" ht="12.75" customHeight="1">
      <c r="C642" s="53"/>
      <c r="D642" s="39"/>
      <c r="E642" s="54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</row>
    <row r="643" spans="3:23" ht="12.75" customHeight="1">
      <c r="C643" s="53"/>
      <c r="D643" s="39"/>
      <c r="E643" s="54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</row>
    <row r="644" spans="3:23" ht="12.75" customHeight="1">
      <c r="C644" s="53"/>
      <c r="D644" s="39"/>
      <c r="E644" s="54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</row>
    <row r="645" spans="3:23" ht="12.75" customHeight="1">
      <c r="C645" s="53"/>
      <c r="D645" s="39"/>
      <c r="E645" s="54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</row>
    <row r="646" spans="3:23" ht="12.75" customHeight="1">
      <c r="C646" s="53"/>
      <c r="D646" s="39"/>
      <c r="E646" s="54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</row>
    <row r="647" spans="3:23" ht="12.75" customHeight="1">
      <c r="C647" s="53"/>
      <c r="D647" s="39"/>
      <c r="E647" s="54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</row>
    <row r="648" spans="3:23" ht="12.75" customHeight="1">
      <c r="C648" s="53"/>
      <c r="D648" s="39"/>
      <c r="E648" s="54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</row>
    <row r="649" spans="3:23" ht="12.75" customHeight="1">
      <c r="C649" s="53"/>
      <c r="D649" s="39"/>
      <c r="E649" s="54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</row>
    <row r="650" spans="3:23" ht="12.75" customHeight="1">
      <c r="C650" s="53"/>
      <c r="D650" s="39"/>
      <c r="E650" s="54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</row>
    <row r="651" spans="3:23" ht="12.75" customHeight="1">
      <c r="C651" s="53"/>
      <c r="D651" s="39"/>
      <c r="E651" s="54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</row>
    <row r="652" spans="3:23" ht="12.75" customHeight="1">
      <c r="C652" s="53"/>
      <c r="D652" s="39"/>
      <c r="E652" s="54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</row>
    <row r="653" spans="3:23" ht="12.75" customHeight="1">
      <c r="C653" s="53"/>
      <c r="D653" s="39"/>
      <c r="E653" s="54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</row>
    <row r="654" spans="3:23" ht="12.75" customHeight="1">
      <c r="C654" s="53"/>
      <c r="D654" s="39"/>
      <c r="E654" s="54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</row>
    <row r="655" spans="3:23" ht="12.75" customHeight="1">
      <c r="C655" s="53"/>
      <c r="D655" s="39"/>
      <c r="E655" s="54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</row>
    <row r="656" spans="3:23" ht="12.75" customHeight="1">
      <c r="C656" s="53"/>
      <c r="D656" s="39"/>
      <c r="E656" s="54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</row>
    <row r="657" spans="3:23" ht="12.75" customHeight="1">
      <c r="C657" s="53"/>
      <c r="D657" s="39"/>
      <c r="E657" s="54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</row>
    <row r="658" spans="3:23" ht="12.75" customHeight="1">
      <c r="C658" s="53"/>
      <c r="D658" s="39"/>
      <c r="E658" s="54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</row>
    <row r="659" spans="3:23" ht="12.75" customHeight="1">
      <c r="C659" s="53"/>
      <c r="D659" s="39"/>
      <c r="E659" s="54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</row>
    <row r="660" spans="3:23" ht="12.75" customHeight="1">
      <c r="C660" s="53"/>
      <c r="D660" s="39"/>
      <c r="E660" s="54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</row>
    <row r="661" spans="3:23" ht="12.75" customHeight="1">
      <c r="C661" s="53"/>
      <c r="D661" s="39"/>
      <c r="E661" s="54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</row>
    <row r="662" spans="3:23" ht="12.75" customHeight="1">
      <c r="C662" s="53"/>
      <c r="D662" s="39"/>
      <c r="E662" s="54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</row>
    <row r="663" spans="3:23" ht="12.75" customHeight="1">
      <c r="C663" s="53"/>
      <c r="D663" s="39"/>
      <c r="E663" s="54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</row>
    <row r="664" spans="3:23" ht="12.75" customHeight="1">
      <c r="C664" s="53"/>
      <c r="D664" s="39"/>
      <c r="E664" s="54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</row>
    <row r="665" spans="3:23" ht="12.75" customHeight="1">
      <c r="C665" s="53"/>
      <c r="D665" s="39"/>
      <c r="E665" s="54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</row>
    <row r="666" spans="3:23" ht="12.75" customHeight="1">
      <c r="C666" s="53"/>
      <c r="D666" s="39"/>
      <c r="E666" s="54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</row>
    <row r="667" spans="3:23" ht="12.75" customHeight="1">
      <c r="C667" s="53"/>
      <c r="D667" s="39"/>
      <c r="E667" s="54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</row>
    <row r="668" spans="3:23" ht="12.75" customHeight="1">
      <c r="C668" s="53"/>
      <c r="D668" s="39"/>
      <c r="E668" s="54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</row>
    <row r="669" spans="3:23" ht="12.75" customHeight="1">
      <c r="C669" s="53"/>
      <c r="D669" s="39"/>
      <c r="E669" s="54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</row>
    <row r="670" spans="3:23" ht="12.75" customHeight="1">
      <c r="C670" s="53"/>
      <c r="D670" s="39"/>
      <c r="E670" s="54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</row>
    <row r="671" spans="3:23" ht="12.75" customHeight="1">
      <c r="C671" s="53"/>
      <c r="D671" s="39"/>
      <c r="E671" s="54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</row>
    <row r="672" spans="3:23" ht="12.75" customHeight="1">
      <c r="C672" s="53"/>
      <c r="D672" s="39"/>
      <c r="E672" s="54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</row>
    <row r="673" spans="3:23" ht="12.75" customHeight="1">
      <c r="C673" s="53"/>
      <c r="D673" s="39"/>
      <c r="E673" s="54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</row>
    <row r="674" spans="3:23" ht="12.75" customHeight="1">
      <c r="C674" s="53"/>
      <c r="D674" s="39"/>
      <c r="E674" s="54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</row>
    <row r="675" spans="3:23" ht="12.75" customHeight="1">
      <c r="C675" s="53"/>
      <c r="D675" s="39"/>
      <c r="E675" s="54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</row>
    <row r="676" spans="3:23" ht="12.75" customHeight="1">
      <c r="C676" s="53"/>
      <c r="D676" s="39"/>
      <c r="E676" s="54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</row>
    <row r="677" spans="3:23" ht="12.75" customHeight="1">
      <c r="C677" s="53"/>
      <c r="D677" s="39"/>
      <c r="E677" s="54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</row>
    <row r="678" spans="3:23" ht="12.75" customHeight="1">
      <c r="C678" s="53"/>
      <c r="D678" s="39"/>
      <c r="E678" s="54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</row>
    <row r="679" spans="3:23" ht="12.75" customHeight="1">
      <c r="C679" s="53"/>
      <c r="D679" s="39"/>
      <c r="E679" s="54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</row>
    <row r="680" spans="3:23" ht="12.75" customHeight="1">
      <c r="C680" s="53"/>
      <c r="D680" s="39"/>
      <c r="E680" s="54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</row>
    <row r="681" spans="3:23" ht="12.75" customHeight="1">
      <c r="C681" s="53"/>
      <c r="D681" s="39"/>
      <c r="E681" s="54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</row>
    <row r="682" spans="3:23" ht="12.75" customHeight="1">
      <c r="C682" s="53"/>
      <c r="D682" s="39"/>
      <c r="E682" s="54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</row>
    <row r="683" spans="3:23" ht="12.75" customHeight="1">
      <c r="C683" s="53"/>
      <c r="D683" s="39"/>
      <c r="E683" s="54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</row>
    <row r="684" spans="3:23" ht="12.75" customHeight="1">
      <c r="C684" s="53"/>
      <c r="D684" s="39"/>
      <c r="E684" s="54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</row>
    <row r="685" spans="3:23" ht="12.75" customHeight="1">
      <c r="C685" s="53"/>
      <c r="D685" s="39"/>
      <c r="E685" s="54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</row>
    <row r="686" spans="3:23" ht="12.75" customHeight="1">
      <c r="C686" s="53"/>
      <c r="D686" s="39"/>
      <c r="E686" s="54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</row>
    <row r="687" spans="3:23" ht="12.75" customHeight="1">
      <c r="C687" s="53"/>
      <c r="D687" s="39"/>
      <c r="E687" s="54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</row>
    <row r="688" spans="3:23" ht="12.75" customHeight="1">
      <c r="C688" s="53"/>
      <c r="D688" s="39"/>
      <c r="E688" s="54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</row>
    <row r="689" spans="3:23" ht="12.75" customHeight="1">
      <c r="C689" s="53"/>
      <c r="D689" s="39"/>
      <c r="E689" s="54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</row>
    <row r="690" spans="3:23" ht="12.75" customHeight="1">
      <c r="C690" s="53"/>
      <c r="D690" s="39"/>
      <c r="E690" s="54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</row>
    <row r="691" spans="3:23" ht="12.75" customHeight="1">
      <c r="C691" s="53"/>
      <c r="D691" s="39"/>
      <c r="E691" s="54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</row>
    <row r="692" spans="3:23" ht="12.75" customHeight="1">
      <c r="C692" s="53"/>
      <c r="D692" s="39"/>
      <c r="E692" s="54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</row>
    <row r="693" spans="3:23" ht="12.75" customHeight="1">
      <c r="C693" s="53"/>
      <c r="D693" s="39"/>
      <c r="E693" s="54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</row>
    <row r="694" spans="3:23" ht="12.75" customHeight="1">
      <c r="C694" s="53"/>
      <c r="D694" s="39"/>
      <c r="E694" s="54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</row>
    <row r="695" spans="3:23" ht="12.75" customHeight="1">
      <c r="C695" s="53"/>
      <c r="D695" s="39"/>
      <c r="E695" s="54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</row>
    <row r="696" spans="3:23" ht="12.75" customHeight="1">
      <c r="C696" s="53"/>
      <c r="D696" s="39"/>
      <c r="E696" s="54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</row>
    <row r="697" spans="3:23" ht="12.75" customHeight="1">
      <c r="C697" s="53"/>
      <c r="D697" s="39"/>
      <c r="E697" s="54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</row>
    <row r="698" spans="3:23" ht="12.75" customHeight="1">
      <c r="C698" s="53"/>
      <c r="D698" s="39"/>
      <c r="E698" s="54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</row>
    <row r="699" spans="3:23" ht="12.75" customHeight="1">
      <c r="C699" s="53"/>
      <c r="D699" s="39"/>
      <c r="E699" s="54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</row>
    <row r="700" spans="3:23" ht="12.75" customHeight="1">
      <c r="C700" s="53"/>
      <c r="D700" s="39"/>
      <c r="E700" s="54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</row>
    <row r="701" spans="3:23" ht="12.75" customHeight="1">
      <c r="C701" s="53"/>
      <c r="D701" s="39"/>
      <c r="E701" s="54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</row>
    <row r="702" spans="3:23" ht="12.75" customHeight="1">
      <c r="C702" s="53"/>
      <c r="D702" s="39"/>
      <c r="E702" s="54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</row>
    <row r="703" spans="3:23" ht="12.75" customHeight="1">
      <c r="C703" s="53"/>
      <c r="D703" s="39"/>
      <c r="E703" s="54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</row>
    <row r="704" spans="3:23" ht="12.75" customHeight="1">
      <c r="C704" s="53"/>
      <c r="D704" s="39"/>
      <c r="E704" s="54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</row>
    <row r="705" spans="3:23" ht="12.75" customHeight="1">
      <c r="C705" s="53"/>
      <c r="D705" s="39"/>
      <c r="E705" s="54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</row>
    <row r="706" spans="3:23" ht="12.75" customHeight="1">
      <c r="C706" s="53"/>
      <c r="D706" s="39"/>
      <c r="E706" s="54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</row>
    <row r="707" spans="3:23" ht="12.75" customHeight="1">
      <c r="C707" s="53"/>
      <c r="D707" s="39"/>
      <c r="E707" s="54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</row>
    <row r="708" spans="3:23" ht="12.75" customHeight="1">
      <c r="C708" s="53"/>
      <c r="D708" s="39"/>
      <c r="E708" s="54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</row>
    <row r="709" spans="3:23" ht="12.75" customHeight="1">
      <c r="C709" s="53"/>
      <c r="D709" s="39"/>
      <c r="E709" s="54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</row>
    <row r="710" spans="3:23" ht="12.75" customHeight="1">
      <c r="C710" s="53"/>
      <c r="D710" s="39"/>
      <c r="E710" s="54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</row>
    <row r="711" spans="3:23" ht="12.75" customHeight="1">
      <c r="C711" s="53"/>
      <c r="D711" s="39"/>
      <c r="E711" s="54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</row>
    <row r="712" spans="3:23" ht="12.75" customHeight="1">
      <c r="C712" s="53"/>
      <c r="D712" s="39"/>
      <c r="E712" s="54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</row>
    <row r="713" spans="3:23" ht="12.75" customHeight="1">
      <c r="C713" s="53"/>
      <c r="D713" s="39"/>
      <c r="E713" s="54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</row>
    <row r="714" spans="3:23" ht="12.75" customHeight="1">
      <c r="C714" s="53"/>
      <c r="D714" s="39"/>
      <c r="E714" s="54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</row>
    <row r="715" spans="3:23" ht="12.75" customHeight="1">
      <c r="C715" s="53"/>
      <c r="D715" s="39"/>
      <c r="E715" s="54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</row>
    <row r="716" spans="3:23" ht="12.75" customHeight="1">
      <c r="C716" s="53"/>
      <c r="D716" s="39"/>
      <c r="E716" s="54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</row>
    <row r="717" spans="3:23" ht="12.75" customHeight="1">
      <c r="C717" s="53"/>
      <c r="D717" s="39"/>
      <c r="E717" s="54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</row>
    <row r="718" spans="3:23" ht="12.75" customHeight="1">
      <c r="C718" s="53"/>
      <c r="D718" s="39"/>
      <c r="E718" s="54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</row>
    <row r="719" spans="3:23" ht="12.75" customHeight="1">
      <c r="C719" s="53"/>
      <c r="D719" s="39"/>
      <c r="E719" s="54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</row>
    <row r="720" spans="3:23" ht="12.75" customHeight="1">
      <c r="C720" s="53"/>
      <c r="D720" s="39"/>
      <c r="E720" s="54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</row>
    <row r="721" spans="3:23" ht="12.75" customHeight="1">
      <c r="C721" s="53"/>
      <c r="D721" s="39"/>
      <c r="E721" s="54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</row>
    <row r="722" spans="3:23" ht="12.75" customHeight="1">
      <c r="C722" s="53"/>
      <c r="D722" s="39"/>
      <c r="E722" s="54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</row>
    <row r="723" spans="3:23" ht="12.75" customHeight="1">
      <c r="C723" s="53"/>
      <c r="D723" s="39"/>
      <c r="E723" s="54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</row>
    <row r="724" spans="3:23" ht="12.75" customHeight="1">
      <c r="C724" s="53"/>
      <c r="D724" s="39"/>
      <c r="E724" s="54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</row>
    <row r="725" spans="3:23" ht="12.75" customHeight="1">
      <c r="C725" s="53"/>
      <c r="D725" s="39"/>
      <c r="E725" s="54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</row>
    <row r="726" spans="3:23" ht="12.75" customHeight="1">
      <c r="C726" s="53"/>
      <c r="D726" s="39"/>
      <c r="E726" s="54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</row>
    <row r="727" spans="3:23" ht="12.75" customHeight="1">
      <c r="C727" s="53"/>
      <c r="D727" s="39"/>
      <c r="E727" s="54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</row>
    <row r="728" spans="3:23" ht="12.75" customHeight="1">
      <c r="C728" s="53"/>
      <c r="D728" s="39"/>
      <c r="E728" s="54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</row>
    <row r="729" spans="3:23" ht="12.75" customHeight="1">
      <c r="C729" s="53"/>
      <c r="D729" s="39"/>
      <c r="E729" s="54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</row>
    <row r="730" spans="3:23" ht="12.75" customHeight="1">
      <c r="C730" s="53"/>
      <c r="D730" s="39"/>
      <c r="E730" s="54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</row>
    <row r="731" spans="3:23" ht="12.75" customHeight="1">
      <c r="C731" s="53"/>
      <c r="D731" s="39"/>
      <c r="E731" s="54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</row>
    <row r="732" spans="3:23" ht="12.75" customHeight="1">
      <c r="C732" s="53"/>
      <c r="D732" s="39"/>
      <c r="E732" s="54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</row>
    <row r="733" spans="3:23" ht="12.75" customHeight="1">
      <c r="C733" s="53"/>
      <c r="D733" s="39"/>
      <c r="E733" s="54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</row>
    <row r="734" spans="3:23" ht="12.75" customHeight="1">
      <c r="C734" s="53"/>
      <c r="D734" s="39"/>
      <c r="E734" s="54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</row>
    <row r="735" spans="3:23" ht="12.75" customHeight="1">
      <c r="C735" s="53"/>
      <c r="D735" s="39"/>
      <c r="E735" s="54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</row>
    <row r="736" spans="3:23" ht="12.75" customHeight="1">
      <c r="C736" s="53"/>
      <c r="D736" s="39"/>
      <c r="E736" s="54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</row>
    <row r="737" spans="3:23" ht="12.75" customHeight="1">
      <c r="C737" s="53"/>
      <c r="D737" s="39"/>
      <c r="E737" s="54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</row>
    <row r="738" spans="3:23" ht="12.75" customHeight="1">
      <c r="C738" s="53"/>
      <c r="D738" s="39"/>
      <c r="E738" s="54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</row>
    <row r="739" spans="3:23" ht="12.75" customHeight="1">
      <c r="C739" s="53"/>
      <c r="D739" s="39"/>
      <c r="E739" s="54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</row>
    <row r="740" spans="3:23" ht="12.75" customHeight="1">
      <c r="C740" s="53"/>
      <c r="D740" s="39"/>
      <c r="E740" s="54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</row>
    <row r="741" spans="3:23" ht="12.75" customHeight="1">
      <c r="C741" s="53"/>
      <c r="D741" s="39"/>
      <c r="E741" s="54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</row>
    <row r="742" spans="3:23" ht="12.75" customHeight="1">
      <c r="C742" s="53"/>
      <c r="D742" s="39"/>
      <c r="E742" s="54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</row>
    <row r="743" spans="3:23" ht="12.75" customHeight="1">
      <c r="C743" s="53"/>
      <c r="D743" s="39"/>
      <c r="E743" s="54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</row>
    <row r="744" spans="3:23" ht="12.75" customHeight="1">
      <c r="C744" s="53"/>
      <c r="D744" s="39"/>
      <c r="E744" s="54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</row>
    <row r="745" spans="3:23" ht="12.75" customHeight="1">
      <c r="C745" s="53"/>
      <c r="D745" s="39"/>
      <c r="E745" s="54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</row>
    <row r="746" spans="3:23" ht="12.75" customHeight="1">
      <c r="C746" s="53"/>
      <c r="D746" s="39"/>
      <c r="E746" s="54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</row>
    <row r="747" spans="3:23" ht="12.75" customHeight="1">
      <c r="C747" s="53"/>
      <c r="D747" s="39"/>
      <c r="E747" s="54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</row>
    <row r="748" spans="3:23" ht="12.75" customHeight="1">
      <c r="C748" s="53"/>
      <c r="D748" s="39"/>
      <c r="E748" s="54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</row>
    <row r="749" spans="3:23" ht="12.75" customHeight="1">
      <c r="C749" s="53"/>
      <c r="D749" s="39"/>
      <c r="E749" s="54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</row>
    <row r="750" spans="3:23" ht="12.75" customHeight="1">
      <c r="C750" s="53"/>
      <c r="D750" s="39"/>
      <c r="E750" s="54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</row>
    <row r="751" spans="3:23" ht="12.75" customHeight="1">
      <c r="C751" s="53"/>
      <c r="D751" s="39"/>
      <c r="E751" s="54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</row>
    <row r="752" spans="3:23" ht="12.75" customHeight="1">
      <c r="C752" s="53"/>
      <c r="D752" s="39"/>
      <c r="E752" s="54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</row>
    <row r="753" spans="3:23" ht="12.75" customHeight="1">
      <c r="C753" s="53"/>
      <c r="D753" s="39"/>
      <c r="E753" s="54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</row>
    <row r="754" spans="3:23" ht="12.75" customHeight="1">
      <c r="C754" s="53"/>
      <c r="D754" s="39"/>
      <c r="E754" s="54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</row>
    <row r="755" spans="3:23" ht="12.75" customHeight="1">
      <c r="C755" s="53"/>
      <c r="D755" s="39"/>
      <c r="E755" s="54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</row>
    <row r="756" spans="3:23" ht="12.75" customHeight="1">
      <c r="C756" s="53"/>
      <c r="D756" s="39"/>
      <c r="E756" s="54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</row>
    <row r="757" spans="3:23" ht="12.75" customHeight="1">
      <c r="C757" s="53"/>
      <c r="D757" s="39"/>
      <c r="E757" s="54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</row>
    <row r="758" spans="3:23" ht="12.75" customHeight="1">
      <c r="C758" s="53"/>
      <c r="D758" s="39"/>
      <c r="E758" s="54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</row>
    <row r="759" spans="3:23" ht="12.75" customHeight="1">
      <c r="C759" s="53"/>
      <c r="D759" s="39"/>
      <c r="E759" s="54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</row>
    <row r="760" spans="3:23" ht="12.75" customHeight="1">
      <c r="C760" s="53"/>
      <c r="D760" s="39"/>
      <c r="E760" s="54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</row>
    <row r="761" spans="3:23" ht="12.75" customHeight="1">
      <c r="C761" s="53"/>
      <c r="D761" s="39"/>
      <c r="E761" s="54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</row>
    <row r="762" spans="3:23" ht="12.75" customHeight="1">
      <c r="C762" s="53"/>
      <c r="D762" s="39"/>
      <c r="E762" s="54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</row>
    <row r="763" spans="3:23" ht="12.75" customHeight="1">
      <c r="C763" s="53"/>
      <c r="D763" s="39"/>
      <c r="E763" s="54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</row>
    <row r="764" spans="3:23" ht="12.75" customHeight="1">
      <c r="C764" s="53"/>
      <c r="D764" s="39"/>
      <c r="E764" s="54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</row>
    <row r="765" spans="3:23" ht="12.75" customHeight="1">
      <c r="C765" s="53"/>
      <c r="D765" s="39"/>
      <c r="E765" s="54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</row>
    <row r="766" spans="3:23" ht="12.75" customHeight="1">
      <c r="C766" s="53"/>
      <c r="D766" s="39"/>
      <c r="E766" s="54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</row>
    <row r="767" spans="3:23" ht="12.75" customHeight="1">
      <c r="C767" s="53"/>
      <c r="D767" s="39"/>
      <c r="E767" s="54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</row>
    <row r="768" spans="3:23" ht="12.75" customHeight="1">
      <c r="C768" s="53"/>
      <c r="D768" s="39"/>
      <c r="E768" s="54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</row>
    <row r="769" spans="3:23" ht="12.75" customHeight="1">
      <c r="C769" s="53"/>
      <c r="D769" s="39"/>
      <c r="E769" s="54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</row>
    <row r="770" spans="3:23" ht="12.75" customHeight="1">
      <c r="C770" s="53"/>
      <c r="D770" s="39"/>
      <c r="E770" s="54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</row>
    <row r="771" spans="3:23" ht="12.75" customHeight="1">
      <c r="C771" s="53"/>
      <c r="D771" s="39"/>
      <c r="E771" s="54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</row>
    <row r="772" spans="3:23" ht="12.75" customHeight="1">
      <c r="C772" s="53"/>
      <c r="D772" s="39"/>
      <c r="E772" s="54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</row>
    <row r="773" spans="3:23" ht="12.75" customHeight="1">
      <c r="C773" s="53"/>
      <c r="D773" s="39"/>
      <c r="E773" s="54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</row>
    <row r="774" spans="3:23" ht="12.75" customHeight="1">
      <c r="C774" s="53"/>
      <c r="D774" s="39"/>
      <c r="E774" s="54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</row>
    <row r="775" spans="3:23" ht="12.75" customHeight="1">
      <c r="C775" s="53"/>
      <c r="D775" s="39"/>
      <c r="E775" s="54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</row>
    <row r="776" spans="3:23" ht="12.75" customHeight="1">
      <c r="C776" s="53"/>
      <c r="D776" s="39"/>
      <c r="E776" s="54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</row>
    <row r="777" spans="3:23" ht="12.75" customHeight="1">
      <c r="C777" s="53"/>
      <c r="D777" s="39"/>
      <c r="E777" s="54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</row>
    <row r="778" spans="3:23" ht="12.75" customHeight="1">
      <c r="C778" s="53"/>
      <c r="D778" s="39"/>
      <c r="E778" s="54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</row>
    <row r="779" spans="3:23" ht="12.75" customHeight="1">
      <c r="C779" s="53"/>
      <c r="D779" s="39"/>
      <c r="E779" s="54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</row>
    <row r="780" spans="3:23" ht="12.75" customHeight="1">
      <c r="C780" s="53"/>
      <c r="D780" s="39"/>
      <c r="E780" s="54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</row>
    <row r="781" spans="3:23" ht="12.75" customHeight="1">
      <c r="C781" s="53"/>
      <c r="D781" s="39"/>
      <c r="E781" s="54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</row>
    <row r="782" spans="3:23" ht="12.75" customHeight="1">
      <c r="C782" s="53"/>
      <c r="D782" s="39"/>
      <c r="E782" s="54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</row>
    <row r="783" spans="3:23" ht="12.75" customHeight="1">
      <c r="C783" s="53"/>
      <c r="D783" s="39"/>
      <c r="E783" s="54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</row>
    <row r="784" spans="3:23" ht="12.75" customHeight="1">
      <c r="C784" s="53"/>
      <c r="D784" s="39"/>
      <c r="E784" s="54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</row>
    <row r="785" spans="3:23" ht="12.75" customHeight="1">
      <c r="C785" s="53"/>
      <c r="D785" s="39"/>
      <c r="E785" s="54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</row>
    <row r="786" spans="3:23" ht="12.75" customHeight="1">
      <c r="C786" s="53"/>
      <c r="D786" s="39"/>
      <c r="E786" s="54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</row>
    <row r="787" spans="3:23" ht="12.75" customHeight="1">
      <c r="C787" s="53"/>
      <c r="D787" s="39"/>
      <c r="E787" s="54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</row>
    <row r="788" spans="3:23" ht="12.75" customHeight="1">
      <c r="C788" s="53"/>
      <c r="D788" s="39"/>
      <c r="E788" s="54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</row>
    <row r="789" spans="3:23" ht="12.75" customHeight="1">
      <c r="C789" s="53"/>
      <c r="D789" s="39"/>
      <c r="E789" s="54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</row>
    <row r="790" spans="3:23" ht="12.75" customHeight="1">
      <c r="C790" s="53"/>
      <c r="D790" s="39"/>
      <c r="E790" s="54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</row>
    <row r="791" spans="3:23" ht="12.75" customHeight="1">
      <c r="C791" s="53"/>
      <c r="D791" s="39"/>
      <c r="E791" s="54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</row>
    <row r="792" spans="3:23" ht="12.75" customHeight="1">
      <c r="C792" s="53"/>
      <c r="D792" s="39"/>
      <c r="E792" s="54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</row>
    <row r="793" spans="3:23" ht="12.75" customHeight="1">
      <c r="C793" s="53"/>
      <c r="D793" s="39"/>
      <c r="E793" s="54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</row>
    <row r="794" spans="3:23" ht="12.75" customHeight="1">
      <c r="C794" s="53"/>
      <c r="D794" s="39"/>
      <c r="E794" s="54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</row>
    <row r="795" spans="3:23" ht="12.75" customHeight="1">
      <c r="C795" s="53"/>
      <c r="D795" s="39"/>
      <c r="E795" s="54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</row>
    <row r="796" spans="3:23" ht="12.75" customHeight="1">
      <c r="C796" s="53"/>
      <c r="D796" s="39"/>
      <c r="E796" s="54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</row>
    <row r="797" spans="3:23" ht="12.75" customHeight="1">
      <c r="C797" s="53"/>
      <c r="D797" s="39"/>
      <c r="E797" s="54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</row>
    <row r="798" spans="3:23" ht="12.75" customHeight="1">
      <c r="C798" s="53"/>
      <c r="D798" s="39"/>
      <c r="E798" s="54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</row>
    <row r="799" spans="3:23" ht="12.75" customHeight="1">
      <c r="C799" s="53"/>
      <c r="D799" s="39"/>
      <c r="E799" s="54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</row>
    <row r="800" spans="3:23" ht="12.75" customHeight="1">
      <c r="C800" s="53"/>
      <c r="D800" s="39"/>
      <c r="E800" s="54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</row>
    <row r="801" spans="3:23" ht="12.75" customHeight="1">
      <c r="C801" s="53"/>
      <c r="D801" s="39"/>
      <c r="E801" s="54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</row>
    <row r="802" spans="3:23" ht="12.75" customHeight="1">
      <c r="C802" s="53"/>
      <c r="D802" s="39"/>
      <c r="E802" s="54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</row>
    <row r="803" spans="3:23" ht="12.75" customHeight="1">
      <c r="C803" s="53"/>
      <c r="D803" s="39"/>
      <c r="E803" s="54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</row>
    <row r="804" spans="3:23" ht="12.75" customHeight="1">
      <c r="C804" s="53"/>
      <c r="D804" s="39"/>
      <c r="E804" s="54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</row>
    <row r="805" spans="3:23" ht="12.75" customHeight="1">
      <c r="C805" s="53"/>
      <c r="D805" s="39"/>
      <c r="E805" s="54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</row>
    <row r="806" spans="3:23" ht="12.75" customHeight="1">
      <c r="C806" s="53"/>
      <c r="D806" s="39"/>
      <c r="E806" s="54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</row>
    <row r="807" spans="3:23" ht="12.75" customHeight="1">
      <c r="C807" s="53"/>
      <c r="D807" s="39"/>
      <c r="E807" s="54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</row>
    <row r="808" spans="3:23" ht="12.75" customHeight="1">
      <c r="C808" s="53"/>
      <c r="D808" s="39"/>
      <c r="E808" s="54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</row>
    <row r="809" spans="3:23" ht="12.75" customHeight="1">
      <c r="C809" s="53"/>
      <c r="D809" s="39"/>
      <c r="E809" s="54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</row>
    <row r="810" spans="3:23" ht="12.75" customHeight="1">
      <c r="C810" s="53"/>
      <c r="D810" s="39"/>
      <c r="E810" s="54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</row>
    <row r="811" spans="3:23" ht="12.75" customHeight="1">
      <c r="C811" s="53"/>
      <c r="D811" s="39"/>
      <c r="E811" s="54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</row>
    <row r="812" spans="3:23" ht="12.75" customHeight="1">
      <c r="C812" s="53"/>
      <c r="D812" s="39"/>
      <c r="E812" s="54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</row>
    <row r="813" spans="3:23" ht="12.75" customHeight="1">
      <c r="C813" s="53"/>
      <c r="D813" s="39"/>
      <c r="E813" s="54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</row>
    <row r="814" spans="3:23" ht="12.75" customHeight="1">
      <c r="C814" s="53"/>
      <c r="D814" s="39"/>
      <c r="E814" s="54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</row>
    <row r="815" spans="3:23" ht="12.75" customHeight="1">
      <c r="C815" s="53"/>
      <c r="D815" s="39"/>
      <c r="E815" s="54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</row>
    <row r="816" spans="3:23" ht="12.75" customHeight="1">
      <c r="C816" s="53"/>
      <c r="D816" s="39"/>
      <c r="E816" s="54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</row>
    <row r="817" spans="3:23" ht="12.75" customHeight="1">
      <c r="C817" s="53"/>
      <c r="D817" s="39"/>
      <c r="E817" s="54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</row>
    <row r="818" spans="3:23" ht="12.75" customHeight="1">
      <c r="C818" s="53"/>
      <c r="D818" s="39"/>
      <c r="E818" s="54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</row>
    <row r="819" spans="3:23" ht="12.75" customHeight="1">
      <c r="C819" s="53"/>
      <c r="D819" s="39"/>
      <c r="E819" s="54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</row>
    <row r="820" spans="3:23" ht="12.75" customHeight="1">
      <c r="C820" s="53"/>
      <c r="D820" s="39"/>
      <c r="E820" s="54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</row>
    <row r="821" spans="3:23" ht="12.75" customHeight="1">
      <c r="C821" s="53"/>
      <c r="D821" s="39"/>
      <c r="E821" s="54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</row>
    <row r="822" spans="3:23" ht="12.75" customHeight="1">
      <c r="C822" s="53"/>
      <c r="D822" s="39"/>
      <c r="E822" s="54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</row>
    <row r="823" spans="3:23" ht="12.75" customHeight="1">
      <c r="C823" s="53"/>
      <c r="D823" s="39"/>
      <c r="E823" s="54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</row>
    <row r="824" spans="3:23" ht="12.75" customHeight="1">
      <c r="C824" s="53"/>
      <c r="D824" s="39"/>
      <c r="E824" s="54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</row>
    <row r="825" spans="3:23" ht="12.75" customHeight="1">
      <c r="C825" s="53"/>
      <c r="D825" s="39"/>
      <c r="E825" s="54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</row>
    <row r="826" spans="3:23" ht="12.75" customHeight="1">
      <c r="C826" s="53"/>
      <c r="D826" s="39"/>
      <c r="E826" s="54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</row>
    <row r="827" spans="3:23" ht="12.75" customHeight="1">
      <c r="C827" s="53"/>
      <c r="D827" s="39"/>
      <c r="E827" s="54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</row>
    <row r="828" spans="3:23" ht="12.75" customHeight="1">
      <c r="C828" s="53"/>
      <c r="D828" s="39"/>
      <c r="E828" s="54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</row>
    <row r="829" spans="3:23" ht="12.75" customHeight="1">
      <c r="C829" s="53"/>
      <c r="D829" s="39"/>
      <c r="E829" s="54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</row>
    <row r="830" spans="3:23" ht="12.75" customHeight="1">
      <c r="C830" s="53"/>
      <c r="D830" s="39"/>
      <c r="E830" s="54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</row>
    <row r="831" spans="3:23" ht="12.75" customHeight="1">
      <c r="C831" s="53"/>
      <c r="D831" s="39"/>
      <c r="E831" s="54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</row>
    <row r="832" spans="3:23" ht="12.75" customHeight="1">
      <c r="C832" s="53"/>
      <c r="D832" s="39"/>
      <c r="E832" s="54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</row>
    <row r="833" spans="3:23" ht="12.75" customHeight="1">
      <c r="C833" s="53"/>
      <c r="D833" s="39"/>
      <c r="E833" s="54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</row>
    <row r="834" spans="3:23" ht="12.75" customHeight="1">
      <c r="C834" s="53"/>
      <c r="D834" s="39"/>
      <c r="E834" s="54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</row>
    <row r="835" spans="3:23" ht="12.75" customHeight="1">
      <c r="C835" s="53"/>
      <c r="D835" s="39"/>
      <c r="E835" s="54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</row>
    <row r="836" spans="3:23" ht="12.75" customHeight="1">
      <c r="C836" s="53"/>
      <c r="D836" s="39"/>
      <c r="E836" s="54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</row>
    <row r="837" spans="3:23" ht="12.75" customHeight="1">
      <c r="C837" s="53"/>
      <c r="D837" s="39"/>
      <c r="E837" s="54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</row>
    <row r="838" spans="3:23" ht="12.75" customHeight="1">
      <c r="C838" s="53"/>
      <c r="D838" s="39"/>
      <c r="E838" s="54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</row>
    <row r="839" spans="3:23" ht="12.75" customHeight="1">
      <c r="C839" s="53"/>
      <c r="D839" s="39"/>
      <c r="E839" s="54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</row>
    <row r="840" spans="3:23" ht="12.75" customHeight="1">
      <c r="C840" s="53"/>
      <c r="D840" s="39"/>
      <c r="E840" s="54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</row>
    <row r="841" spans="3:23" ht="12.75" customHeight="1">
      <c r="C841" s="53"/>
      <c r="D841" s="39"/>
      <c r="E841" s="54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</row>
    <row r="842" spans="3:23" ht="12.75" customHeight="1">
      <c r="C842" s="53"/>
      <c r="D842" s="39"/>
      <c r="E842" s="54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</row>
    <row r="843" spans="3:23" ht="12.75" customHeight="1">
      <c r="C843" s="53"/>
      <c r="D843" s="39"/>
      <c r="E843" s="54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</row>
    <row r="844" spans="3:23" ht="12.75" customHeight="1">
      <c r="C844" s="53"/>
      <c r="D844" s="39"/>
      <c r="E844" s="54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</row>
    <row r="845" spans="3:23" ht="12.75">
      <c r="C845" s="53"/>
      <c r="D845" s="39"/>
      <c r="E845" s="54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</row>
    <row r="846" spans="3:23" ht="12.75">
      <c r="C846" s="53"/>
      <c r="D846" s="39"/>
      <c r="E846" s="54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</row>
    <row r="847" spans="3:23" ht="12.75">
      <c r="C847" s="53"/>
      <c r="D847" s="39"/>
      <c r="E847" s="54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</row>
    <row r="848" spans="3:23" ht="12.75">
      <c r="C848" s="53"/>
      <c r="D848" s="39"/>
      <c r="E848" s="54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</row>
    <row r="849" spans="3:23" ht="12.75">
      <c r="C849" s="53"/>
      <c r="D849" s="39"/>
      <c r="E849" s="54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</row>
    <row r="850" spans="3:23" ht="12.75">
      <c r="C850" s="53"/>
      <c r="D850" s="39"/>
      <c r="E850" s="54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</row>
    <row r="851" spans="3:23" ht="12.75">
      <c r="C851" s="53"/>
      <c r="D851" s="39"/>
      <c r="E851" s="54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</row>
    <row r="852" spans="3:23" ht="12.75">
      <c r="C852" s="53"/>
      <c r="D852" s="39"/>
      <c r="E852" s="54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</row>
    <row r="853" spans="3:23" ht="12.75">
      <c r="C853" s="53"/>
      <c r="D853" s="39"/>
      <c r="E853" s="54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</row>
    <row r="854" spans="3:23" ht="12.75">
      <c r="C854" s="53"/>
      <c r="D854" s="39"/>
      <c r="E854" s="54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</row>
    <row r="855" spans="3:23" ht="12.75">
      <c r="C855" s="53"/>
      <c r="D855" s="39"/>
      <c r="E855" s="54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</row>
    <row r="856" spans="3:23" ht="12.75">
      <c r="C856" s="53"/>
      <c r="D856" s="39"/>
      <c r="E856" s="54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</row>
    <row r="857" spans="3:23" ht="12.75">
      <c r="C857" s="53"/>
      <c r="D857" s="39"/>
      <c r="E857" s="54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</row>
    <row r="858" spans="3:23" ht="12.75">
      <c r="C858" s="53"/>
      <c r="D858" s="39"/>
      <c r="E858" s="54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</row>
    <row r="859" spans="3:23" ht="12.75">
      <c r="C859" s="53"/>
      <c r="D859" s="39"/>
      <c r="E859" s="54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</row>
    <row r="860" spans="3:23" ht="12.75">
      <c r="C860" s="53"/>
      <c r="D860" s="39"/>
      <c r="E860" s="54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</row>
    <row r="861" spans="3:23" ht="12.75">
      <c r="C861" s="53"/>
      <c r="D861" s="39"/>
      <c r="E861" s="54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</row>
    <row r="862" spans="3:23" ht="12.75">
      <c r="C862" s="53"/>
      <c r="D862" s="39"/>
      <c r="E862" s="54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</row>
    <row r="863" spans="3:23" ht="12.75">
      <c r="C863" s="53"/>
      <c r="D863" s="39"/>
      <c r="E863" s="54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</row>
    <row r="864" spans="3:23" ht="12.75">
      <c r="C864" s="53"/>
      <c r="D864" s="39"/>
      <c r="E864" s="54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</row>
    <row r="865" spans="3:23" ht="12.75">
      <c r="C865" s="53"/>
      <c r="D865" s="39"/>
      <c r="E865" s="54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</row>
    <row r="866" spans="3:23" ht="12.75">
      <c r="C866" s="53"/>
      <c r="D866" s="39"/>
      <c r="E866" s="54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</row>
    <row r="867" spans="3:23" ht="12.75">
      <c r="C867" s="53"/>
      <c r="D867" s="39"/>
      <c r="E867" s="54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</row>
    <row r="868" spans="3:23" ht="12.75">
      <c r="C868" s="53"/>
      <c r="D868" s="39"/>
      <c r="E868" s="54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</row>
    <row r="869" spans="3:23" ht="12.75">
      <c r="C869" s="53"/>
      <c r="D869" s="39"/>
      <c r="E869" s="54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</row>
    <row r="870" spans="3:23" ht="12.75">
      <c r="C870" s="53"/>
      <c r="D870" s="39"/>
      <c r="E870" s="54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</row>
    <row r="871" spans="3:23" ht="12.75">
      <c r="C871" s="53"/>
      <c r="D871" s="39"/>
      <c r="E871" s="54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</row>
    <row r="872" spans="3:23" ht="12.75">
      <c r="C872" s="53"/>
      <c r="D872" s="39"/>
      <c r="E872" s="54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</row>
    <row r="873" spans="3:23" ht="12.75">
      <c r="C873" s="53"/>
      <c r="D873" s="39"/>
      <c r="E873" s="54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</row>
    <row r="874" spans="3:23" ht="12.75">
      <c r="C874" s="53"/>
      <c r="D874" s="39"/>
      <c r="E874" s="54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</row>
    <row r="875" spans="3:23" ht="12.75">
      <c r="C875" s="53"/>
      <c r="D875" s="39"/>
      <c r="E875" s="54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</row>
    <row r="876" spans="3:23" ht="12.75">
      <c r="C876" s="53"/>
      <c r="D876" s="39"/>
      <c r="E876" s="54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</row>
    <row r="877" spans="3:23" ht="12.75">
      <c r="C877" s="53"/>
      <c r="D877" s="39"/>
      <c r="E877" s="54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</row>
    <row r="878" spans="3:23" ht="12.75">
      <c r="C878" s="53"/>
      <c r="D878" s="39"/>
      <c r="E878" s="54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</row>
    <row r="879" spans="3:23" ht="12.75">
      <c r="C879" s="53"/>
      <c r="D879" s="39"/>
      <c r="E879" s="54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</row>
    <row r="880" spans="3:23" ht="12.75">
      <c r="C880" s="53"/>
      <c r="D880" s="39"/>
      <c r="E880" s="54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</row>
    <row r="881" spans="3:23" ht="12.75">
      <c r="C881" s="53"/>
      <c r="D881" s="39"/>
      <c r="E881" s="54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</row>
    <row r="882" spans="3:23" ht="12.75">
      <c r="C882" s="53"/>
      <c r="D882" s="39"/>
      <c r="E882" s="54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</row>
    <row r="883" spans="3:23" ht="12.75">
      <c r="C883" s="53"/>
      <c r="D883" s="39"/>
      <c r="E883" s="54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</row>
    <row r="884" spans="3:23" ht="12.75">
      <c r="C884" s="53"/>
      <c r="D884" s="39"/>
      <c r="E884" s="54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</row>
    <row r="885" spans="3:23" ht="12.75">
      <c r="C885" s="53"/>
      <c r="D885" s="39"/>
      <c r="E885" s="54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</row>
    <row r="886" spans="3:23" ht="12.75">
      <c r="C886" s="53"/>
      <c r="D886" s="39"/>
      <c r="E886" s="54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</row>
    <row r="887" spans="3:23" ht="12.75">
      <c r="C887" s="53"/>
      <c r="D887" s="39"/>
      <c r="E887" s="54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</row>
    <row r="888" spans="3:23" ht="12.75">
      <c r="C888" s="53"/>
      <c r="D888" s="39"/>
      <c r="E888" s="54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</row>
    <row r="889" spans="3:23" ht="12.75">
      <c r="C889" s="53"/>
      <c r="D889" s="39"/>
      <c r="E889" s="54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</row>
    <row r="890" spans="3:23" ht="12.75">
      <c r="C890" s="53"/>
      <c r="D890" s="39"/>
      <c r="E890" s="54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</row>
    <row r="891" spans="3:23" ht="12.75">
      <c r="C891" s="53"/>
      <c r="D891" s="39"/>
      <c r="E891" s="54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</row>
    <row r="892" spans="3:23" ht="12.75">
      <c r="C892" s="53"/>
      <c r="D892" s="39"/>
      <c r="E892" s="54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</row>
    <row r="893" spans="3:23" ht="12.75">
      <c r="C893" s="53"/>
      <c r="D893" s="39"/>
      <c r="E893" s="54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</row>
    <row r="894" spans="3:23" ht="12.75">
      <c r="C894" s="53"/>
      <c r="D894" s="39"/>
      <c r="E894" s="54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</row>
    <row r="895" spans="3:23" ht="12.75">
      <c r="C895" s="53"/>
      <c r="D895" s="39"/>
      <c r="E895" s="54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</row>
    <row r="896" spans="3:23" ht="12.75">
      <c r="C896" s="53"/>
      <c r="D896" s="39"/>
      <c r="E896" s="54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</row>
    <row r="897" spans="3:23" ht="12.75">
      <c r="C897" s="53"/>
      <c r="D897" s="39"/>
      <c r="E897" s="54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</row>
    <row r="898" spans="3:23" ht="12.75">
      <c r="C898" s="53"/>
      <c r="D898" s="39"/>
      <c r="E898" s="54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</row>
    <row r="899" spans="3:23" ht="12.75">
      <c r="C899" s="53"/>
      <c r="D899" s="39"/>
      <c r="E899" s="54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</row>
    <row r="900" spans="3:23" ht="12.75">
      <c r="C900" s="53"/>
      <c r="D900" s="39"/>
      <c r="E900" s="54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</row>
    <row r="901" spans="3:23" ht="12.75">
      <c r="C901" s="53"/>
      <c r="D901" s="39"/>
      <c r="E901" s="54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</row>
    <row r="902" spans="3:23" ht="12.75">
      <c r="C902" s="53"/>
      <c r="D902" s="39"/>
      <c r="E902" s="54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</row>
    <row r="903" spans="3:23" ht="12.75">
      <c r="C903" s="53"/>
      <c r="D903" s="39"/>
      <c r="E903" s="54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</row>
    <row r="904" spans="3:23" ht="12.75">
      <c r="C904" s="53"/>
      <c r="D904" s="39"/>
      <c r="E904" s="54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</row>
    <row r="905" spans="3:23" ht="12.75">
      <c r="C905" s="53"/>
      <c r="D905" s="39"/>
      <c r="E905" s="54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</row>
    <row r="906" spans="3:23" ht="12.75">
      <c r="C906" s="53"/>
      <c r="D906" s="39"/>
      <c r="E906" s="54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</row>
    <row r="907" spans="3:23" ht="12.75">
      <c r="C907" s="53"/>
      <c r="D907" s="39"/>
      <c r="E907" s="54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</row>
    <row r="908" spans="3:23" ht="12.75">
      <c r="C908" s="53"/>
      <c r="D908" s="39"/>
      <c r="E908" s="54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</row>
    <row r="909" spans="3:23" ht="12.75">
      <c r="C909" s="53"/>
      <c r="D909" s="39"/>
      <c r="E909" s="54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</row>
    <row r="910" spans="3:23" ht="12.75">
      <c r="C910" s="53"/>
      <c r="D910" s="39"/>
      <c r="E910" s="54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</row>
    <row r="911" spans="3:23" ht="12.75">
      <c r="C911" s="53"/>
      <c r="D911" s="39"/>
      <c r="E911" s="54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</row>
    <row r="912" spans="3:23" ht="12.75">
      <c r="C912" s="53"/>
      <c r="D912" s="39"/>
      <c r="E912" s="54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</row>
    <row r="913" spans="3:23" ht="12.75">
      <c r="C913" s="53"/>
      <c r="D913" s="39"/>
      <c r="E913" s="54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</row>
    <row r="914" spans="3:23" ht="12.75">
      <c r="C914" s="53"/>
      <c r="D914" s="39"/>
      <c r="E914" s="54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</row>
    <row r="915" spans="3:23" ht="12.75">
      <c r="C915" s="53"/>
      <c r="D915" s="39"/>
      <c r="E915" s="54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</row>
    <row r="916" spans="3:23" ht="12.75">
      <c r="C916" s="53"/>
      <c r="D916" s="39"/>
      <c r="E916" s="54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</row>
    <row r="917" spans="3:23" ht="12.75">
      <c r="C917" s="53"/>
      <c r="D917" s="39"/>
      <c r="E917" s="54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</row>
    <row r="918" spans="3:23" ht="12.75">
      <c r="C918" s="53"/>
      <c r="D918" s="39"/>
      <c r="E918" s="54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</row>
    <row r="919" spans="3:23" ht="12.75">
      <c r="C919" s="53"/>
      <c r="D919" s="39"/>
      <c r="E919" s="54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</row>
    <row r="920" spans="3:23" ht="12.75">
      <c r="C920" s="53"/>
      <c r="D920" s="39"/>
      <c r="E920" s="54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</row>
    <row r="921" spans="3:23" ht="12.75">
      <c r="C921" s="53"/>
      <c r="D921" s="39"/>
      <c r="E921" s="54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</row>
    <row r="922" spans="3:23" ht="12.75">
      <c r="C922" s="53"/>
      <c r="D922" s="39"/>
      <c r="E922" s="54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</row>
    <row r="923" spans="3:23" ht="12.75">
      <c r="C923" s="53"/>
      <c r="D923" s="39"/>
      <c r="E923" s="54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</row>
    <row r="924" spans="3:23" ht="12.75">
      <c r="C924" s="53"/>
      <c r="D924" s="39"/>
      <c r="E924" s="54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</row>
    <row r="925" spans="3:23" ht="12.75">
      <c r="C925" s="53"/>
      <c r="D925" s="39"/>
      <c r="E925" s="54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</row>
    <row r="926" spans="3:23" ht="12.75">
      <c r="C926" s="53"/>
      <c r="D926" s="39"/>
      <c r="E926" s="54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</row>
    <row r="927" spans="3:23" ht="12.75">
      <c r="C927" s="53"/>
      <c r="D927" s="39"/>
      <c r="E927" s="54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</row>
    <row r="928" spans="3:23" ht="12.75">
      <c r="C928" s="53"/>
      <c r="D928" s="39"/>
      <c r="E928" s="54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</row>
    <row r="929" spans="3:23" ht="12.75">
      <c r="C929" s="53"/>
      <c r="D929" s="39"/>
      <c r="E929" s="54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</row>
    <row r="930" spans="3:23" ht="12.75">
      <c r="C930" s="53"/>
      <c r="D930" s="39"/>
      <c r="E930" s="54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</row>
    <row r="931" spans="3:23" ht="12.75">
      <c r="C931" s="53"/>
      <c r="D931" s="39"/>
      <c r="E931" s="54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</row>
    <row r="932" spans="3:23" ht="12.75">
      <c r="C932" s="53"/>
      <c r="D932" s="39"/>
      <c r="E932" s="54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</row>
    <row r="933" spans="3:23" ht="12.75">
      <c r="C933" s="53"/>
      <c r="D933" s="39"/>
      <c r="E933" s="54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</row>
    <row r="934" spans="3:23" ht="12.75">
      <c r="C934" s="53"/>
      <c r="D934" s="39"/>
      <c r="E934" s="54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</row>
    <row r="935" spans="3:23" ht="12.75">
      <c r="C935" s="53"/>
      <c r="D935" s="39"/>
      <c r="E935" s="54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</row>
    <row r="936" spans="3:23" ht="12.75">
      <c r="C936" s="53"/>
      <c r="D936" s="39"/>
      <c r="E936" s="54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</row>
    <row r="937" spans="3:23" ht="12.75">
      <c r="C937" s="53"/>
      <c r="D937" s="39"/>
      <c r="E937" s="54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</row>
    <row r="938" spans="3:23" ht="12.75">
      <c r="C938" s="53"/>
      <c r="D938" s="39"/>
      <c r="E938" s="54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</row>
    <row r="939" spans="3:23" ht="12.75">
      <c r="C939" s="53"/>
      <c r="D939" s="39"/>
      <c r="E939" s="54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</row>
    <row r="940" spans="3:23" ht="12.75">
      <c r="C940" s="53"/>
      <c r="D940" s="39"/>
      <c r="E940" s="54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</row>
    <row r="941" spans="3:23" ht="12.75">
      <c r="C941" s="53"/>
      <c r="D941" s="39"/>
      <c r="E941" s="54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</row>
    <row r="942" spans="3:23" ht="12.75">
      <c r="C942" s="53"/>
      <c r="D942" s="39"/>
      <c r="E942" s="54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</row>
    <row r="943" spans="3:23" ht="12.75">
      <c r="C943" s="53"/>
      <c r="D943" s="39"/>
      <c r="E943" s="54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</row>
    <row r="944" spans="3:23" ht="12.75">
      <c r="C944" s="53"/>
      <c r="D944" s="39"/>
      <c r="E944" s="54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</row>
    <row r="945" spans="3:23" ht="12.75">
      <c r="C945" s="53"/>
      <c r="D945" s="39"/>
      <c r="E945" s="54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</row>
    <row r="946" spans="3:23" ht="12.75">
      <c r="C946" s="53"/>
      <c r="D946" s="39"/>
      <c r="E946" s="54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</row>
    <row r="947" spans="3:23" ht="12.75">
      <c r="C947" s="53"/>
      <c r="D947" s="39"/>
      <c r="E947" s="54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</row>
    <row r="948" spans="3:23" ht="12.75">
      <c r="C948" s="53"/>
      <c r="D948" s="39"/>
      <c r="E948" s="54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</row>
    <row r="949" spans="3:23" ht="12.75">
      <c r="C949" s="53"/>
      <c r="D949" s="39"/>
      <c r="E949" s="54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</row>
    <row r="950" spans="3:23" ht="12.75">
      <c r="C950" s="53"/>
      <c r="D950" s="39"/>
      <c r="E950" s="54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</row>
    <row r="951" spans="3:23" ht="12.75">
      <c r="C951" s="53"/>
      <c r="D951" s="39"/>
      <c r="E951" s="54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</row>
    <row r="952" spans="3:23" ht="12.75">
      <c r="C952" s="53"/>
      <c r="D952" s="39"/>
      <c r="E952" s="54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</row>
    <row r="953" spans="3:23" ht="12.75">
      <c r="C953" s="53"/>
      <c r="D953" s="39"/>
      <c r="E953" s="54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</row>
    <row r="954" spans="3:23" ht="12.75">
      <c r="C954" s="53"/>
      <c r="D954" s="39"/>
      <c r="E954" s="54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</row>
    <row r="955" spans="3:23" ht="12.75">
      <c r="C955" s="53"/>
      <c r="D955" s="39"/>
      <c r="E955" s="54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</row>
    <row r="956" spans="3:23" ht="12.75">
      <c r="C956" s="53"/>
      <c r="D956" s="39"/>
      <c r="E956" s="54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</row>
    <row r="957" spans="3:23" ht="12.75">
      <c r="C957" s="53"/>
      <c r="D957" s="39"/>
      <c r="E957" s="54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</row>
    <row r="958" spans="3:23" ht="12.75">
      <c r="C958" s="53"/>
      <c r="D958" s="39"/>
      <c r="E958" s="54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</row>
    <row r="959" spans="3:23" ht="12.75">
      <c r="C959" s="53"/>
      <c r="D959" s="39"/>
      <c r="E959" s="54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</row>
    <row r="960" spans="3:23" ht="12.75">
      <c r="C960" s="53"/>
      <c r="D960" s="39"/>
      <c r="E960" s="54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</row>
    <row r="961" spans="3:23" ht="12.75">
      <c r="C961" s="53"/>
      <c r="D961" s="39"/>
      <c r="E961" s="54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</row>
    <row r="962" spans="3:23" ht="12.75">
      <c r="C962" s="53"/>
      <c r="D962" s="39"/>
      <c r="E962" s="54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</row>
    <row r="963" spans="3:23" ht="12.75">
      <c r="C963" s="53"/>
      <c r="D963" s="39"/>
      <c r="E963" s="54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</row>
    <row r="964" spans="3:23" ht="12.75">
      <c r="C964" s="53"/>
      <c r="D964" s="39"/>
      <c r="E964" s="54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</row>
    <row r="965" spans="3:23" ht="12.75">
      <c r="C965" s="53"/>
      <c r="D965" s="39"/>
      <c r="E965" s="54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</row>
    <row r="966" spans="3:23" ht="12.75">
      <c r="C966" s="53"/>
      <c r="D966" s="39"/>
      <c r="E966" s="54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</row>
    <row r="967" spans="3:23" ht="12.75">
      <c r="C967" s="53"/>
      <c r="D967" s="39"/>
      <c r="E967" s="54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</row>
    <row r="968" spans="3:23" ht="12.75">
      <c r="C968" s="53"/>
      <c r="D968" s="39"/>
      <c r="E968" s="54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</row>
    <row r="969" spans="3:23" ht="12.75">
      <c r="C969" s="53"/>
      <c r="D969" s="39"/>
      <c r="E969" s="54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</row>
    <row r="970" spans="3:23" ht="12.75">
      <c r="C970" s="53"/>
      <c r="D970" s="39"/>
      <c r="E970" s="54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</row>
    <row r="971" spans="3:23" ht="12.75">
      <c r="C971" s="53"/>
      <c r="D971" s="39"/>
      <c r="E971" s="54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</row>
    <row r="972" spans="3:23" ht="12.75">
      <c r="C972" s="53"/>
      <c r="D972" s="39"/>
      <c r="E972" s="54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</row>
    <row r="973" spans="3:23" ht="12.75">
      <c r="C973" s="53"/>
      <c r="D973" s="39"/>
      <c r="E973" s="54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</row>
    <row r="974" spans="3:23" ht="12.75">
      <c r="C974" s="53"/>
      <c r="D974" s="39"/>
      <c r="E974" s="54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</row>
    <row r="975" spans="3:23" ht="12.75">
      <c r="C975" s="53"/>
      <c r="D975" s="39"/>
      <c r="E975" s="54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</row>
    <row r="976" spans="3:23" ht="12.75">
      <c r="C976" s="53"/>
      <c r="D976" s="39"/>
      <c r="E976" s="54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</row>
    <row r="977" spans="3:23" ht="12.75">
      <c r="C977" s="53"/>
      <c r="D977" s="39"/>
      <c r="E977" s="54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</row>
    <row r="978" spans="3:23" ht="12.75">
      <c r="C978" s="53"/>
      <c r="D978" s="39"/>
      <c r="E978" s="54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</row>
    <row r="979" spans="3:23" ht="12.75">
      <c r="C979" s="53"/>
      <c r="D979" s="39"/>
      <c r="E979" s="54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</row>
    <row r="980" spans="3:23" ht="12.75">
      <c r="C980" s="53"/>
      <c r="D980" s="39"/>
      <c r="E980" s="54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</row>
    <row r="981" spans="3:23" ht="12.75">
      <c r="C981" s="53"/>
      <c r="D981" s="39"/>
      <c r="E981" s="54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</row>
    <row r="982" spans="3:23" ht="12.75">
      <c r="C982" s="53"/>
      <c r="D982" s="39"/>
      <c r="E982" s="54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</row>
    <row r="983" spans="3:23" ht="12.75">
      <c r="C983" s="53"/>
      <c r="D983" s="39"/>
      <c r="E983" s="54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</row>
    <row r="984" spans="3:23" ht="12.75">
      <c r="C984" s="53"/>
      <c r="D984" s="39"/>
      <c r="E984" s="54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</row>
    <row r="985" spans="3:23" ht="12.75">
      <c r="C985" s="53"/>
      <c r="D985" s="39"/>
      <c r="E985" s="54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</row>
    <row r="986" spans="3:23" ht="12.75">
      <c r="C986" s="53"/>
      <c r="D986" s="39"/>
      <c r="E986" s="54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</row>
    <row r="987" spans="3:23" ht="12.75">
      <c r="C987" s="53"/>
      <c r="D987" s="39"/>
      <c r="E987" s="54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</row>
    <row r="988" spans="3:23" ht="12.75">
      <c r="C988" s="53"/>
      <c r="D988" s="39"/>
      <c r="E988" s="54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</row>
    <row r="989" spans="3:23" ht="12.75">
      <c r="C989" s="53"/>
      <c r="D989" s="39"/>
      <c r="E989" s="54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</row>
    <row r="990" spans="3:23" ht="12.75">
      <c r="C990" s="53"/>
      <c r="D990" s="39"/>
      <c r="E990" s="54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</row>
    <row r="991" spans="3:23" ht="12.75">
      <c r="C991" s="53"/>
      <c r="D991" s="39"/>
      <c r="E991" s="54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</row>
    <row r="992" spans="3:23" ht="12.75">
      <c r="C992" s="53"/>
      <c r="D992" s="39"/>
      <c r="E992" s="54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</row>
    <row r="993" spans="3:23" ht="12.75">
      <c r="C993" s="53"/>
      <c r="D993" s="39"/>
      <c r="E993" s="54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</row>
    <row r="994" spans="3:23" ht="12.75">
      <c r="C994" s="53"/>
      <c r="D994" s="39"/>
      <c r="E994" s="54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</row>
    <row r="995" spans="3:23" ht="12.75">
      <c r="C995" s="53"/>
      <c r="D995" s="39"/>
      <c r="E995" s="54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</row>
    <row r="996" spans="3:23" ht="12.75">
      <c r="C996" s="53"/>
      <c r="D996" s="39"/>
      <c r="E996" s="54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</row>
    <row r="997" spans="3:23" ht="12.75">
      <c r="C997" s="53"/>
      <c r="D997" s="39"/>
      <c r="E997" s="54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</row>
    <row r="998" spans="3:23" ht="12.75">
      <c r="C998" s="53"/>
      <c r="D998" s="39"/>
      <c r="E998" s="54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</row>
    <row r="999" spans="3:23" ht="12.75">
      <c r="C999" s="53"/>
      <c r="D999" s="39"/>
      <c r="E999" s="54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</row>
    <row r="1000" spans="3:23" ht="12.75">
      <c r="C1000" s="53"/>
      <c r="D1000" s="39"/>
      <c r="E1000" s="54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</row>
    <row r="1001" spans="3:23" ht="12.75">
      <c r="C1001" s="53"/>
      <c r="D1001" s="39"/>
      <c r="E1001" s="54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</row>
    <row r="1002" spans="3:23" ht="12.75">
      <c r="C1002" s="53"/>
      <c r="D1002" s="39"/>
      <c r="E1002" s="54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</row>
    <row r="1003" spans="3:23" ht="12.75">
      <c r="C1003" s="53"/>
      <c r="D1003" s="39"/>
      <c r="E1003" s="54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</row>
    <row r="1004" spans="3:23" ht="12.75">
      <c r="C1004" s="53"/>
      <c r="D1004" s="39"/>
      <c r="E1004" s="54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</row>
    <row r="1005" spans="3:23" ht="12.75">
      <c r="C1005" s="53"/>
      <c r="D1005" s="39"/>
      <c r="E1005" s="54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</row>
    <row r="1006" spans="3:23" ht="12.75">
      <c r="C1006" s="53"/>
      <c r="D1006" s="39"/>
      <c r="E1006" s="54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</row>
    <row r="1007" spans="3:23" ht="12.75">
      <c r="C1007" s="53"/>
      <c r="D1007" s="39"/>
      <c r="E1007" s="54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</row>
    <row r="1008" spans="3:23" ht="12.75">
      <c r="C1008" s="53"/>
      <c r="D1008" s="39"/>
      <c r="E1008" s="54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</row>
    <row r="1009" spans="3:23" ht="12.75">
      <c r="C1009" s="53"/>
      <c r="D1009" s="39"/>
      <c r="E1009" s="54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</row>
    <row r="1010" spans="3:23" ht="12.75">
      <c r="C1010" s="53"/>
      <c r="D1010" s="39"/>
      <c r="E1010" s="54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</row>
    <row r="1011" spans="3:23" ht="12.75">
      <c r="C1011" s="53"/>
      <c r="D1011" s="39"/>
      <c r="E1011" s="54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</row>
    <row r="1012" spans="3:23" ht="12.75">
      <c r="C1012" s="53"/>
      <c r="D1012" s="39"/>
      <c r="E1012" s="54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</row>
    <row r="1013" spans="3:23" ht="12.75">
      <c r="C1013" s="53"/>
      <c r="D1013" s="39"/>
      <c r="E1013" s="54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</row>
    <row r="1014" spans="3:23" ht="12.75">
      <c r="C1014" s="53"/>
      <c r="D1014" s="39"/>
      <c r="E1014" s="54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</row>
    <row r="1015" spans="3:23" ht="12.75">
      <c r="C1015" s="53"/>
      <c r="D1015" s="39"/>
      <c r="E1015" s="54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</row>
    <row r="1016" spans="3:23" ht="12.75">
      <c r="C1016" s="53"/>
      <c r="D1016" s="39"/>
      <c r="E1016" s="54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</row>
    <row r="1017" spans="3:23" ht="12.75">
      <c r="C1017" s="53"/>
      <c r="D1017" s="39"/>
      <c r="E1017" s="54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</row>
    <row r="1018" spans="3:23" ht="12.75">
      <c r="C1018" s="53"/>
      <c r="D1018" s="39"/>
      <c r="E1018" s="54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</row>
    <row r="1019" spans="3:23" ht="12.75">
      <c r="C1019" s="53"/>
      <c r="D1019" s="39"/>
      <c r="E1019" s="54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</row>
    <row r="1020" spans="3:23" ht="12.75">
      <c r="C1020" s="53"/>
      <c r="D1020" s="39"/>
      <c r="E1020" s="54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</row>
    <row r="1021" spans="3:23" ht="12.75">
      <c r="C1021" s="53"/>
      <c r="D1021" s="39"/>
      <c r="E1021" s="54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</row>
    <row r="1022" spans="3:23" ht="12.75">
      <c r="C1022" s="53"/>
      <c r="D1022" s="39"/>
      <c r="E1022" s="54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</row>
    <row r="1023" spans="3:23" ht="12.75">
      <c r="C1023" s="53"/>
      <c r="D1023" s="39"/>
      <c r="E1023" s="54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</row>
    <row r="1024" spans="3:23" ht="12.75">
      <c r="C1024" s="53"/>
      <c r="D1024" s="39"/>
      <c r="E1024" s="54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</row>
    <row r="1025" spans="3:23" ht="12.75">
      <c r="C1025" s="53"/>
      <c r="D1025" s="39"/>
      <c r="E1025" s="54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</row>
    <row r="1026" spans="3:23" ht="12.75">
      <c r="C1026" s="53"/>
      <c r="D1026" s="39"/>
      <c r="E1026" s="54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</row>
    <row r="1027" spans="3:23" ht="12.75">
      <c r="C1027" s="53"/>
      <c r="D1027" s="39"/>
      <c r="E1027" s="54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</row>
    <row r="1028" spans="3:23" ht="12.75">
      <c r="C1028" s="53"/>
      <c r="D1028" s="39"/>
      <c r="E1028" s="54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</row>
    <row r="1029" spans="3:23" ht="12.75">
      <c r="C1029" s="53"/>
      <c r="D1029" s="39"/>
      <c r="E1029" s="54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</row>
    <row r="1030" spans="3:23" ht="12.75">
      <c r="C1030" s="53"/>
      <c r="D1030" s="39"/>
      <c r="E1030" s="54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</row>
    <row r="1031" spans="3:23" ht="12.75">
      <c r="C1031" s="53"/>
      <c r="D1031" s="39"/>
      <c r="E1031" s="54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</row>
    <row r="1032" spans="3:23" ht="12.75">
      <c r="C1032" s="53"/>
      <c r="D1032" s="39"/>
      <c r="E1032" s="54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</row>
    <row r="1033" spans="3:23" ht="12.75">
      <c r="C1033" s="53"/>
      <c r="D1033" s="39"/>
      <c r="E1033" s="54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</row>
    <row r="1034" spans="3:23" ht="12.75">
      <c r="C1034" s="53"/>
      <c r="D1034" s="39"/>
      <c r="E1034" s="54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</row>
    <row r="1035" spans="3:23" ht="12.75">
      <c r="C1035" s="53"/>
      <c r="D1035" s="39"/>
      <c r="E1035" s="54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</row>
    <row r="1036" spans="3:23" ht="12.75">
      <c r="C1036" s="53"/>
      <c r="D1036" s="39"/>
      <c r="E1036" s="54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</row>
    <row r="1037" spans="3:23" ht="12.75">
      <c r="C1037" s="53"/>
      <c r="D1037" s="39"/>
      <c r="E1037" s="54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</row>
    <row r="1038" spans="3:23" ht="12.75">
      <c r="C1038" s="53"/>
      <c r="D1038" s="39"/>
      <c r="E1038" s="54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</row>
    <row r="1039" spans="3:23" ht="12.75">
      <c r="C1039" s="53"/>
      <c r="D1039" s="39"/>
      <c r="E1039" s="54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</row>
    <row r="1040" spans="3:23" ht="12.75">
      <c r="C1040" s="53"/>
      <c r="D1040" s="39"/>
      <c r="E1040" s="54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</row>
    <row r="1041" spans="3:23" ht="12.75">
      <c r="C1041" s="53"/>
      <c r="D1041" s="39"/>
      <c r="E1041" s="54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</row>
    <row r="1042" spans="3:23" ht="12.75">
      <c r="C1042" s="53"/>
      <c r="D1042" s="39"/>
      <c r="E1042" s="54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</row>
    <row r="1043" spans="3:23" ht="12.75">
      <c r="C1043" s="53"/>
      <c r="D1043" s="39"/>
      <c r="E1043" s="54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</row>
    <row r="1044" spans="3:23" ht="12.75">
      <c r="C1044" s="53"/>
      <c r="D1044" s="39"/>
      <c r="E1044" s="54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</row>
    <row r="1045" spans="3:23" ht="12.75">
      <c r="C1045" s="53"/>
      <c r="D1045" s="39"/>
      <c r="E1045" s="54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</row>
    <row r="1046" spans="3:23" ht="12.75">
      <c r="C1046" s="53"/>
      <c r="D1046" s="39"/>
      <c r="E1046" s="54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</row>
    <row r="1047" spans="3:23" ht="12.75">
      <c r="C1047" s="53"/>
      <c r="D1047" s="39"/>
      <c r="E1047" s="54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</row>
    <row r="1048" spans="3:23" ht="12.75">
      <c r="C1048" s="53"/>
      <c r="D1048" s="39"/>
      <c r="E1048" s="54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</row>
    <row r="1049" spans="3:23" ht="12.75">
      <c r="C1049" s="53"/>
      <c r="D1049" s="39"/>
      <c r="E1049" s="54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</row>
    <row r="1050" spans="3:23" ht="12.75">
      <c r="C1050" s="53"/>
      <c r="D1050" s="39"/>
      <c r="E1050" s="54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</row>
    <row r="1051" spans="3:23" ht="12.75">
      <c r="C1051" s="53"/>
      <c r="D1051" s="39"/>
      <c r="E1051" s="54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</row>
    <row r="1052" spans="3:23" ht="12.75">
      <c r="C1052" s="53"/>
      <c r="D1052" s="39"/>
      <c r="E1052" s="54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</row>
    <row r="1053" spans="3:23" ht="12.75">
      <c r="C1053" s="53"/>
      <c r="D1053" s="39"/>
      <c r="E1053" s="54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</row>
    <row r="1054" spans="3:23" ht="12.75">
      <c r="C1054" s="53"/>
      <c r="D1054" s="39"/>
      <c r="E1054" s="54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</row>
    <row r="1055" spans="3:23" ht="12.75">
      <c r="C1055" s="53"/>
      <c r="D1055" s="39"/>
      <c r="E1055" s="54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</row>
    <row r="1056" spans="3:23" ht="12.75">
      <c r="C1056" s="53"/>
      <c r="D1056" s="39"/>
      <c r="E1056" s="54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</row>
    <row r="1057" spans="3:23" ht="12.75">
      <c r="C1057" s="53"/>
      <c r="D1057" s="39"/>
      <c r="E1057" s="54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</row>
    <row r="1058" spans="3:23" ht="12.75">
      <c r="C1058" s="53"/>
      <c r="D1058" s="39"/>
      <c r="E1058" s="54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</row>
    <row r="1059" spans="3:23" ht="12.75">
      <c r="C1059" s="53"/>
      <c r="D1059" s="39"/>
      <c r="E1059" s="54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</row>
    <row r="1060" spans="3:23" ht="12.75">
      <c r="C1060" s="53"/>
      <c r="D1060" s="39"/>
      <c r="E1060" s="54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</row>
    <row r="1061" spans="3:23" ht="12.75">
      <c r="C1061" s="53"/>
      <c r="D1061" s="39"/>
      <c r="E1061" s="54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</row>
    <row r="1062" spans="3:23" ht="12.75">
      <c r="C1062" s="53"/>
      <c r="D1062" s="39"/>
      <c r="E1062" s="54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</row>
    <row r="1063" spans="3:23" ht="12.75">
      <c r="C1063" s="53"/>
      <c r="D1063" s="39"/>
      <c r="E1063" s="54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</row>
    <row r="1064" spans="3:23" ht="12.75">
      <c r="C1064" s="53"/>
      <c r="D1064" s="39"/>
      <c r="E1064" s="54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</row>
    <row r="1065" spans="3:23" ht="12.75">
      <c r="C1065" s="53"/>
      <c r="D1065" s="39"/>
      <c r="E1065" s="54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</row>
    <row r="1066" spans="3:23" ht="12.75">
      <c r="C1066" s="53"/>
      <c r="D1066" s="39"/>
      <c r="E1066" s="54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</row>
    <row r="1067" spans="3:23" ht="12.75">
      <c r="C1067" s="53"/>
      <c r="D1067" s="39"/>
      <c r="E1067" s="54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</row>
    <row r="1068" spans="3:23" ht="12.75">
      <c r="C1068" s="53"/>
      <c r="D1068" s="39"/>
      <c r="E1068" s="54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</row>
    <row r="1069" spans="3:23" ht="12.75">
      <c r="C1069" s="53"/>
      <c r="D1069" s="39"/>
      <c r="E1069" s="54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</row>
    <row r="1070" spans="3:23" ht="12.75">
      <c r="C1070" s="53"/>
      <c r="D1070" s="39"/>
      <c r="E1070" s="54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</row>
    <row r="1071" spans="3:23" ht="12.75">
      <c r="C1071" s="53"/>
      <c r="D1071" s="39"/>
      <c r="E1071" s="54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</row>
    <row r="1072" spans="3:23" ht="12.75">
      <c r="C1072" s="53"/>
      <c r="D1072" s="39"/>
      <c r="E1072" s="54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</row>
    <row r="1073" spans="3:23" ht="12.75">
      <c r="C1073" s="53"/>
      <c r="D1073" s="39"/>
      <c r="E1073" s="54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</row>
    <row r="1074" spans="3:23" ht="12.75">
      <c r="C1074" s="53"/>
      <c r="D1074" s="39"/>
      <c r="E1074" s="54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</row>
    <row r="1075" spans="3:23" ht="12.75">
      <c r="C1075" s="53"/>
      <c r="D1075" s="39"/>
      <c r="E1075" s="54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</row>
    <row r="1076" spans="3:23" ht="12.75">
      <c r="C1076" s="53"/>
      <c r="D1076" s="39"/>
      <c r="E1076" s="54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</row>
    <row r="1077" spans="3:23" ht="12.75">
      <c r="C1077" s="53"/>
      <c r="D1077" s="39"/>
      <c r="E1077" s="54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</row>
    <row r="1078" spans="3:23" ht="12.75">
      <c r="C1078" s="53"/>
      <c r="D1078" s="39"/>
      <c r="E1078" s="54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</row>
    <row r="1079" spans="3:23" ht="12.75">
      <c r="C1079" s="53"/>
      <c r="D1079" s="39"/>
      <c r="E1079" s="54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</row>
    <row r="1080" spans="3:23" ht="12.75">
      <c r="C1080" s="53"/>
      <c r="D1080" s="39"/>
      <c r="E1080" s="54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</row>
    <row r="1081" spans="3:23" ht="12.75">
      <c r="C1081" s="53"/>
      <c r="D1081" s="39"/>
      <c r="E1081" s="54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</row>
    <row r="1082" spans="3:23" ht="12.75">
      <c r="C1082" s="53"/>
      <c r="D1082" s="39"/>
      <c r="E1082" s="54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</row>
    <row r="1083" spans="3:23" ht="12.75">
      <c r="C1083" s="53"/>
      <c r="D1083" s="39"/>
      <c r="E1083" s="54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</row>
    <row r="1084" spans="3:23" ht="12.75">
      <c r="C1084" s="53"/>
      <c r="D1084" s="39"/>
      <c r="E1084" s="54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</row>
    <row r="1085" spans="3:23" ht="12.75">
      <c r="C1085" s="53"/>
      <c r="D1085" s="39"/>
      <c r="E1085" s="54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</row>
    <row r="1086" spans="3:23" ht="12.75">
      <c r="C1086" s="53"/>
      <c r="D1086" s="39"/>
      <c r="E1086" s="54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</row>
    <row r="1087" spans="3:23" ht="12.75">
      <c r="C1087" s="53"/>
      <c r="D1087" s="39"/>
      <c r="E1087" s="54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</row>
    <row r="1088" spans="3:23" ht="12.75">
      <c r="C1088" s="53"/>
      <c r="D1088" s="39"/>
      <c r="E1088" s="54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</row>
    <row r="1089" spans="3:23" ht="12.75">
      <c r="C1089" s="53"/>
      <c r="D1089" s="39"/>
      <c r="E1089" s="54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</row>
    <row r="1090" spans="3:23" ht="12.75">
      <c r="C1090" s="53"/>
      <c r="D1090" s="39"/>
      <c r="E1090" s="54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</row>
    <row r="1091" spans="3:23" ht="12.75">
      <c r="C1091" s="53"/>
      <c r="D1091" s="39"/>
      <c r="E1091" s="54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</row>
    <row r="1092" spans="3:23" ht="12.75">
      <c r="C1092" s="53"/>
      <c r="D1092" s="39"/>
      <c r="E1092" s="54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</row>
    <row r="1093" spans="3:23" ht="12.75">
      <c r="C1093" s="53"/>
      <c r="D1093" s="39"/>
      <c r="E1093" s="54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</row>
    <row r="1094" spans="3:23" ht="12.75">
      <c r="C1094" s="53"/>
      <c r="D1094" s="39"/>
      <c r="E1094" s="54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</row>
    <row r="1095" spans="3:23" ht="12.75">
      <c r="C1095" s="53"/>
      <c r="D1095" s="39"/>
      <c r="E1095" s="54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</row>
    <row r="1096" spans="3:23" ht="12.75">
      <c r="C1096" s="53"/>
      <c r="D1096" s="39"/>
      <c r="E1096" s="54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</row>
    <row r="1097" spans="3:23" ht="12.75">
      <c r="C1097" s="53"/>
      <c r="D1097" s="39"/>
      <c r="E1097" s="54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</row>
    <row r="1098" spans="3:23" ht="12.75">
      <c r="C1098" s="53"/>
      <c r="D1098" s="39"/>
      <c r="E1098" s="54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</row>
    <row r="1099" spans="3:23" ht="12.75">
      <c r="C1099" s="53"/>
      <c r="D1099" s="39"/>
      <c r="E1099" s="54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</row>
    <row r="1100" spans="3:23" ht="12.75">
      <c r="C1100" s="53"/>
      <c r="D1100" s="39"/>
      <c r="E1100" s="54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</row>
    <row r="1101" spans="3:23" ht="12.75">
      <c r="C1101" s="53"/>
      <c r="D1101" s="39"/>
      <c r="E1101" s="54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</row>
    <row r="1102" spans="3:23" ht="12.75">
      <c r="C1102" s="53"/>
      <c r="D1102" s="39"/>
      <c r="E1102" s="54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</row>
    <row r="1103" spans="3:23" ht="12.75">
      <c r="C1103" s="53"/>
      <c r="D1103" s="39"/>
      <c r="E1103" s="54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</row>
    <row r="1104" spans="3:23" ht="12.75">
      <c r="C1104" s="53"/>
      <c r="D1104" s="39"/>
      <c r="E1104" s="54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</row>
    <row r="1105" spans="3:23" ht="12.75">
      <c r="C1105" s="53"/>
      <c r="D1105" s="39"/>
      <c r="E1105" s="54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</row>
    <row r="1106" spans="3:23" ht="12.75">
      <c r="C1106" s="53"/>
      <c r="D1106" s="39"/>
      <c r="E1106" s="54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</row>
    <row r="1107" spans="3:23" ht="12.75">
      <c r="C1107" s="53"/>
      <c r="D1107" s="39"/>
      <c r="E1107" s="54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</row>
    <row r="1108" spans="3:23" ht="12.75">
      <c r="C1108" s="53"/>
      <c r="D1108" s="39"/>
      <c r="E1108" s="54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</row>
    <row r="1109" spans="3:23" ht="12.75">
      <c r="C1109" s="53"/>
      <c r="D1109" s="39"/>
      <c r="E1109" s="54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</row>
    <row r="1110" spans="3:23" ht="12.75">
      <c r="C1110" s="53"/>
      <c r="D1110" s="39"/>
      <c r="E1110" s="54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</row>
    <row r="1111" spans="3:23" ht="12.75">
      <c r="C1111" s="53"/>
      <c r="D1111" s="39"/>
      <c r="E1111" s="54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</row>
    <row r="1112" spans="3:23" ht="12.75">
      <c r="C1112" s="53"/>
      <c r="D1112" s="39"/>
      <c r="E1112" s="54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</row>
    <row r="1113" spans="3:23" ht="12.75">
      <c r="C1113" s="53"/>
      <c r="D1113" s="39"/>
      <c r="E1113" s="54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</row>
    <row r="1114" spans="3:23" ht="12.75">
      <c r="C1114" s="53"/>
      <c r="D1114" s="39"/>
      <c r="E1114" s="54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</row>
    <row r="1115" spans="3:23" ht="12.75">
      <c r="C1115" s="53"/>
      <c r="D1115" s="39"/>
      <c r="E1115" s="54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</row>
    <row r="1116" spans="3:23" ht="12.75">
      <c r="C1116" s="53"/>
      <c r="D1116" s="39"/>
      <c r="E1116" s="54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</row>
    <row r="1117" spans="3:23" ht="12.75">
      <c r="C1117" s="53"/>
      <c r="D1117" s="39"/>
      <c r="E1117" s="54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</row>
    <row r="1118" spans="3:23" ht="12.75">
      <c r="C1118" s="53"/>
      <c r="D1118" s="39"/>
      <c r="E1118" s="54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</row>
    <row r="1119" spans="3:23" ht="12.75">
      <c r="C1119" s="53"/>
      <c r="D1119" s="39"/>
      <c r="E1119" s="54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</row>
    <row r="1120" spans="3:23" ht="12.75">
      <c r="C1120" s="53"/>
      <c r="D1120" s="39"/>
      <c r="E1120" s="54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</row>
    <row r="1121" spans="3:23" ht="12.75">
      <c r="C1121" s="53"/>
      <c r="D1121" s="39"/>
      <c r="E1121" s="54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</row>
    <row r="1122" spans="3:23" ht="12.75">
      <c r="C1122" s="53"/>
      <c r="D1122" s="39"/>
      <c r="E1122" s="54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</row>
    <row r="1123" spans="3:23" ht="12.75">
      <c r="C1123" s="53"/>
      <c r="D1123" s="39"/>
      <c r="E1123" s="54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</row>
    <row r="1124" spans="3:23" ht="12.75">
      <c r="C1124" s="53"/>
      <c r="D1124" s="39"/>
      <c r="E1124" s="54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</row>
    <row r="1125" spans="3:23" ht="12.75">
      <c r="C1125" s="53"/>
      <c r="D1125" s="39"/>
      <c r="E1125" s="54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</row>
    <row r="1126" spans="3:23" ht="12.75">
      <c r="C1126" s="53"/>
      <c r="D1126" s="39"/>
      <c r="E1126" s="54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</row>
    <row r="1127" spans="3:23" ht="12.75">
      <c r="C1127" s="53"/>
      <c r="D1127" s="39"/>
      <c r="E1127" s="54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</row>
    <row r="1128" spans="3:23" ht="12.75">
      <c r="C1128" s="53"/>
      <c r="D1128" s="39"/>
      <c r="E1128" s="54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</row>
    <row r="1129" spans="3:23" ht="12.75">
      <c r="C1129" s="53"/>
      <c r="D1129" s="39"/>
      <c r="E1129" s="54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</row>
    <row r="1130" spans="3:23" ht="12.75">
      <c r="C1130" s="53"/>
      <c r="D1130" s="39"/>
      <c r="E1130" s="54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</row>
    <row r="1131" spans="3:23" ht="12.75">
      <c r="C1131" s="53"/>
      <c r="D1131" s="39"/>
      <c r="E1131" s="54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</row>
    <row r="1132" spans="3:23" ht="12.75">
      <c r="C1132" s="53"/>
      <c r="D1132" s="39"/>
      <c r="E1132" s="54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</row>
    <row r="1133" spans="3:23" ht="12.75">
      <c r="C1133" s="53"/>
      <c r="D1133" s="39"/>
      <c r="E1133" s="54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</row>
    <row r="1134" spans="3:23" ht="12.75">
      <c r="C1134" s="53"/>
      <c r="D1134" s="39"/>
      <c r="E1134" s="54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</row>
    <row r="1135" spans="3:23" ht="12.75">
      <c r="C1135" s="53"/>
      <c r="D1135" s="39"/>
      <c r="E1135" s="54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</row>
    <row r="1136" spans="3:23" ht="12.75">
      <c r="C1136" s="53"/>
      <c r="D1136" s="39"/>
      <c r="E1136" s="54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</row>
    <row r="1137" spans="3:23" ht="12.75">
      <c r="C1137" s="53"/>
      <c r="D1137" s="39"/>
      <c r="E1137" s="54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</row>
    <row r="1138" spans="3:23" ht="12.75">
      <c r="C1138" s="53"/>
      <c r="D1138" s="39"/>
      <c r="E1138" s="54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</row>
    <row r="1139" spans="3:23" ht="12.75">
      <c r="C1139" s="53"/>
      <c r="D1139" s="39"/>
      <c r="E1139" s="54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</row>
    <row r="1140" spans="3:23" ht="12.75">
      <c r="C1140" s="53"/>
      <c r="D1140" s="39"/>
      <c r="E1140" s="54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</row>
    <row r="1141" spans="3:23" ht="12.75">
      <c r="C1141" s="53"/>
      <c r="D1141" s="39"/>
      <c r="E1141" s="54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</row>
    <row r="1142" spans="3:23" ht="12.75">
      <c r="C1142" s="53"/>
      <c r="D1142" s="39"/>
      <c r="E1142" s="54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</row>
    <row r="1143" spans="3:23" ht="12.75">
      <c r="C1143" s="53"/>
      <c r="D1143" s="39"/>
      <c r="E1143" s="54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</row>
    <row r="1144" spans="3:23" ht="12.75">
      <c r="C1144" s="53"/>
      <c r="D1144" s="39"/>
      <c r="E1144" s="54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</row>
    <row r="1145" spans="3:23" ht="12.75">
      <c r="C1145" s="53"/>
      <c r="D1145" s="39"/>
      <c r="E1145" s="54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</row>
    <row r="1146" spans="3:23" ht="12.75">
      <c r="C1146" s="53"/>
      <c r="D1146" s="39"/>
      <c r="E1146" s="54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</row>
    <row r="1147" spans="3:23" ht="12.75">
      <c r="C1147" s="53"/>
      <c r="D1147" s="39"/>
      <c r="E1147" s="54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</row>
    <row r="1148" spans="3:23" ht="12.75">
      <c r="C1148" s="53"/>
      <c r="D1148" s="39"/>
      <c r="E1148" s="54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</row>
    <row r="1149" spans="3:23" ht="12.75">
      <c r="C1149" s="53"/>
      <c r="D1149" s="39"/>
      <c r="E1149" s="54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</row>
    <row r="1150" spans="3:23" ht="12.75">
      <c r="C1150" s="53"/>
      <c r="D1150" s="39"/>
      <c r="E1150" s="54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</row>
    <row r="1151" spans="3:23" ht="12.75">
      <c r="C1151" s="53"/>
      <c r="D1151" s="39"/>
      <c r="E1151" s="54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</row>
    <row r="1152" spans="3:23" ht="12.75">
      <c r="C1152" s="53"/>
      <c r="D1152" s="39"/>
      <c r="E1152" s="54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</row>
    <row r="1153" spans="3:23" ht="12.75">
      <c r="C1153" s="53"/>
      <c r="D1153" s="39"/>
      <c r="E1153" s="54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</row>
    <row r="1154" spans="3:23" ht="12.75">
      <c r="C1154" s="53"/>
      <c r="D1154" s="39"/>
      <c r="E1154" s="54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</row>
    <row r="1155" spans="3:23" ht="12.75">
      <c r="C1155" s="53"/>
      <c r="D1155" s="39"/>
      <c r="E1155" s="54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</row>
    <row r="1156" spans="3:23" ht="12.75">
      <c r="C1156" s="53"/>
      <c r="D1156" s="39"/>
      <c r="E1156" s="54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</row>
    <row r="1157" spans="3:23" ht="12.75">
      <c r="C1157" s="53"/>
      <c r="D1157" s="39"/>
      <c r="E1157" s="54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</row>
    <row r="1158" spans="3:23" ht="12.75">
      <c r="C1158" s="53"/>
      <c r="D1158" s="39"/>
      <c r="E1158" s="54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</row>
    <row r="1159" spans="3:23" ht="12.75">
      <c r="C1159" s="53"/>
      <c r="D1159" s="39"/>
      <c r="E1159" s="54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</row>
    <row r="1160" spans="3:23" ht="12.75">
      <c r="C1160" s="53"/>
      <c r="D1160" s="39"/>
      <c r="E1160" s="54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</row>
    <row r="1161" spans="3:23" ht="12.75">
      <c r="C1161" s="53"/>
      <c r="D1161" s="39"/>
      <c r="E1161" s="54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</row>
    <row r="1162" spans="3:23" ht="12.75">
      <c r="C1162" s="53"/>
      <c r="D1162" s="39"/>
      <c r="E1162" s="54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</row>
    <row r="1163" spans="3:23" ht="12.75">
      <c r="C1163" s="53"/>
      <c r="D1163" s="39"/>
      <c r="E1163" s="54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</row>
    <row r="1164" spans="3:23" ht="12.75">
      <c r="C1164" s="53"/>
      <c r="D1164" s="39"/>
      <c r="E1164" s="54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</row>
    <row r="1165" spans="3:23" ht="12.75">
      <c r="C1165" s="53"/>
      <c r="D1165" s="39"/>
      <c r="E1165" s="54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</row>
    <row r="1166" spans="3:23" ht="12.75">
      <c r="C1166" s="53"/>
      <c r="D1166" s="39"/>
      <c r="E1166" s="54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</row>
    <row r="1167" spans="3:23" ht="12.75">
      <c r="C1167" s="53"/>
      <c r="D1167" s="39"/>
      <c r="E1167" s="54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</row>
    <row r="1168" spans="3:23" ht="12.75">
      <c r="C1168" s="53"/>
      <c r="D1168" s="39"/>
      <c r="E1168" s="54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</row>
    <row r="1169" spans="3:23" ht="12.75">
      <c r="C1169" s="53"/>
      <c r="D1169" s="39"/>
      <c r="E1169" s="54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</row>
    <row r="1170" spans="3:23" ht="12.75">
      <c r="C1170" s="53"/>
      <c r="D1170" s="39"/>
      <c r="E1170" s="54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</row>
    <row r="1171" spans="3:23" ht="12.75">
      <c r="C1171" s="53"/>
      <c r="D1171" s="39"/>
      <c r="E1171" s="54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</row>
    <row r="1172" spans="3:23" ht="12.75">
      <c r="C1172" s="53"/>
      <c r="D1172" s="39"/>
      <c r="E1172" s="54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</row>
    <row r="1173" spans="3:23" ht="12.75">
      <c r="C1173" s="53"/>
      <c r="D1173" s="39"/>
      <c r="E1173" s="54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</row>
    <row r="1174" spans="3:23" ht="12.75">
      <c r="C1174" s="53"/>
      <c r="D1174" s="39"/>
      <c r="E1174" s="54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</row>
    <row r="1175" spans="3:23" ht="12.75">
      <c r="C1175" s="53"/>
      <c r="D1175" s="39"/>
      <c r="E1175" s="54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</row>
    <row r="1176" spans="3:23" ht="12.75">
      <c r="C1176" s="53"/>
      <c r="D1176" s="39"/>
      <c r="E1176" s="54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</row>
    <row r="1177" spans="3:23" ht="12.75">
      <c r="C1177" s="53"/>
      <c r="D1177" s="39"/>
      <c r="E1177" s="54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</row>
    <row r="1178" spans="3:23" ht="12.75">
      <c r="C1178" s="53"/>
      <c r="D1178" s="39"/>
      <c r="E1178" s="54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</row>
    <row r="1179" spans="3:23" ht="12.75">
      <c r="C1179" s="53"/>
      <c r="D1179" s="39"/>
      <c r="E1179" s="54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</row>
    <row r="1180" spans="3:23" ht="12.75">
      <c r="C1180" s="53"/>
      <c r="D1180" s="39"/>
      <c r="E1180" s="54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</row>
    <row r="1181" spans="3:23" ht="12.75">
      <c r="C1181" s="53"/>
      <c r="D1181" s="39"/>
      <c r="E1181" s="54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</row>
    <row r="1182" spans="3:23" ht="12.75">
      <c r="C1182" s="53"/>
      <c r="D1182" s="39"/>
      <c r="E1182" s="54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</row>
    <row r="1183" spans="3:23" ht="12.75">
      <c r="C1183" s="53"/>
      <c r="D1183" s="39"/>
      <c r="E1183" s="54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</row>
    <row r="1184" spans="3:23" ht="12.75">
      <c r="C1184" s="53"/>
      <c r="D1184" s="39"/>
      <c r="E1184" s="54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</row>
    <row r="1185" spans="3:23" ht="12.75">
      <c r="C1185" s="53"/>
      <c r="D1185" s="39"/>
      <c r="E1185" s="54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</row>
    <row r="1186" spans="3:23" ht="12.75">
      <c r="C1186" s="53"/>
      <c r="D1186" s="39"/>
      <c r="E1186" s="54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</row>
    <row r="1187" spans="3:23" ht="12.75">
      <c r="C1187" s="53"/>
      <c r="D1187" s="39"/>
      <c r="E1187" s="54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</row>
    <row r="1188" spans="3:23" ht="12.75">
      <c r="C1188" s="53"/>
      <c r="D1188" s="39"/>
      <c r="E1188" s="54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</row>
    <row r="1189" spans="3:23" ht="12.75">
      <c r="C1189" s="53"/>
      <c r="D1189" s="39"/>
      <c r="E1189" s="54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</row>
    <row r="1190" spans="3:23" ht="12.75">
      <c r="C1190" s="53"/>
      <c r="D1190" s="39"/>
      <c r="E1190" s="54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</row>
    <row r="1191" spans="3:23" ht="12.75">
      <c r="C1191" s="53"/>
      <c r="D1191" s="39"/>
      <c r="E1191" s="54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</row>
    <row r="1192" spans="3:23" ht="12.75">
      <c r="C1192" s="53"/>
      <c r="D1192" s="39"/>
      <c r="E1192" s="54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</row>
    <row r="1193" spans="3:23" ht="12.75">
      <c r="C1193" s="53"/>
      <c r="D1193" s="39"/>
      <c r="E1193" s="54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</row>
    <row r="1194" spans="3:23" ht="12.75">
      <c r="C1194" s="53"/>
      <c r="D1194" s="39"/>
      <c r="E1194" s="54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</row>
    <row r="1195" spans="3:23" ht="12.75">
      <c r="C1195" s="53"/>
      <c r="D1195" s="39"/>
      <c r="E1195" s="54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</row>
    <row r="1196" spans="3:23" ht="12.75">
      <c r="C1196" s="53"/>
      <c r="D1196" s="39"/>
      <c r="E1196" s="54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</row>
    <row r="1197" spans="3:23" ht="12.75">
      <c r="C1197" s="53"/>
      <c r="D1197" s="39"/>
      <c r="E1197" s="54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</row>
    <row r="1198" spans="3:23" ht="12.75">
      <c r="C1198" s="53"/>
      <c r="D1198" s="39"/>
      <c r="E1198" s="54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</row>
    <row r="1199" spans="3:23" ht="12.75">
      <c r="C1199" s="53"/>
      <c r="D1199" s="39"/>
      <c r="E1199" s="54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</row>
    <row r="1200" spans="3:23" ht="12.75">
      <c r="C1200" s="53"/>
      <c r="D1200" s="39"/>
      <c r="E1200" s="54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</row>
    <row r="1201" spans="3:23" ht="12.75">
      <c r="C1201" s="53"/>
      <c r="D1201" s="39"/>
      <c r="E1201" s="54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</row>
    <row r="1202" spans="3:23" ht="12.75">
      <c r="C1202" s="53"/>
      <c r="D1202" s="39"/>
      <c r="E1202" s="54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</row>
    <row r="1203" spans="3:23" ht="12.75">
      <c r="C1203" s="53"/>
      <c r="D1203" s="39"/>
      <c r="E1203" s="54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</row>
    <row r="1204" spans="3:23" ht="12.75">
      <c r="C1204" s="53"/>
      <c r="D1204" s="39"/>
      <c r="E1204" s="54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</row>
    <row r="1205" spans="3:23" ht="12.75">
      <c r="C1205" s="53"/>
      <c r="D1205" s="39"/>
      <c r="E1205" s="54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</row>
    <row r="1206" spans="3:23" ht="12.75">
      <c r="C1206" s="53"/>
      <c r="D1206" s="39"/>
      <c r="E1206" s="54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</row>
    <row r="1207" spans="3:23" ht="12.75">
      <c r="C1207" s="53"/>
      <c r="D1207" s="39"/>
      <c r="E1207" s="54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</row>
    <row r="1208" spans="3:23" ht="12.75">
      <c r="C1208" s="53"/>
      <c r="D1208" s="39"/>
      <c r="E1208" s="54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</row>
    <row r="1209" spans="3:23" ht="12.75">
      <c r="C1209" s="53"/>
      <c r="D1209" s="39"/>
      <c r="E1209" s="54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</row>
    <row r="1210" spans="3:23" ht="12.75">
      <c r="C1210" s="53"/>
      <c r="D1210" s="39"/>
      <c r="E1210" s="54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</row>
    <row r="1211" spans="3:23" ht="12.75">
      <c r="C1211" s="53"/>
      <c r="D1211" s="39"/>
      <c r="E1211" s="54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</row>
    <row r="1212" spans="3:23" ht="12.75">
      <c r="C1212" s="53"/>
      <c r="D1212" s="39"/>
      <c r="E1212" s="54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</row>
    <row r="1213" spans="3:23" ht="12.75">
      <c r="C1213" s="53"/>
      <c r="D1213" s="39"/>
      <c r="E1213" s="54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</row>
    <row r="1214" spans="3:23" ht="12.75">
      <c r="C1214" s="53"/>
      <c r="D1214" s="39"/>
      <c r="E1214" s="54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</row>
    <row r="1215" spans="3:23" ht="12.75">
      <c r="C1215" s="53"/>
      <c r="D1215" s="39"/>
      <c r="E1215" s="54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</row>
    <row r="1216" spans="3:23" ht="12.75">
      <c r="C1216" s="53"/>
      <c r="D1216" s="49"/>
      <c r="E1216" s="54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</row>
    <row r="1217" spans="3:23" ht="12.75">
      <c r="C1217" s="53"/>
      <c r="D1217" s="49"/>
      <c r="E1217" s="54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</row>
    <row r="1218" spans="3:23" ht="12.75">
      <c r="C1218" s="53"/>
      <c r="D1218" s="49"/>
      <c r="E1218" s="54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</row>
    <row r="1219" spans="3:23" ht="12.75">
      <c r="C1219" s="53"/>
      <c r="D1219" s="49"/>
      <c r="E1219" s="54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</row>
    <row r="1220" spans="3:23" ht="12.75">
      <c r="C1220" s="53"/>
      <c r="D1220" s="49"/>
      <c r="E1220" s="54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</row>
    <row r="1221" spans="3:23" ht="12.75">
      <c r="C1221" s="53"/>
      <c r="D1221" s="49"/>
      <c r="E1221" s="54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</row>
    <row r="1222" spans="3:23" ht="12.75">
      <c r="C1222" s="53"/>
      <c r="D1222" s="49"/>
      <c r="E1222" s="54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</row>
    <row r="1223" spans="3:23" ht="12.75">
      <c r="C1223" s="53"/>
      <c r="D1223" s="49"/>
      <c r="E1223" s="54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</row>
    <row r="1224" spans="3:23" ht="12.75">
      <c r="C1224" s="53"/>
      <c r="D1224" s="49"/>
      <c r="E1224" s="54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</row>
    <row r="1225" spans="3:23" ht="12.75">
      <c r="C1225" s="53"/>
      <c r="D1225" s="49"/>
      <c r="E1225" s="54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</row>
    <row r="1226" spans="3:23" ht="12.75">
      <c r="C1226" s="53"/>
      <c r="D1226" s="49"/>
      <c r="E1226" s="54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</row>
    <row r="1227" spans="3:23" ht="12.75">
      <c r="C1227" s="53"/>
      <c r="D1227" s="49"/>
      <c r="E1227" s="54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</row>
    <row r="1228" spans="3:23" ht="12.75">
      <c r="C1228" s="53"/>
      <c r="D1228" s="49"/>
      <c r="E1228" s="54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</row>
    <row r="1229" spans="3:23" ht="12.75">
      <c r="C1229" s="53"/>
      <c r="D1229" s="49"/>
      <c r="E1229" s="54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</row>
    <row r="1230" spans="3:23" ht="12.75">
      <c r="C1230" s="53"/>
      <c r="D1230" s="49"/>
      <c r="E1230" s="54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</row>
    <row r="1231" spans="3:23" ht="12.75">
      <c r="C1231" s="53"/>
      <c r="D1231" s="49"/>
      <c r="E1231" s="54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</row>
    <row r="1232" spans="3:23" ht="12.75">
      <c r="C1232" s="53"/>
      <c r="D1232" s="49"/>
      <c r="E1232" s="54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</row>
    <row r="1233" spans="3:23" ht="12.75">
      <c r="C1233" s="53"/>
      <c r="D1233" s="49"/>
      <c r="E1233" s="54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</row>
    <row r="1234" spans="3:23" ht="12.75">
      <c r="C1234" s="53"/>
      <c r="D1234" s="49"/>
      <c r="E1234" s="54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</row>
    <row r="1235" spans="3:23" ht="12.75">
      <c r="C1235" s="53"/>
      <c r="D1235" s="49"/>
      <c r="E1235" s="54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</row>
    <row r="1236" spans="3:23" ht="12.75">
      <c r="C1236" s="53"/>
      <c r="D1236" s="49"/>
      <c r="E1236" s="54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</row>
    <row r="1237" spans="3:23" ht="12.75">
      <c r="C1237" s="53"/>
      <c r="D1237" s="49"/>
      <c r="E1237" s="54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</row>
    <row r="1238" spans="3:23" ht="12.75">
      <c r="C1238" s="53"/>
      <c r="D1238" s="49"/>
      <c r="E1238" s="54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</row>
    <row r="1239" spans="3:23" ht="12.75">
      <c r="C1239" s="53"/>
      <c r="D1239" s="49"/>
      <c r="E1239" s="54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</row>
    <row r="1240" spans="3:23" ht="12.75">
      <c r="C1240" s="53"/>
      <c r="D1240" s="49"/>
      <c r="E1240" s="54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</row>
    <row r="1241" spans="3:23" ht="12.75">
      <c r="C1241" s="53"/>
      <c r="D1241" s="49"/>
      <c r="E1241" s="54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</row>
    <row r="1242" spans="3:23" ht="12.75">
      <c r="C1242" s="53"/>
      <c r="D1242" s="49"/>
      <c r="E1242" s="54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</row>
    <row r="1243" spans="3:23" ht="12.75">
      <c r="C1243" s="53"/>
      <c r="D1243" s="49"/>
      <c r="E1243" s="54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</row>
    <row r="1244" spans="3:23" ht="12.75">
      <c r="C1244" s="53"/>
      <c r="D1244" s="49"/>
      <c r="E1244" s="54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</row>
    <row r="1245" spans="3:23" ht="12.75">
      <c r="C1245" s="53"/>
      <c r="D1245" s="49"/>
      <c r="E1245" s="54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</row>
    <row r="1246" spans="3:23" ht="12.75">
      <c r="C1246" s="53"/>
      <c r="D1246" s="49"/>
      <c r="E1246" s="54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</row>
    <row r="1247" spans="3:23" ht="12.75">
      <c r="C1247" s="53"/>
      <c r="D1247" s="49"/>
      <c r="E1247" s="54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</row>
    <row r="1248" spans="3:23" ht="12.75">
      <c r="C1248" s="53"/>
      <c r="D1248" s="49"/>
      <c r="E1248" s="54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</row>
    <row r="1249" spans="3:23" ht="12.75">
      <c r="C1249" s="53"/>
      <c r="D1249" s="49"/>
      <c r="E1249" s="54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</row>
    <row r="1250" spans="3:23" ht="12.75">
      <c r="C1250" s="53"/>
      <c r="D1250" s="49"/>
      <c r="E1250" s="54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</row>
    <row r="1251" spans="3:23" ht="12.75">
      <c r="C1251" s="53"/>
      <c r="D1251" s="49"/>
      <c r="E1251" s="54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</row>
    <row r="1252" spans="3:23" ht="12.75">
      <c r="C1252" s="53"/>
      <c r="D1252" s="49"/>
      <c r="E1252" s="54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</row>
    <row r="1253" spans="3:23" ht="12.75">
      <c r="C1253" s="53"/>
      <c r="D1253" s="49"/>
      <c r="E1253" s="54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</row>
    <row r="1254" spans="3:23" ht="12.75">
      <c r="C1254" s="53"/>
      <c r="D1254" s="49"/>
      <c r="E1254" s="54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</row>
    <row r="1255" spans="3:23" ht="12.75">
      <c r="C1255" s="53"/>
      <c r="D1255" s="49"/>
      <c r="E1255" s="54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</row>
    <row r="1256" spans="3:23" ht="12.75">
      <c r="C1256" s="53"/>
      <c r="D1256" s="49"/>
      <c r="E1256" s="54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</row>
    <row r="1257" spans="3:23" ht="12.75">
      <c r="C1257" s="53"/>
      <c r="D1257" s="49"/>
      <c r="E1257" s="54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</row>
    <row r="1258" spans="3:23" ht="12.75">
      <c r="C1258" s="53"/>
      <c r="D1258" s="49"/>
      <c r="E1258" s="54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</row>
    <row r="1259" spans="3:23" ht="12.75">
      <c r="C1259" s="53"/>
      <c r="D1259" s="49"/>
      <c r="E1259" s="54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</row>
    <row r="1260" spans="3:23" ht="12.75">
      <c r="C1260" s="53"/>
      <c r="D1260" s="49"/>
      <c r="E1260" s="54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</row>
    <row r="1261" spans="3:23" ht="12.75">
      <c r="C1261" s="53"/>
      <c r="D1261" s="49"/>
      <c r="E1261" s="54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</row>
    <row r="1262" spans="3:23" ht="12.75">
      <c r="C1262" s="53"/>
      <c r="D1262" s="49"/>
      <c r="E1262" s="54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</row>
    <row r="1263" spans="3:23" ht="12.75">
      <c r="C1263" s="53"/>
      <c r="D1263" s="49"/>
      <c r="E1263" s="54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</row>
    <row r="1264" spans="3:23" ht="12.75">
      <c r="C1264" s="53"/>
      <c r="D1264" s="49"/>
      <c r="E1264" s="54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</row>
    <row r="1265" spans="3:23" ht="12.75">
      <c r="C1265" s="55"/>
      <c r="D1265" s="49"/>
      <c r="E1265" s="54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</row>
    <row r="1266" spans="3:23" ht="12.75">
      <c r="C1266" s="55"/>
      <c r="D1266" s="49"/>
      <c r="E1266" s="54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</row>
    <row r="1267" spans="3:23" ht="12.75">
      <c r="C1267" s="55"/>
      <c r="D1267" s="49"/>
      <c r="E1267" s="54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</row>
    <row r="1268" spans="3:23" ht="12.75">
      <c r="C1268" s="55"/>
      <c r="D1268" s="49"/>
      <c r="E1268" s="54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</row>
    <row r="1269" spans="3:23" ht="12.75">
      <c r="C1269" s="55"/>
      <c r="D1269" s="49"/>
      <c r="E1269" s="54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</row>
    <row r="1270" spans="3:23" ht="12.75">
      <c r="C1270" s="55"/>
      <c r="D1270" s="49"/>
      <c r="E1270" s="54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</row>
    <row r="1271" spans="3:23" ht="12.75">
      <c r="C1271" s="55"/>
      <c r="D1271" s="49"/>
      <c r="E1271" s="54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</row>
    <row r="1272" spans="3:23" ht="12.75">
      <c r="C1272" s="55"/>
      <c r="D1272" s="49"/>
      <c r="E1272" s="54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</row>
    <row r="1273" spans="3:23" ht="12.75">
      <c r="C1273" s="55"/>
      <c r="D1273" s="49"/>
      <c r="E1273" s="54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</row>
    <row r="1274" spans="3:23" ht="12.75">
      <c r="C1274" s="55"/>
      <c r="D1274" s="49"/>
      <c r="E1274" s="54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</row>
    <row r="1275" spans="3:23" ht="12.75">
      <c r="C1275" s="55"/>
      <c r="D1275" s="49"/>
      <c r="E1275" s="54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</row>
    <row r="1276" spans="3:23" ht="12.75">
      <c r="C1276" s="55"/>
      <c r="D1276" s="49"/>
      <c r="E1276" s="54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</row>
    <row r="1277" spans="3:23" ht="12.75">
      <c r="C1277" s="55"/>
      <c r="D1277" s="49"/>
      <c r="E1277" s="54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</row>
    <row r="1278" spans="3:23" ht="12.75">
      <c r="C1278" s="55"/>
      <c r="D1278" s="49"/>
      <c r="E1278" s="54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</row>
    <row r="1279" spans="3:23" ht="12.75">
      <c r="C1279" s="55"/>
      <c r="D1279" s="49"/>
      <c r="E1279" s="54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</row>
    <row r="1280" spans="3:23" ht="12.75">
      <c r="C1280" s="55"/>
      <c r="D1280" s="49"/>
      <c r="E1280" s="54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</row>
    <row r="1281" spans="3:23" ht="12.75">
      <c r="C1281" s="55"/>
      <c r="D1281" s="49"/>
      <c r="E1281" s="54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</row>
    <row r="1282" spans="3:23" ht="12.75">
      <c r="C1282" s="55"/>
      <c r="D1282" s="49"/>
      <c r="E1282" s="54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</row>
    <row r="1283" spans="3:23" ht="12.75">
      <c r="C1283" s="55"/>
      <c r="D1283" s="49"/>
      <c r="E1283" s="54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</row>
    <row r="1284" spans="3:23" ht="12.75">
      <c r="C1284" s="55"/>
      <c r="D1284" s="49"/>
      <c r="E1284" s="54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</row>
    <row r="1285" spans="3:23" ht="12.75">
      <c r="C1285" s="55"/>
      <c r="D1285" s="49"/>
      <c r="E1285" s="54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</row>
    <row r="1286" spans="3:23" ht="12.75">
      <c r="C1286" s="55"/>
      <c r="D1286" s="49"/>
      <c r="E1286" s="54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</row>
    <row r="1287" spans="3:23" ht="12.75">
      <c r="C1287" s="55"/>
      <c r="D1287" s="49"/>
      <c r="E1287" s="54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</row>
    <row r="1288" spans="3:23" ht="12.75">
      <c r="C1288" s="55"/>
      <c r="D1288" s="49"/>
      <c r="E1288" s="54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</row>
    <row r="1289" spans="3:23" ht="12.75">
      <c r="C1289" s="55"/>
      <c r="D1289" s="49"/>
      <c r="E1289" s="54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</row>
    <row r="1290" spans="3:23" ht="12.75">
      <c r="C1290" s="55"/>
      <c r="D1290" s="49"/>
      <c r="E1290" s="54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</row>
    <row r="1291" spans="3:23" ht="12.75">
      <c r="C1291" s="55"/>
      <c r="D1291" s="49"/>
      <c r="E1291" s="54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</row>
    <row r="1292" spans="3:23" ht="12.75">
      <c r="C1292" s="55"/>
      <c r="D1292" s="49"/>
      <c r="E1292" s="54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</row>
    <row r="1293" spans="3:23" ht="12.75">
      <c r="C1293" s="55"/>
      <c r="D1293" s="49"/>
      <c r="E1293" s="54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</row>
    <row r="1294" spans="3:23" ht="12.75">
      <c r="C1294" s="55"/>
      <c r="D1294" s="49"/>
      <c r="E1294" s="54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</row>
    <row r="1295" spans="3:23" ht="12.75">
      <c r="C1295" s="55"/>
      <c r="D1295" s="49"/>
      <c r="E1295" s="54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</row>
    <row r="1296" spans="3:23" ht="12.75">
      <c r="C1296" s="55"/>
      <c r="D1296" s="49"/>
      <c r="E1296" s="54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</row>
    <row r="1297" spans="3:23" ht="12.75">
      <c r="C1297" s="55"/>
      <c r="D1297" s="49"/>
      <c r="E1297" s="54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</row>
    <row r="1298" spans="3:23" ht="12.75">
      <c r="C1298" s="55"/>
      <c r="D1298" s="49"/>
      <c r="E1298" s="54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</row>
    <row r="1299" spans="3:23" ht="12.75">
      <c r="C1299" s="55"/>
      <c r="D1299" s="49"/>
      <c r="E1299" s="54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</row>
    <row r="1300" spans="3:23" ht="12.75">
      <c r="C1300" s="55"/>
      <c r="D1300" s="49"/>
      <c r="E1300" s="54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</row>
    <row r="1301" spans="3:23" ht="12.75">
      <c r="C1301" s="55"/>
      <c r="D1301" s="49"/>
      <c r="E1301" s="54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</row>
    <row r="1302" spans="3:23" ht="12.75">
      <c r="C1302" s="55"/>
      <c r="D1302" s="49"/>
      <c r="E1302" s="54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</row>
    <row r="1303" spans="3:23" ht="12.75">
      <c r="C1303" s="55"/>
      <c r="D1303" s="49"/>
      <c r="E1303" s="54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</row>
    <row r="1304" spans="3:23" ht="12.75">
      <c r="C1304" s="55"/>
      <c r="D1304" s="49"/>
      <c r="E1304" s="54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</row>
    <row r="1305" spans="3:23" ht="12.75">
      <c r="C1305" s="55"/>
      <c r="D1305" s="49"/>
      <c r="E1305" s="54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</row>
    <row r="1306" spans="3:23" ht="12.75">
      <c r="C1306" s="55"/>
      <c r="D1306" s="49"/>
      <c r="E1306" s="54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</row>
    <row r="1307" spans="3:23" ht="12.75">
      <c r="C1307" s="55"/>
      <c r="D1307" s="49"/>
      <c r="E1307" s="54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</row>
    <row r="1308" spans="3:23" ht="12.75">
      <c r="C1308" s="55"/>
      <c r="D1308" s="49"/>
      <c r="E1308" s="54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</row>
    <row r="1309" spans="3:23" ht="12.75">
      <c r="C1309" s="55"/>
      <c r="D1309" s="49"/>
      <c r="E1309" s="54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</row>
    <row r="1310" spans="3:23" ht="12.75">
      <c r="C1310" s="55"/>
      <c r="D1310" s="49"/>
      <c r="E1310" s="54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</row>
    <row r="1311" spans="3:23" ht="12.75">
      <c r="C1311" s="55"/>
      <c r="D1311" s="49"/>
      <c r="E1311" s="54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</row>
    <row r="1312" spans="3:23" ht="12.75">
      <c r="C1312" s="55"/>
      <c r="D1312" s="49"/>
      <c r="E1312" s="54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</row>
    <row r="1313" spans="3:23" ht="12.75">
      <c r="C1313" s="55"/>
      <c r="D1313" s="49"/>
      <c r="E1313" s="54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</row>
    <row r="1314" spans="3:23" ht="12.75">
      <c r="C1314" s="55"/>
      <c r="D1314" s="49"/>
      <c r="E1314" s="54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</row>
    <row r="1315" spans="3:23" ht="12.75">
      <c r="C1315" s="55"/>
      <c r="D1315" s="49"/>
      <c r="E1315" s="54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</row>
    <row r="1316" spans="3:23" ht="12.75">
      <c r="C1316" s="55"/>
      <c r="D1316" s="49"/>
      <c r="E1316" s="54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</row>
    <row r="1317" spans="3:23" ht="12.75">
      <c r="C1317" s="55"/>
      <c r="D1317" s="49"/>
      <c r="E1317" s="54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</row>
    <row r="1318" spans="3:23" ht="12.75">
      <c r="C1318" s="55"/>
      <c r="D1318" s="49"/>
      <c r="E1318" s="54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</row>
    <row r="1319" spans="3:23" ht="12.75">
      <c r="C1319" s="55"/>
      <c r="D1319" s="49"/>
      <c r="E1319" s="54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</row>
    <row r="1320" spans="3:23" ht="12.75">
      <c r="C1320" s="55"/>
      <c r="D1320" s="49"/>
      <c r="E1320" s="54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</row>
    <row r="1321" spans="3:23" ht="12.75">
      <c r="C1321" s="55"/>
      <c r="D1321" s="49"/>
      <c r="E1321" s="54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</row>
    <row r="1322" spans="3:23" ht="12.75">
      <c r="C1322" s="55"/>
      <c r="D1322" s="49"/>
      <c r="E1322" s="54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</row>
    <row r="1323" spans="3:23" ht="12.75">
      <c r="C1323" s="55"/>
      <c r="D1323" s="49"/>
      <c r="E1323" s="54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</row>
    <row r="1324" spans="3:23" ht="12.75">
      <c r="C1324" s="55"/>
      <c r="D1324" s="49"/>
      <c r="E1324" s="54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</row>
    <row r="1325" spans="3:23" ht="12.75">
      <c r="C1325" s="55"/>
      <c r="D1325" s="49"/>
      <c r="E1325" s="54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</row>
    <row r="1326" spans="3:23" ht="12.75">
      <c r="C1326" s="55"/>
      <c r="D1326" s="49"/>
      <c r="E1326" s="54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</row>
    <row r="1327" spans="3:23" ht="12.75">
      <c r="C1327" s="55"/>
      <c r="D1327" s="49"/>
      <c r="E1327" s="54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</row>
    <row r="1328" spans="3:23" ht="12.75">
      <c r="C1328" s="55"/>
      <c r="D1328" s="49"/>
      <c r="E1328" s="54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</row>
    <row r="1329" spans="3:23" ht="12.75">
      <c r="C1329" s="55"/>
      <c r="D1329" s="49"/>
      <c r="E1329" s="54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</row>
    <row r="1330" spans="3:23" ht="12.75">
      <c r="C1330" s="55"/>
      <c r="D1330" s="49"/>
      <c r="E1330" s="54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</row>
    <row r="1331" spans="3:23" ht="12.75">
      <c r="C1331" s="55"/>
      <c r="D1331" s="49"/>
      <c r="E1331" s="54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</row>
    <row r="1332" spans="3:23" ht="12.75">
      <c r="C1332" s="55"/>
      <c r="D1332" s="49"/>
      <c r="E1332" s="54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</row>
    <row r="1333" spans="3:23" ht="12.75">
      <c r="C1333" s="55"/>
      <c r="D1333" s="49"/>
      <c r="E1333" s="54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</row>
    <row r="1334" spans="3:23" ht="12.75">
      <c r="C1334" s="55"/>
      <c r="D1334" s="49"/>
      <c r="E1334" s="54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</row>
    <row r="1335" spans="6:23" ht="12.75"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</row>
    <row r="1336" spans="6:23" ht="12.75"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</row>
    <row r="1337" spans="6:23" ht="12.75"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</row>
    <row r="1338" spans="6:23" ht="12.75"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</row>
    <row r="1339" spans="6:23" ht="12.75"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</row>
    <row r="1340" spans="6:23" ht="12.75"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</row>
    <row r="1341" spans="6:23" ht="12.75"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</row>
    <row r="1342" spans="6:23" ht="12.75"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</row>
    <row r="1343" spans="6:23" ht="12.75"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</row>
    <row r="1344" spans="6:23" ht="12.75"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</row>
    <row r="1345" spans="6:23" ht="12.75"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</row>
    <row r="1346" spans="6:23" ht="12.75"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</row>
    <row r="1347" spans="6:23" ht="12.75"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</row>
    <row r="1348" spans="6:23" ht="12.75"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</row>
    <row r="1349" spans="6:23" ht="12.75"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</row>
    <row r="1350" spans="6:23" ht="12.75"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</row>
    <row r="1351" spans="6:23" ht="12.75"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</row>
    <row r="1352" spans="6:23" ht="12.75"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</row>
    <row r="1353" spans="6:23" ht="12.75"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</row>
    <row r="1354" spans="6:23" ht="12.75"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</row>
    <row r="1355" spans="6:23" ht="12.75"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</row>
    <row r="1356" spans="6:23" ht="12.75"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</row>
    <row r="1357" spans="6:23" ht="12.75"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</row>
    <row r="1358" spans="6:23" ht="12.75"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</row>
    <row r="1359" spans="6:23" ht="12.75"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</row>
    <row r="1360" spans="6:23" ht="12.75"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</row>
    <row r="1361" spans="6:23" ht="12.75"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</row>
    <row r="1362" spans="6:23" ht="12.75"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</row>
    <row r="1363" spans="6:23" ht="12.75"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</row>
    <row r="1364" spans="6:23" ht="12.75"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</row>
    <row r="1365" spans="6:23" ht="12.75"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</row>
    <row r="1366" spans="6:23" ht="12.75"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</row>
    <row r="1367" spans="6:23" ht="12.75"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</row>
    <row r="1368" spans="6:23" ht="12.75"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</row>
    <row r="1369" spans="6:23" ht="12.75"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</row>
    <row r="1370" spans="6:23" ht="12.75"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</row>
    <row r="1371" spans="6:23" ht="12.75"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</row>
    <row r="1372" spans="6:23" ht="12.75"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</row>
    <row r="1373" spans="6:23" ht="12.75"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</row>
    <row r="1374" spans="6:23" ht="12.75"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</row>
    <row r="1375" spans="6:23" ht="12.75"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</row>
    <row r="1376" spans="6:23" ht="12.75"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</row>
    <row r="1377" spans="6:23" ht="12.75"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</row>
    <row r="1378" spans="6:23" ht="12.75"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</row>
    <row r="1379" spans="6:23" ht="12.75"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</row>
    <row r="1380" spans="6:23" ht="12.75"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</row>
    <row r="1381" spans="6:23" ht="12.75"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</row>
    <row r="1382" spans="6:23" ht="12.75"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</row>
    <row r="1383" spans="6:23" ht="12.75"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</row>
    <row r="1384" spans="6:23" ht="12.75"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</row>
    <row r="1385" spans="6:23" ht="12.75"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</row>
    <row r="1386" spans="6:23" ht="12.75"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</row>
    <row r="1387" spans="6:23" ht="12.75"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</row>
    <row r="1388" spans="6:23" ht="12.75"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</row>
    <row r="1389" spans="6:23" ht="12.75"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</row>
    <row r="1390" spans="6:23" ht="12.75"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</row>
    <row r="1391" spans="6:23" ht="12.75"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</row>
    <row r="1392" spans="6:23" ht="12.75"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</row>
    <row r="1393" spans="6:23" ht="12.75"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</row>
    <row r="1394" spans="6:23" ht="12.75"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</row>
    <row r="1395" spans="6:23" ht="12.75"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</row>
    <row r="1396" spans="6:23" ht="12.75"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</row>
    <row r="1397" spans="6:23" ht="12.75"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</row>
    <row r="1398" spans="6:23" ht="12.75"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</row>
    <row r="1399" spans="6:23" ht="12.75"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</row>
    <row r="1400" spans="6:23" ht="12.75"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</row>
    <row r="1401" spans="6:23" ht="12.75"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</row>
    <row r="1402" spans="6:23" ht="12.75"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</row>
    <row r="1403" spans="6:23" ht="12.75"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</row>
    <row r="1404" spans="6:23" ht="12.75"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</row>
    <row r="1405" spans="6:23" ht="12.75"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</row>
    <row r="1406" spans="6:23" ht="12.75"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</row>
    <row r="1407" spans="6:23" ht="12.75"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</row>
    <row r="1408" spans="6:23" ht="12.75"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</row>
    <row r="1409" spans="6:23" ht="12.75"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</row>
    <row r="1410" spans="6:23" ht="12.75"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</row>
    <row r="1411" spans="6:23" ht="12.75"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</row>
    <row r="1412" spans="6:23" ht="12.75"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</row>
    <row r="1413" spans="6:23" ht="12.75"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</row>
    <row r="1414" spans="6:23" ht="12.75"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</row>
    <row r="1415" spans="6:23" ht="12.75"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</row>
    <row r="1416" spans="6:23" ht="12.75"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</row>
    <row r="1417" spans="6:23" ht="12.75"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</row>
    <row r="1418" spans="6:23" ht="12.75"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</row>
    <row r="1419" spans="6:23" ht="12.75"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</row>
    <row r="1420" spans="6:23" ht="12.75"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</row>
    <row r="1421" spans="6:23" ht="12.75"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</row>
    <row r="1422" spans="6:23" ht="12.75"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</row>
    <row r="1423" spans="6:23" ht="12.75"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</row>
    <row r="1424" spans="6:23" ht="12.75"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</row>
    <row r="1425" spans="6:23" ht="12.75"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</row>
    <row r="1426" spans="6:23" ht="12.75"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</row>
    <row r="1427" spans="6:23" ht="12.75"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</row>
    <row r="1428" spans="6:23" ht="12.75"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</row>
    <row r="1429" spans="6:23" ht="12.75"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</row>
    <row r="1430" spans="6:23" ht="12.75"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</row>
    <row r="1431" spans="6:23" ht="12.75"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</row>
    <row r="1432" spans="6:23" ht="12.75"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</row>
    <row r="1433" spans="6:23" ht="12.75"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</row>
    <row r="1434" spans="6:23" ht="12.75"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</row>
    <row r="1435" spans="6:23" ht="12.75"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</row>
    <row r="1436" spans="6:23" ht="12.75"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</row>
    <row r="1437" spans="6:23" ht="12.75"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</row>
    <row r="1438" spans="6:23" ht="12.75"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</row>
    <row r="1439" spans="6:23" ht="12.75"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</row>
    <row r="1440" spans="6:23" ht="12.75"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</row>
    <row r="1441" spans="6:23" ht="12.75"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</row>
    <row r="1442" spans="6:23" ht="12.75"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</row>
    <row r="1443" spans="6:23" ht="12.75"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</row>
    <row r="1444" spans="6:23" ht="12.75"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</row>
    <row r="1445" spans="6:23" ht="12.75"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</row>
    <row r="1446" spans="6:23" ht="12.75"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</row>
    <row r="1447" spans="6:23" ht="12.75"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</row>
    <row r="1448" spans="6:23" ht="12.75"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</row>
    <row r="1449" spans="6:23" ht="12.75"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</row>
    <row r="1450" spans="6:23" ht="12.75"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</row>
    <row r="1451" spans="6:23" ht="12.75"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</row>
    <row r="1452" spans="6:23" ht="12.75"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</row>
    <row r="1453" spans="6:23" ht="12.75"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</row>
    <row r="1454" spans="6:23" ht="12.75"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</row>
    <row r="1455" spans="6:23" ht="12.75"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</row>
    <row r="1456" spans="6:23" ht="12.75"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</row>
    <row r="1457" spans="6:23" ht="12.75"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</row>
    <row r="1458" spans="6:23" ht="12.75"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</row>
    <row r="1459" spans="6:23" ht="12.75"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</row>
    <row r="1460" spans="6:23" ht="12.75"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</row>
    <row r="1461" spans="6:23" ht="12.75"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</row>
    <row r="1462" spans="6:23" ht="12.75"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</row>
    <row r="1463" spans="6:23" ht="12.75"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</row>
    <row r="1464" spans="6:23" ht="12.75"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</row>
    <row r="1465" spans="6:23" ht="12.75"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</row>
    <row r="1466" spans="6:23" ht="12.75"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</row>
    <row r="1467" spans="6:23" ht="12.75"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</row>
    <row r="1468" spans="6:23" ht="12.75"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</row>
    <row r="1469" spans="6:23" ht="12.75"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</row>
    <row r="1470" spans="6:23" ht="12.75"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</row>
    <row r="1471" spans="6:23" ht="12.75"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</row>
    <row r="1472" spans="6:23" ht="12.75"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</row>
    <row r="1473" spans="6:23" ht="12.75"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</row>
    <row r="1474" spans="6:23" ht="12.75"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</row>
    <row r="1475" spans="6:23" ht="12.75"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</row>
    <row r="1476" spans="6:23" ht="12.75"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</row>
    <row r="1477" spans="6:23" ht="12.75"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</row>
    <row r="1478" spans="6:23" ht="12.75"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</row>
    <row r="1479" spans="6:23" ht="12.75"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</row>
    <row r="1480" spans="6:23" ht="12.75"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</row>
    <row r="1481" spans="6:23" ht="12.75"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</row>
    <row r="1482" spans="6:23" ht="12.75"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</row>
    <row r="1483" spans="6:23" ht="12.75"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</row>
    <row r="1484" spans="6:23" ht="12.75"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</row>
    <row r="1485" spans="6:23" ht="12.75"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</row>
    <row r="1486" spans="6:23" ht="12.75"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</row>
    <row r="1487" spans="6:23" ht="12.75"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</row>
    <row r="1488" spans="6:23" ht="12.75"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</row>
    <row r="1489" spans="6:23" ht="12.75"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</row>
    <row r="1490" spans="6:23" ht="12.75"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</row>
    <row r="1491" spans="6:23" ht="12.75"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</row>
    <row r="1492" spans="6:23" ht="12.75"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</row>
    <row r="1493" spans="6:23" ht="12.75"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</row>
    <row r="1494" spans="6:23" ht="12.75"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</row>
    <row r="1495" spans="6:23" ht="12.75"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</row>
    <row r="1496" spans="6:23" ht="12.75"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</row>
    <row r="1497" spans="6:23" ht="12.75"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</row>
    <row r="1498" spans="6:23" ht="12.75"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</row>
    <row r="1499" spans="6:23" ht="12.75"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</row>
    <row r="1500" spans="6:23" ht="12.75"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</row>
    <row r="1501" spans="6:23" ht="12.75"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</row>
    <row r="1502" spans="6:23" ht="12.75"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</row>
    <row r="1503" spans="6:23" ht="12.75"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</row>
    <row r="1504" spans="6:23" ht="12.75"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</row>
    <row r="1505" spans="6:23" ht="12.75"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</row>
    <row r="1506" spans="6:23" ht="12.75"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</row>
    <row r="1507" spans="6:23" ht="12.75"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</row>
    <row r="1508" spans="6:23" ht="12.75"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</row>
    <row r="1509" spans="6:23" ht="12.75"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</row>
    <row r="1510" spans="6:23" ht="12.75"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</row>
    <row r="1511" spans="6:23" ht="12.75"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</row>
    <row r="1512" spans="6:23" ht="12.75"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</row>
    <row r="1513" spans="6:23" ht="12.75"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</row>
    <row r="1514" spans="6:23" ht="12.75"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</row>
    <row r="1515" spans="6:23" ht="12.75"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</row>
    <row r="1516" spans="6:23" ht="12.75"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</row>
    <row r="1517" spans="6:23" ht="12.75"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</row>
    <row r="1518" spans="6:23" ht="12.75"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</row>
    <row r="1519" spans="6:23" ht="12.75"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</row>
    <row r="1520" spans="6:23" ht="12.75"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</row>
    <row r="1521" spans="6:23" ht="12.75"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</row>
    <row r="1522" spans="6:23" ht="12.75"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</row>
    <row r="1523" spans="6:23" ht="12.75"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</row>
    <row r="1524" spans="6:23" ht="12.75"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</row>
    <row r="1525" spans="6:23" ht="12.75"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</row>
    <row r="1526" spans="6:23" ht="12.75"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</row>
    <row r="1527" spans="6:23" ht="12.75"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</row>
    <row r="1528" spans="6:23" ht="12.75"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</row>
    <row r="1529" spans="6:23" ht="12.75"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</row>
    <row r="1530" spans="6:23" ht="12.75"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</row>
    <row r="1531" spans="6:23" ht="12.75"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</row>
    <row r="1532" spans="6:23" ht="12.75"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</row>
    <row r="1533" spans="6:23" ht="12.75"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</row>
    <row r="1534" spans="6:23" ht="12.75"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</row>
    <row r="1535" spans="6:23" ht="12.75"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</row>
    <row r="1536" spans="6:23" ht="12.75"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</row>
    <row r="1537" spans="6:23" ht="12.75"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</row>
    <row r="1538" spans="6:23" ht="12.75"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</row>
    <row r="1539" spans="6:23" ht="12.75"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</row>
    <row r="1540" spans="6:23" ht="12.75"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</row>
    <row r="1541" spans="6:23" ht="12.75"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</row>
    <row r="1542" spans="6:23" ht="12.75"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</row>
    <row r="1543" spans="6:23" ht="12.75"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</row>
    <row r="1544" spans="6:23" ht="12.75"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</row>
    <row r="1545" spans="6:23" ht="12.75"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</row>
    <row r="1546" spans="6:23" ht="12.75"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</row>
    <row r="1547" spans="6:23" ht="12.75"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</row>
    <row r="1548" spans="6:23" ht="12.75"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</row>
    <row r="1549" spans="6:23" ht="12.75"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</row>
    <row r="1550" spans="6:23" ht="12.75"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</row>
    <row r="1551" spans="6:23" ht="12.75"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</row>
    <row r="1552" spans="6:23" ht="12.75"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</row>
    <row r="1553" spans="6:23" ht="12.75"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</row>
    <row r="1554" spans="6:23" ht="12.75"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</row>
    <row r="1555" spans="6:23" ht="12.75"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</row>
    <row r="1556" spans="6:23" ht="12.75"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</row>
    <row r="1557" spans="6:23" ht="12.75"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</row>
    <row r="1558" spans="6:23" ht="12.75"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</row>
    <row r="1559" spans="6:23" ht="12.75"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</row>
    <row r="1560" spans="6:23" ht="12.75"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</row>
    <row r="1561" spans="6:23" ht="12.75"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</row>
    <row r="1562" spans="6:23" ht="12.75"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</row>
    <row r="1563" spans="6:23" ht="12.75"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</row>
    <row r="1564" spans="6:23" ht="12.75"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</row>
    <row r="1565" spans="6:23" ht="12.75"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</row>
    <row r="1566" spans="6:23" ht="12.75"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</row>
    <row r="1567" spans="6:23" ht="12.75"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</row>
    <row r="1568" spans="6:23" ht="12.75"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</row>
    <row r="1569" spans="6:23" ht="12.75"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</row>
    <row r="1570" spans="6:23" ht="12.75"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</row>
    <row r="1571" spans="6:23" ht="12.75"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</row>
    <row r="1572" spans="6:23" ht="12.75"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</row>
    <row r="1573" spans="6:23" ht="12.75"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</row>
    <row r="1574" spans="6:23" ht="12.75"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</row>
    <row r="1575" spans="6:23" ht="12.75"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</row>
    <row r="1576" spans="6:23" ht="12.75"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</row>
    <row r="1577" spans="6:23" ht="12.75"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</row>
    <row r="1578" spans="6:23" ht="12.75"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</row>
    <row r="1579" spans="6:23" ht="12.75"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</row>
    <row r="1580" spans="6:23" ht="12.75"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</row>
    <row r="1581" spans="6:23" ht="12.75"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</row>
    <row r="1582" spans="6:23" ht="12.75"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</row>
    <row r="1583" spans="6:23" ht="12.75"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</row>
    <row r="1584" spans="6:23" ht="12.75"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</row>
    <row r="1585" spans="6:23" ht="12.75"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</row>
    <row r="1586" spans="6:23" ht="12.75"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</row>
    <row r="1587" spans="6:23" ht="12.75"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</row>
    <row r="1588" spans="6:23" ht="12.75"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</row>
    <row r="1589" spans="6:23" ht="12.75"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</row>
    <row r="1590" spans="6:23" ht="12.75"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</row>
    <row r="1591" spans="6:23" ht="12.75"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</row>
    <row r="1592" spans="6:23" ht="12.75"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</row>
    <row r="1593" spans="6:23" ht="12.75"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</row>
    <row r="1594" spans="6:23" ht="12.75"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</row>
    <row r="1595" spans="6:23" ht="12.75"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</row>
    <row r="1596" spans="6:23" ht="12.75"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</row>
    <row r="1597" spans="6:23" ht="12.75"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</row>
    <row r="1598" spans="6:23" ht="12.75"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</row>
    <row r="1599" spans="6:23" ht="12.75"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</row>
    <row r="1600" spans="6:23" ht="12.75"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</row>
    <row r="1601" spans="6:23" ht="12.75"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</row>
    <row r="1602" spans="6:23" ht="12.75"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</row>
    <row r="1603" spans="6:23" ht="12.75"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</row>
    <row r="1604" spans="6:23" ht="12.75"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</row>
    <row r="1605" spans="6:23" ht="12.75"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</row>
    <row r="1606" spans="6:23" ht="12.75"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</row>
    <row r="1607" spans="6:23" ht="12.75"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</row>
    <row r="1608" spans="6:23" ht="12.75"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</row>
    <row r="1609" spans="6:23" ht="12.75"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</row>
    <row r="1610" spans="6:23" ht="12.75"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</row>
    <row r="1611" spans="6:23" ht="12.75"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</row>
    <row r="1612" spans="6:23" ht="12.75"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</row>
    <row r="1613" spans="6:23" ht="12.75"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</row>
    <row r="1614" spans="6:23" ht="12.75"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</row>
    <row r="1615" spans="6:23" ht="12.75"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</row>
    <row r="1616" spans="6:23" ht="12.75"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</row>
    <row r="1617" spans="6:23" ht="12.75"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</row>
    <row r="1618" spans="6:23" ht="12.75"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</row>
    <row r="1619" spans="6:23" ht="12.75"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</row>
    <row r="1620" spans="6:23" ht="12.75"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</row>
    <row r="1621" spans="6:23" ht="12.75"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</row>
    <row r="1622" spans="6:23" ht="12.75"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</row>
    <row r="1623" spans="6:23" ht="12.75"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</row>
    <row r="1624" spans="6:23" ht="12.75"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</row>
    <row r="1625" spans="6:23" ht="12.75"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</row>
    <row r="1626" spans="6:23" ht="12.75"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</row>
    <row r="1627" spans="6:23" ht="12.75"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</row>
    <row r="1628" spans="6:23" ht="12.75"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</row>
    <row r="1629" spans="6:23" ht="12.75"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</row>
    <row r="1630" spans="6:23" ht="12.75"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</row>
    <row r="1631" spans="6:23" ht="12.75"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</row>
    <row r="1632" spans="6:23" ht="12.75"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</row>
    <row r="1633" spans="6:23" ht="12.75"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</row>
    <row r="1634" spans="6:23" ht="12.75"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</row>
    <row r="1635" spans="6:23" ht="12.75"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</row>
    <row r="1636" spans="6:23" ht="12.75"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</row>
    <row r="1637" spans="6:23" ht="12.75"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</row>
    <row r="1638" spans="6:23" ht="12.75"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</row>
    <row r="1639" spans="6:23" ht="12.75"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</row>
    <row r="1640" spans="6:23" ht="12.75"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</row>
    <row r="1641" spans="6:23" ht="12.75"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</row>
    <row r="1642" spans="6:23" ht="12.75"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</row>
    <row r="1643" spans="6:23" ht="12.75"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</row>
    <row r="1644" spans="6:23" ht="12.75"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</row>
    <row r="1645" spans="6:23" ht="12.75"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</row>
    <row r="1646" spans="6:23" ht="12.75"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</row>
    <row r="1647" spans="6:23" ht="12.75"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</row>
    <row r="1648" spans="6:23" ht="12.75"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</row>
    <row r="1649" spans="6:23" ht="12.75"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</row>
    <row r="1650" spans="6:23" ht="12.75"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</row>
    <row r="1651" spans="6:23" ht="12.75"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</row>
    <row r="1652" spans="6:23" ht="12.75"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</row>
    <row r="1653" spans="6:23" ht="12.75"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</row>
    <row r="1654" spans="6:23" ht="12.75"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</row>
    <row r="1655" spans="6:23" ht="12.75"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</row>
    <row r="1656" spans="6:23" ht="12.75"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</row>
    <row r="1657" spans="6:23" ht="12.75"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</row>
    <row r="1658" spans="6:23" ht="12.75"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</row>
    <row r="1659" spans="6:23" ht="12.75"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</row>
    <row r="1660" spans="6:23" ht="12.75"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</row>
    <row r="1661" spans="6:23" ht="12.75"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</row>
    <row r="1662" spans="6:23" ht="12.75"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</row>
    <row r="1663" spans="6:23" ht="12.75"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</row>
    <row r="1664" spans="6:23" ht="12.75"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</row>
    <row r="1665" spans="6:23" ht="12.75"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</row>
    <row r="1666" spans="6:23" ht="12.75"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</row>
    <row r="1667" spans="6:23" ht="12.75"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</row>
    <row r="1668" spans="6:23" ht="12.75"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</row>
    <row r="1669" spans="6:23" ht="12.75"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</row>
    <row r="1670" spans="6:23" ht="12.75"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</row>
    <row r="1671" spans="6:23" ht="12.75"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</row>
    <row r="1672" spans="6:23" ht="12.75"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</row>
    <row r="1673" spans="6:23" ht="12.75"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</row>
    <row r="1674" spans="6:23" ht="12.75"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</row>
    <row r="1675" spans="6:23" ht="12.75"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</row>
    <row r="1676" spans="6:23" ht="12.75"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</row>
    <row r="1677" spans="6:23" ht="12.75"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</row>
    <row r="1678" spans="6:23" ht="12.75"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</row>
    <row r="1679" spans="6:23" ht="12.75"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</row>
    <row r="1680" spans="6:23" ht="12.75"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</row>
    <row r="1681" spans="6:23" ht="12.75"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</row>
    <row r="1682" spans="6:23" ht="12.75"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</row>
    <row r="1683" spans="6:23" ht="12.75"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</row>
    <row r="1684" spans="6:23" ht="12.75"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</row>
    <row r="1685" spans="6:23" ht="12.75"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</row>
    <row r="1686" spans="6:23" ht="12.75"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</row>
    <row r="1687" spans="6:23" ht="12.75"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</row>
    <row r="1688" spans="6:23" ht="12.75"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</row>
    <row r="1689" spans="6:23" ht="12.75"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</row>
    <row r="1690" spans="6:23" ht="12.75"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</row>
    <row r="1691" spans="6:23" ht="12.75"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</row>
    <row r="1692" spans="6:23" ht="12.75"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</row>
    <row r="1693" spans="6:23" ht="12.75"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</row>
    <row r="1694" spans="6:23" ht="12.75"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</row>
    <row r="1695" spans="6:23" ht="12.75"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</row>
    <row r="1696" spans="6:23" ht="12.75"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</row>
    <row r="1697" spans="6:23" ht="12.75">
      <c r="F1697" s="13"/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</row>
    <row r="1698" spans="6:23" ht="12.75"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</row>
    <row r="1699" spans="6:23" ht="12.75">
      <c r="F1699" s="13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</row>
    <row r="1700" spans="6:23" ht="12.75"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</row>
    <row r="1701" spans="6:23" ht="12.75">
      <c r="F1701" s="13"/>
      <c r="G1701" s="13"/>
      <c r="H1701" s="13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</row>
    <row r="1702" spans="6:23" ht="12.75">
      <c r="F1702" s="13"/>
      <c r="G1702" s="13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</row>
    <row r="1703" spans="6:23" ht="12.75">
      <c r="F1703" s="13"/>
      <c r="G1703" s="13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</row>
    <row r="1704" spans="6:23" ht="12.75"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</row>
    <row r="1705" spans="6:23" ht="12.75">
      <c r="F1705" s="13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</row>
    <row r="1706" spans="6:23" ht="12.75">
      <c r="F1706" s="13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</row>
    <row r="1707" spans="6:23" ht="12.75">
      <c r="F1707" s="13"/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</row>
    <row r="1708" spans="6:23" ht="12.75"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</row>
    <row r="1709" spans="6:23" ht="12.75">
      <c r="F1709" s="13"/>
      <c r="G1709" s="13"/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</row>
    <row r="1710" spans="6:23" ht="12.75"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</row>
    <row r="1711" spans="6:23" ht="12.75"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</row>
    <row r="1712" spans="6:23" ht="12.75">
      <c r="F1712" s="13"/>
      <c r="G1712" s="13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</row>
    <row r="1713" spans="6:23" ht="12.75">
      <c r="F1713" s="13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</row>
    <row r="1714" spans="6:23" ht="12.75">
      <c r="F1714" s="13"/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</row>
    <row r="1715" spans="6:23" ht="12.75">
      <c r="F1715" s="13"/>
      <c r="G1715" s="13"/>
      <c r="H1715" s="13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</row>
    <row r="1716" spans="6:23" ht="12.75">
      <c r="F1716" s="13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</row>
    <row r="1717" spans="6:23" ht="12.75">
      <c r="F1717" s="13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</row>
    <row r="1718" spans="6:23" ht="12.75"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</row>
    <row r="1719" spans="6:23" ht="12.75">
      <c r="F1719" s="13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</row>
    <row r="1720" spans="6:23" ht="12.75"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</row>
    <row r="1721" spans="6:23" ht="12.75">
      <c r="F1721" s="13"/>
      <c r="G1721" s="13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</row>
    <row r="1722" spans="6:23" ht="12.75"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</row>
    <row r="1723" spans="6:23" ht="12.75"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</row>
    <row r="1724" spans="6:23" ht="12.75">
      <c r="F1724" s="13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</row>
    <row r="1725" spans="6:23" ht="12.75">
      <c r="F1725" s="13"/>
      <c r="G1725" s="13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</row>
    <row r="1726" spans="6:23" ht="12.75"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</row>
    <row r="1727" spans="6:23" ht="12.75">
      <c r="F1727" s="13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</row>
    <row r="1728" spans="6:23" ht="12.75"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</row>
    <row r="1729" spans="6:23" ht="12.75"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</row>
    <row r="1730" spans="6:23" ht="12.75"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</row>
    <row r="1731" spans="6:23" ht="12.75">
      <c r="F1731" s="13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</row>
    <row r="1732" spans="6:23" ht="12.75"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</row>
    <row r="1733" spans="6:23" ht="12.75">
      <c r="F1733" s="13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</row>
    <row r="1734" spans="6:23" ht="12.75"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</row>
    <row r="1735" spans="6:23" ht="12.75"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</row>
    <row r="1736" spans="6:23" ht="12.75">
      <c r="F1736" s="13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</row>
    <row r="1737" spans="6:23" ht="12.75"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</row>
    <row r="1738" spans="6:23" ht="12.75"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</row>
    <row r="1739" spans="6:23" ht="12.75"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</row>
    <row r="1740" spans="6:23" ht="12.75"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</row>
    <row r="1741" spans="6:23" ht="12.75"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</row>
    <row r="1742" spans="6:23" ht="12.75"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</row>
    <row r="1743" spans="6:23" ht="12.75"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</row>
    <row r="1744" spans="6:23" ht="12.75"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</row>
    <row r="1745" spans="6:23" ht="12.75"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</row>
    <row r="1746" spans="6:23" ht="12.75"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</row>
    <row r="1747" spans="6:23" ht="12.75"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</row>
    <row r="1748" spans="6:23" ht="12.75"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</row>
    <row r="1749" spans="6:23" ht="12.75"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</row>
    <row r="1750" spans="6:23" ht="12.75"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</row>
    <row r="1751" spans="6:23" ht="12.75"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</row>
    <row r="1752" spans="6:23" ht="12.75"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</row>
    <row r="1753" spans="6:23" ht="12.75"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</row>
    <row r="1754" spans="6:23" ht="12.75"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</row>
    <row r="1755" spans="6:23" ht="12.75"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</row>
    <row r="1756" spans="6:23" ht="12.75"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</row>
    <row r="1757" spans="6:23" ht="12.75"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</row>
    <row r="1758" spans="6:23" ht="12.75"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</row>
    <row r="1759" spans="6:23" ht="12.75"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</row>
    <row r="1760" spans="6:23" ht="12.75"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</row>
    <row r="1761" spans="6:23" ht="12.75"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</row>
    <row r="1762" spans="6:23" ht="12.75"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</row>
    <row r="1763" spans="6:23" ht="12.75"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</row>
    <row r="1764" spans="6:23" ht="12.75"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</row>
    <row r="1765" spans="6:23" ht="12.75"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</row>
    <row r="1766" spans="6:23" ht="12.75"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</row>
    <row r="1767" spans="6:23" ht="12.75"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</row>
    <row r="1768" spans="6:23" ht="12.75"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</row>
    <row r="1769" spans="6:23" ht="12.75"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</row>
    <row r="1770" spans="6:23" ht="12.75"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</row>
    <row r="1771" spans="6:23" ht="12.75"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</row>
    <row r="1772" spans="6:23" ht="12.75"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</row>
    <row r="1773" spans="6:23" ht="12.75"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</row>
    <row r="1774" spans="6:23" ht="12.75"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</row>
    <row r="1775" spans="6:23" ht="12.75"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</row>
    <row r="1776" spans="6:23" ht="12.75"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</row>
    <row r="1777" spans="6:23" ht="12.75">
      <c r="F1777" s="13"/>
      <c r="G1777" s="13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</row>
    <row r="1778" spans="6:23" ht="12.75"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</row>
    <row r="1779" spans="6:23" ht="12.75"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</row>
    <row r="1780" spans="6:23" ht="12.75"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</row>
    <row r="1781" spans="6:23" ht="12.75">
      <c r="F1781" s="13"/>
      <c r="G1781" s="13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</row>
    <row r="1782" spans="6:23" ht="12.75"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</row>
    <row r="1783" spans="6:23" ht="12.75"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</row>
    <row r="1784" spans="6:23" ht="12.75"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</row>
    <row r="1785" spans="6:23" ht="12.75"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</row>
    <row r="1786" spans="6:23" ht="12.75"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</row>
    <row r="1787" spans="6:23" ht="12.75"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</row>
    <row r="1788" spans="6:23" ht="12.75"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</row>
    <row r="1789" spans="6:23" ht="12.75"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</row>
    <row r="1790" spans="6:23" ht="12.75"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</row>
    <row r="1791" spans="6:23" ht="12.75"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</row>
    <row r="1792" spans="6:23" ht="12.75"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</row>
    <row r="1793" spans="6:23" ht="12.75">
      <c r="F1793" s="13"/>
      <c r="G1793" s="13"/>
      <c r="H1793" s="13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</row>
    <row r="1794" spans="6:23" ht="12.75"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</row>
    <row r="1795" spans="6:23" ht="12.75"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</row>
    <row r="1796" spans="6:23" ht="12.75"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</row>
    <row r="1797" spans="6:23" ht="12.75">
      <c r="F1797" s="13"/>
      <c r="G1797" s="13"/>
      <c r="H1797" s="13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</row>
    <row r="1798" spans="6:23" ht="12.75"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</row>
    <row r="1799" spans="6:23" ht="12.75"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</row>
    <row r="1800" spans="6:23" ht="12.75"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</row>
    <row r="1801" spans="6:23" ht="12.75"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</row>
    <row r="1802" spans="6:23" ht="12.75"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</row>
    <row r="1803" spans="6:23" ht="12.75"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</row>
    <row r="1804" spans="6:23" ht="12.75"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</row>
    <row r="1805" spans="6:23" ht="12.75"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</row>
    <row r="1806" spans="6:23" ht="12.75"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</row>
    <row r="1807" spans="6:23" ht="12.75"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</row>
    <row r="1808" spans="6:23" ht="12.75"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</row>
    <row r="1809" spans="6:23" ht="12.75"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</row>
    <row r="1810" spans="6:23" ht="12.75"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</row>
    <row r="1811" spans="6:23" ht="12.75"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</row>
    <row r="1812" spans="6:23" ht="12.75"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</row>
    <row r="1813" spans="6:23" ht="12.75"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</row>
    <row r="1814" spans="6:23" ht="12.75"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</row>
    <row r="1815" spans="6:23" ht="12.75">
      <c r="F1815" s="13"/>
      <c r="G1815" s="13"/>
      <c r="H1815" s="13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</row>
    <row r="1816" spans="6:23" ht="12.75"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</row>
    <row r="1817" spans="6:23" ht="12.75"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</row>
    <row r="1818" spans="6:23" ht="12.75"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</row>
    <row r="1819" spans="6:23" ht="12.75"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</row>
    <row r="1820" spans="6:23" ht="12.75"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</row>
    <row r="1821" spans="6:23" ht="12.75"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</row>
    <row r="1822" spans="6:23" ht="12.75"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</row>
    <row r="1823" spans="6:23" ht="12.75"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</row>
    <row r="1824" spans="6:23" ht="12.75"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</row>
    <row r="1825" spans="6:23" ht="12.75"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</row>
    <row r="1826" spans="6:23" ht="12.75"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</row>
    <row r="1827" spans="6:23" ht="12.75"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</row>
    <row r="1828" spans="6:23" ht="12.75"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</row>
    <row r="1829" spans="6:23" ht="12.75"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</row>
    <row r="1830" spans="6:23" ht="12.75"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</row>
    <row r="1831" spans="6:23" ht="12.75"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</row>
    <row r="1832" spans="6:23" ht="12.75"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</row>
    <row r="1833" spans="6:23" ht="12.75"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</row>
    <row r="1834" spans="6:23" ht="12.75"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</row>
    <row r="1835" spans="6:23" ht="12.75"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</row>
    <row r="1836" spans="6:23" ht="12.75"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</row>
    <row r="1837" spans="6:23" ht="12.75"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</row>
    <row r="1838" spans="6:23" ht="12.75"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</row>
    <row r="1839" spans="6:23" ht="12.75"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</row>
    <row r="1840" spans="6:23" ht="12.75"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</row>
    <row r="1841" spans="6:23" ht="12.75"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</row>
    <row r="1842" spans="6:23" ht="12.75"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</row>
    <row r="1843" spans="6:23" ht="12.75"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</row>
    <row r="1844" spans="6:23" ht="12.75"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</row>
    <row r="1845" spans="6:23" ht="12.75"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</row>
    <row r="1846" spans="6:23" ht="12.75">
      <c r="F1846" s="13"/>
      <c r="G1846" s="13"/>
      <c r="H1846" s="13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</row>
    <row r="1847" spans="6:23" ht="12.75">
      <c r="F1847" s="13"/>
      <c r="G1847" s="13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</row>
    <row r="1848" spans="6:23" ht="12.75">
      <c r="F1848" s="13"/>
      <c r="G1848" s="13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</row>
    <row r="1849" spans="6:23" ht="12.75">
      <c r="F1849" s="13"/>
      <c r="G1849" s="13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</row>
    <row r="1850" spans="6:23" ht="12.75">
      <c r="F1850" s="13"/>
      <c r="G1850" s="13"/>
      <c r="H1850" s="13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</row>
    <row r="1851" spans="6:23" ht="12.75">
      <c r="F1851" s="13"/>
      <c r="G1851" s="13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</row>
    <row r="1852" spans="6:23" ht="12.75"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</row>
    <row r="1853" spans="6:23" ht="12.75"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</row>
    <row r="1854" spans="6:23" ht="12.75"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</row>
    <row r="1855" spans="6:23" ht="12.75"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</row>
    <row r="1856" spans="6:23" ht="12.75">
      <c r="F1856" s="13"/>
      <c r="G1856" s="13"/>
      <c r="H1856" s="13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</row>
    <row r="1857" spans="6:23" ht="12.75"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</row>
    <row r="1858" spans="6:23" ht="12.75"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</row>
    <row r="1859" spans="6:23" ht="12.75">
      <c r="F1859" s="13"/>
      <c r="G1859" s="13"/>
      <c r="H1859" s="13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</row>
    <row r="1860" spans="6:23" ht="12.75"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</row>
    <row r="1861" spans="6:23" ht="12.75"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</row>
    <row r="1862" spans="6:23" ht="12.75"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</row>
    <row r="1863" spans="6:23" ht="12.75"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</row>
    <row r="1864" spans="6:23" ht="12.75"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</row>
    <row r="1865" spans="6:23" ht="12.75"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</row>
    <row r="1866" spans="6:23" ht="12.75"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</row>
    <row r="1867" spans="6:23" ht="12.75"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</row>
    <row r="1868" spans="6:23" ht="12.75"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</row>
    <row r="1869" spans="6:23" ht="12.75"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</row>
    <row r="1870" spans="6:23" ht="12.75"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</row>
    <row r="1871" spans="6:23" ht="12.75"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</row>
    <row r="1872" spans="6:23" ht="12.75"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</row>
    <row r="1873" spans="6:23" ht="12.75"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</row>
    <row r="1874" spans="6:23" ht="12.75"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</row>
    <row r="1875" spans="6:23" ht="12.75"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</row>
    <row r="1876" spans="6:23" ht="12.75"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</row>
    <row r="1877" spans="6:23" ht="12.75"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</row>
    <row r="1878" spans="6:23" ht="12.75"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</row>
    <row r="1879" spans="6:23" ht="12.75"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</row>
    <row r="1880" spans="6:23" ht="12.75"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</row>
    <row r="1881" spans="6:23" ht="12.75"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</row>
    <row r="1882" spans="6:23" ht="12.75"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</row>
    <row r="1883" spans="6:23" ht="12.75"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</row>
    <row r="1884" spans="6:23" ht="12.75"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</row>
    <row r="1885" spans="6:23" ht="12.75"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</row>
    <row r="1886" spans="6:23" ht="12.75"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</row>
    <row r="1887" spans="6:23" ht="12.75"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</row>
    <row r="1888" spans="6:23" ht="12.75"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</row>
    <row r="1889" spans="6:23" ht="12.75"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</row>
    <row r="1890" spans="6:23" ht="12.75"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</row>
    <row r="1891" spans="6:23" ht="12.75"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</row>
    <row r="1892" spans="6:23" ht="12.75"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</row>
    <row r="1893" spans="6:23" ht="12.75"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</row>
    <row r="1894" spans="6:23" ht="12.75"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</row>
    <row r="1895" spans="6:23" ht="12.75"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</row>
    <row r="1896" spans="6:23" ht="12.75"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</row>
    <row r="1897" spans="6:23" ht="12.75"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</row>
    <row r="1898" spans="6:23" ht="12.75"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</row>
    <row r="1899" spans="6:23" ht="12.75"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</row>
    <row r="1900" spans="6:23" ht="12.75"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</row>
    <row r="1901" spans="6:23" ht="12.75"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</row>
    <row r="1902" spans="6:23" ht="12.75"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</row>
    <row r="1903" spans="6:23" ht="12.75"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</row>
    <row r="1904" spans="6:23" ht="12.75"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</row>
    <row r="1905" spans="6:23" ht="12.75"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</row>
    <row r="1906" spans="6:23" ht="12.75"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</row>
    <row r="1907" spans="6:23" ht="12.75"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</row>
    <row r="1908" spans="6:23" ht="12.75"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</row>
    <row r="1909" spans="6:23" ht="12.75"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</row>
    <row r="1910" spans="6:23" ht="12.75"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</row>
    <row r="1911" spans="6:23" ht="12.75"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</row>
    <row r="1912" spans="6:23" ht="12.75"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</row>
    <row r="1913" spans="6:23" ht="12.75"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</row>
    <row r="1914" spans="6:23" ht="12.75"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</row>
    <row r="1915" spans="6:23" ht="12.75"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</row>
    <row r="1916" spans="6:23" ht="12.75">
      <c r="F1916" s="13"/>
      <c r="G1916" s="13"/>
      <c r="H1916" s="13"/>
      <c r="I1916" s="13"/>
      <c r="J1916" s="13"/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</row>
    <row r="1917" spans="6:23" ht="12.75"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</row>
    <row r="1918" spans="6:23" ht="12.75"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</row>
    <row r="1919" spans="6:23" ht="12.75"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</row>
    <row r="1920" spans="6:23" ht="12.75"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</row>
    <row r="1921" spans="6:23" ht="12.75">
      <c r="F1921" s="13"/>
      <c r="G1921" s="13"/>
      <c r="H1921" s="13"/>
      <c r="I1921" s="13"/>
      <c r="J1921" s="13"/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</row>
    <row r="1922" spans="6:23" ht="12.75"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</row>
    <row r="1923" spans="6:23" ht="12.75">
      <c r="F1923" s="13"/>
      <c r="G1923" s="13"/>
      <c r="H1923" s="13"/>
      <c r="I1923" s="13"/>
      <c r="J1923" s="13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</row>
    <row r="1924" spans="6:23" ht="12.75">
      <c r="F1924" s="13"/>
      <c r="G1924" s="13"/>
      <c r="H1924" s="13"/>
      <c r="I1924" s="13"/>
      <c r="J1924" s="13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</row>
    <row r="1925" spans="6:23" ht="12.75">
      <c r="F1925" s="13"/>
      <c r="G1925" s="13"/>
      <c r="H1925" s="13"/>
      <c r="I1925" s="13"/>
      <c r="J1925" s="13"/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</row>
    <row r="1926" spans="6:23" ht="12.75">
      <c r="F1926" s="13"/>
      <c r="G1926" s="13"/>
      <c r="H1926" s="13"/>
      <c r="I1926" s="13"/>
      <c r="J1926" s="13"/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</row>
    <row r="1927" spans="6:23" ht="12.75">
      <c r="F1927" s="13"/>
      <c r="G1927" s="13"/>
      <c r="H1927" s="13"/>
      <c r="I1927" s="13"/>
      <c r="J1927" s="13"/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</row>
    <row r="1928" spans="6:23" ht="12.75">
      <c r="F1928" s="13"/>
      <c r="G1928" s="13"/>
      <c r="H1928" s="13"/>
      <c r="I1928" s="13"/>
      <c r="J1928" s="13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</row>
    <row r="1929" spans="6:23" ht="12.75"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</row>
    <row r="1930" spans="6:23" ht="12.75">
      <c r="F1930" s="13"/>
      <c r="G1930" s="13"/>
      <c r="H1930" s="13"/>
      <c r="I1930" s="13"/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</row>
    <row r="1931" spans="6:23" ht="12.75">
      <c r="F1931" s="13"/>
      <c r="G1931" s="13"/>
      <c r="H1931" s="13"/>
      <c r="I1931" s="13"/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</row>
    <row r="1932" spans="6:23" ht="12.75"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</row>
    <row r="1933" spans="6:23" ht="12.75">
      <c r="F1933" s="13"/>
      <c r="G1933" s="13"/>
      <c r="H1933" s="13"/>
      <c r="I1933" s="13"/>
      <c r="J1933" s="13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</row>
    <row r="1934" spans="6:23" ht="12.75">
      <c r="F1934" s="13"/>
      <c r="G1934" s="13"/>
      <c r="H1934" s="13"/>
      <c r="I1934" s="13"/>
      <c r="J1934" s="13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</row>
    <row r="1935" spans="6:23" ht="12.75">
      <c r="F1935" s="13"/>
      <c r="G1935" s="13"/>
      <c r="H1935" s="13"/>
      <c r="I1935" s="13"/>
      <c r="J1935" s="13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</row>
    <row r="1936" spans="6:23" ht="12.75">
      <c r="F1936" s="13"/>
      <c r="G1936" s="13"/>
      <c r="H1936" s="13"/>
      <c r="I1936" s="13"/>
      <c r="J1936" s="13"/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</row>
    <row r="1937" spans="6:23" ht="12.75"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</row>
    <row r="1938" spans="6:23" ht="12.75"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</row>
    <row r="1939" spans="6:23" ht="12.75"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</row>
    <row r="1940" spans="6:23" ht="12.75"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</row>
    <row r="1941" spans="6:23" ht="12.75"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</row>
    <row r="1942" spans="6:23" ht="12.75"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</row>
    <row r="1943" spans="6:23" ht="12.75"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</row>
    <row r="1944" spans="6:23" ht="12.75"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</row>
    <row r="1945" spans="6:23" ht="12.75"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</row>
    <row r="1946" spans="6:23" ht="12.75"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</row>
    <row r="1947" spans="6:23" ht="12.75"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</row>
    <row r="1948" spans="6:23" ht="12.75"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</row>
    <row r="1949" spans="6:23" ht="12.75">
      <c r="F1949" s="13"/>
      <c r="G1949" s="13"/>
      <c r="H1949" s="13"/>
      <c r="I1949" s="13"/>
      <c r="J1949" s="13"/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</row>
    <row r="1950" spans="6:23" ht="12.75">
      <c r="F1950" s="13"/>
      <c r="G1950" s="13"/>
      <c r="H1950" s="13"/>
      <c r="I1950" s="13"/>
      <c r="J1950" s="13"/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</row>
    <row r="1951" spans="6:23" ht="12.75">
      <c r="F1951" s="13"/>
      <c r="G1951" s="13"/>
      <c r="H1951" s="13"/>
      <c r="I1951" s="13"/>
      <c r="J1951" s="13"/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</row>
    <row r="1952" spans="6:23" ht="12.75">
      <c r="F1952" s="13"/>
      <c r="G1952" s="13"/>
      <c r="H1952" s="13"/>
      <c r="I1952" s="13"/>
      <c r="J1952" s="13"/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</row>
    <row r="1953" spans="6:23" ht="12.75"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</row>
    <row r="1954" spans="6:23" ht="12.75"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</row>
    <row r="1955" spans="6:23" ht="12.75">
      <c r="F1955" s="13"/>
      <c r="G1955" s="13"/>
      <c r="H1955" s="13"/>
      <c r="I1955" s="13"/>
      <c r="J1955" s="13"/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</row>
    <row r="1956" spans="6:23" ht="12.75">
      <c r="F1956" s="13"/>
      <c r="G1956" s="13"/>
      <c r="H1956" s="13"/>
      <c r="I1956" s="13"/>
      <c r="J1956" s="13"/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</row>
    <row r="1957" spans="6:23" ht="12.75">
      <c r="F1957" s="13"/>
      <c r="G1957" s="13"/>
      <c r="H1957" s="13"/>
      <c r="I1957" s="13"/>
      <c r="J1957" s="13"/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</row>
    <row r="1958" spans="6:23" ht="12.75">
      <c r="F1958" s="13"/>
      <c r="G1958" s="13"/>
      <c r="H1958" s="13"/>
      <c r="I1958" s="13"/>
      <c r="J1958" s="13"/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</row>
    <row r="1959" spans="6:23" ht="12.75">
      <c r="F1959" s="13"/>
      <c r="G1959" s="13"/>
      <c r="H1959" s="13"/>
      <c r="I1959" s="13"/>
      <c r="J1959" s="13"/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</row>
    <row r="1960" spans="6:23" ht="12.75">
      <c r="F1960" s="13"/>
      <c r="G1960" s="13"/>
      <c r="H1960" s="13"/>
      <c r="I1960" s="13"/>
      <c r="J1960" s="13"/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</row>
    <row r="1961" spans="6:23" ht="12.75">
      <c r="F1961" s="13"/>
      <c r="G1961" s="13"/>
      <c r="H1961" s="13"/>
      <c r="I1961" s="13"/>
      <c r="J1961" s="13"/>
      <c r="K1961" s="13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</row>
    <row r="1962" spans="6:23" ht="12.75">
      <c r="F1962" s="13"/>
      <c r="G1962" s="13"/>
      <c r="H1962" s="13"/>
      <c r="I1962" s="13"/>
      <c r="J1962" s="13"/>
      <c r="K1962" s="13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</row>
    <row r="1963" spans="6:23" ht="12.75">
      <c r="F1963" s="13"/>
      <c r="G1963" s="13"/>
      <c r="H1963" s="13"/>
      <c r="I1963" s="13"/>
      <c r="J1963" s="13"/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</row>
    <row r="1964" spans="6:23" ht="12.75">
      <c r="F1964" s="13"/>
      <c r="G1964" s="13"/>
      <c r="H1964" s="13"/>
      <c r="I1964" s="13"/>
      <c r="J1964" s="13"/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</row>
    <row r="1965" spans="6:23" ht="12.75"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</row>
    <row r="1966" spans="6:23" ht="12.75"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</row>
    <row r="1967" spans="6:23" ht="12.75">
      <c r="F1967" s="13"/>
      <c r="G1967" s="13"/>
      <c r="H1967" s="13"/>
      <c r="I1967" s="13"/>
      <c r="J1967" s="13"/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</row>
    <row r="1968" spans="6:23" ht="12.75">
      <c r="F1968" s="13"/>
      <c r="G1968" s="13"/>
      <c r="H1968" s="13"/>
      <c r="I1968" s="13"/>
      <c r="J1968" s="13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</row>
    <row r="1969" spans="6:23" ht="12.75">
      <c r="F1969" s="13"/>
      <c r="G1969" s="13"/>
      <c r="H1969" s="13"/>
      <c r="I1969" s="13"/>
      <c r="J1969" s="13"/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</row>
    <row r="1970" spans="6:23" ht="12.75">
      <c r="F1970" s="13"/>
      <c r="G1970" s="13"/>
      <c r="H1970" s="13"/>
      <c r="I1970" s="13"/>
      <c r="J1970" s="13"/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</row>
    <row r="1971" spans="6:23" ht="12.75">
      <c r="F1971" s="13"/>
      <c r="G1971" s="13"/>
      <c r="H1971" s="13"/>
      <c r="I1971" s="13"/>
      <c r="J1971" s="13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</row>
    <row r="1972" spans="6:23" ht="12.75">
      <c r="F1972" s="13"/>
      <c r="G1972" s="13"/>
      <c r="H1972" s="13"/>
      <c r="I1972" s="13"/>
      <c r="J1972" s="13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</row>
    <row r="1973" spans="6:23" ht="12.75">
      <c r="F1973" s="13"/>
      <c r="G1973" s="13"/>
      <c r="H1973" s="13"/>
      <c r="I1973" s="13"/>
      <c r="J1973" s="13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</row>
    <row r="1974" spans="6:23" ht="12.75">
      <c r="F1974" s="13"/>
      <c r="G1974" s="13"/>
      <c r="H1974" s="13"/>
      <c r="I1974" s="13"/>
      <c r="J1974" s="13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</row>
    <row r="1975" spans="6:23" ht="12.75">
      <c r="F1975" s="13"/>
      <c r="G1975" s="13"/>
      <c r="H1975" s="13"/>
      <c r="I1975" s="13"/>
      <c r="J1975" s="13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</row>
    <row r="1976" spans="6:23" ht="12.75">
      <c r="F1976" s="13"/>
      <c r="G1976" s="13"/>
      <c r="H1976" s="13"/>
      <c r="I1976" s="13"/>
      <c r="J1976" s="13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</row>
    <row r="1977" spans="6:23" ht="12.75">
      <c r="F1977" s="13"/>
      <c r="G1977" s="13"/>
      <c r="H1977" s="13"/>
      <c r="I1977" s="13"/>
      <c r="J1977" s="13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</row>
    <row r="1978" spans="6:23" ht="12.75">
      <c r="F1978" s="13"/>
      <c r="G1978" s="13"/>
      <c r="H1978" s="13"/>
      <c r="I1978" s="13"/>
      <c r="J1978" s="13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</row>
    <row r="1979" spans="6:23" ht="12.75">
      <c r="F1979" s="13"/>
      <c r="G1979" s="13"/>
      <c r="H1979" s="13"/>
      <c r="I1979" s="13"/>
      <c r="J1979" s="13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</row>
    <row r="1980" spans="6:23" ht="12.75">
      <c r="F1980" s="13"/>
      <c r="G1980" s="13"/>
      <c r="H1980" s="13"/>
      <c r="I1980" s="13"/>
      <c r="J1980" s="13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</row>
    <row r="1981" spans="6:23" ht="12.75">
      <c r="F1981" s="13"/>
      <c r="G1981" s="13"/>
      <c r="H1981" s="13"/>
      <c r="I1981" s="13"/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</row>
    <row r="1982" spans="6:23" ht="12.75">
      <c r="F1982" s="13"/>
      <c r="G1982" s="13"/>
      <c r="H1982" s="13"/>
      <c r="I1982" s="13"/>
      <c r="J1982" s="13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</row>
    <row r="1983" spans="6:23" ht="12.75">
      <c r="F1983" s="13"/>
      <c r="G1983" s="13"/>
      <c r="H1983" s="13"/>
      <c r="I1983" s="13"/>
      <c r="J1983" s="13"/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</row>
    <row r="1984" spans="6:23" ht="12.75"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</row>
    <row r="1985" spans="6:23" ht="12.75"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</row>
    <row r="1986" spans="6:23" ht="12.75"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</row>
    <row r="1987" spans="6:23" ht="12.75">
      <c r="F1987" s="13"/>
      <c r="G1987" s="13"/>
      <c r="H1987" s="13"/>
      <c r="I1987" s="13"/>
      <c r="J1987" s="13"/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</row>
    <row r="1988" spans="6:23" ht="12.75">
      <c r="F1988" s="13"/>
      <c r="G1988" s="13"/>
      <c r="H1988" s="13"/>
      <c r="I1988" s="13"/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</row>
    <row r="1989" spans="6:23" ht="12.75"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</row>
    <row r="1990" spans="6:23" ht="12.75">
      <c r="F1990" s="13"/>
      <c r="G1990" s="13"/>
      <c r="H1990" s="13"/>
      <c r="I1990" s="13"/>
      <c r="J1990" s="13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</row>
    <row r="1991" spans="6:23" ht="12.75">
      <c r="F1991" s="13"/>
      <c r="G1991" s="13"/>
      <c r="H1991" s="13"/>
      <c r="I1991" s="13"/>
      <c r="J1991" s="13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</row>
    <row r="1992" spans="6:23" ht="12.75">
      <c r="F1992" s="13"/>
      <c r="G1992" s="13"/>
      <c r="H1992" s="13"/>
      <c r="I1992" s="13"/>
      <c r="J1992" s="13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</row>
    <row r="1993" spans="6:23" ht="12.75"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</row>
    <row r="1994" spans="6:23" ht="12.75">
      <c r="F1994" s="13"/>
      <c r="G1994" s="13"/>
      <c r="H1994" s="13"/>
      <c r="I1994" s="13"/>
      <c r="J1994" s="13"/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</row>
    <row r="1995" spans="6:23" ht="12.75"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</row>
    <row r="1996" spans="6:23" ht="12.75">
      <c r="F1996" s="13"/>
      <c r="G1996" s="13"/>
      <c r="H1996" s="13"/>
      <c r="I1996" s="13"/>
      <c r="J1996" s="13"/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</row>
    <row r="1997" spans="6:23" ht="12.75">
      <c r="F1997" s="13"/>
      <c r="G1997" s="13"/>
      <c r="H1997" s="13"/>
      <c r="I1997" s="13"/>
      <c r="J1997" s="13"/>
      <c r="K1997" s="13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</row>
    <row r="1998" spans="6:23" ht="12.75">
      <c r="F1998" s="13"/>
      <c r="G1998" s="13"/>
      <c r="H1998" s="13"/>
      <c r="I1998" s="13"/>
      <c r="J1998" s="13"/>
      <c r="K1998" s="13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</row>
    <row r="1999" spans="6:23" ht="12.75">
      <c r="F1999" s="13"/>
      <c r="G1999" s="13"/>
      <c r="H1999" s="13"/>
      <c r="I1999" s="13"/>
      <c r="J1999" s="13"/>
      <c r="K1999" s="13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</row>
    <row r="2000" spans="6:23" ht="12.75">
      <c r="F2000" s="13"/>
      <c r="G2000" s="13"/>
      <c r="H2000" s="13"/>
      <c r="I2000" s="13"/>
      <c r="J2000" s="13"/>
      <c r="K2000" s="13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</row>
    <row r="2001" spans="6:23" ht="12.75">
      <c r="F2001" s="13"/>
      <c r="G2001" s="13"/>
      <c r="H2001" s="13"/>
      <c r="I2001" s="13"/>
      <c r="J2001" s="13"/>
      <c r="K2001" s="13"/>
      <c r="L2001" s="13"/>
      <c r="M2001" s="13"/>
      <c r="N2001" s="13"/>
      <c r="O2001" s="13"/>
      <c r="P2001" s="13"/>
      <c r="Q2001" s="13"/>
      <c r="R2001" s="13"/>
      <c r="S2001" s="13"/>
      <c r="T2001" s="13"/>
      <c r="U2001" s="13"/>
      <c r="V2001" s="13"/>
      <c r="W2001" s="13"/>
    </row>
    <row r="2002" spans="6:23" ht="12.75">
      <c r="F2002" s="13"/>
      <c r="G2002" s="13"/>
      <c r="H2002" s="13"/>
      <c r="I2002" s="13"/>
      <c r="J2002" s="13"/>
      <c r="K2002" s="13"/>
      <c r="L2002" s="13"/>
      <c r="M2002" s="13"/>
      <c r="N2002" s="13"/>
      <c r="O2002" s="13"/>
      <c r="P2002" s="13"/>
      <c r="Q2002" s="13"/>
      <c r="R2002" s="13"/>
      <c r="S2002" s="13"/>
      <c r="T2002" s="13"/>
      <c r="U2002" s="13"/>
      <c r="V2002" s="13"/>
      <c r="W2002" s="13"/>
    </row>
    <row r="2003" spans="6:23" ht="12.75">
      <c r="F2003" s="13"/>
      <c r="G2003" s="13"/>
      <c r="H2003" s="13"/>
      <c r="I2003" s="13"/>
      <c r="J2003" s="13"/>
      <c r="K2003" s="13"/>
      <c r="L2003" s="13"/>
      <c r="M2003" s="13"/>
      <c r="N2003" s="13"/>
      <c r="O2003" s="13"/>
      <c r="P2003" s="13"/>
      <c r="Q2003" s="13"/>
      <c r="R2003" s="13"/>
      <c r="S2003" s="13"/>
      <c r="T2003" s="13"/>
      <c r="U2003" s="13"/>
      <c r="V2003" s="13"/>
      <c r="W2003" s="13"/>
    </row>
    <row r="2004" spans="6:23" ht="12.75">
      <c r="F2004" s="13"/>
      <c r="G2004" s="13"/>
      <c r="H2004" s="13"/>
      <c r="I2004" s="13"/>
      <c r="J2004" s="13"/>
      <c r="K2004" s="13"/>
      <c r="L2004" s="13"/>
      <c r="M2004" s="13"/>
      <c r="N2004" s="13"/>
      <c r="O2004" s="13"/>
      <c r="P2004" s="13"/>
      <c r="Q2004" s="13"/>
      <c r="R2004" s="13"/>
      <c r="S2004" s="13"/>
      <c r="T2004" s="13"/>
      <c r="U2004" s="13"/>
      <c r="V2004" s="13"/>
      <c r="W2004" s="13"/>
    </row>
    <row r="2005" spans="6:23" ht="12.75">
      <c r="F2005" s="13"/>
      <c r="G2005" s="13"/>
      <c r="H2005" s="13"/>
      <c r="I2005" s="13"/>
      <c r="J2005" s="13"/>
      <c r="K2005" s="13"/>
      <c r="L2005" s="13"/>
      <c r="M2005" s="13"/>
      <c r="N2005" s="13"/>
      <c r="O2005" s="13"/>
      <c r="P2005" s="13"/>
      <c r="Q2005" s="13"/>
      <c r="R2005" s="13"/>
      <c r="S2005" s="13"/>
      <c r="T2005" s="13"/>
      <c r="U2005" s="13"/>
      <c r="V2005" s="13"/>
      <c r="W2005" s="13"/>
    </row>
    <row r="2006" spans="6:23" ht="12.75">
      <c r="F2006" s="13"/>
      <c r="G2006" s="13"/>
      <c r="H2006" s="13"/>
      <c r="I2006" s="13"/>
      <c r="J2006" s="13"/>
      <c r="K2006" s="13"/>
      <c r="L2006" s="13"/>
      <c r="M2006" s="13"/>
      <c r="N2006" s="13"/>
      <c r="O2006" s="13"/>
      <c r="P2006" s="13"/>
      <c r="Q2006" s="13"/>
      <c r="R2006" s="13"/>
      <c r="S2006" s="13"/>
      <c r="T2006" s="13"/>
      <c r="U2006" s="13"/>
      <c r="V2006" s="13"/>
      <c r="W2006" s="13"/>
    </row>
    <row r="2007" spans="6:23" ht="12.75">
      <c r="F2007" s="13"/>
      <c r="G2007" s="13"/>
      <c r="H2007" s="13"/>
      <c r="I2007" s="13"/>
      <c r="J2007" s="13"/>
      <c r="K2007" s="13"/>
      <c r="L2007" s="13"/>
      <c r="M2007" s="13"/>
      <c r="N2007" s="13"/>
      <c r="O2007" s="13"/>
      <c r="P2007" s="13"/>
      <c r="Q2007" s="13"/>
      <c r="R2007" s="13"/>
      <c r="S2007" s="13"/>
      <c r="T2007" s="13"/>
      <c r="U2007" s="13"/>
      <c r="V2007" s="13"/>
      <c r="W2007" s="13"/>
    </row>
    <row r="2008" spans="6:23" ht="12.75">
      <c r="F2008" s="13"/>
      <c r="G2008" s="13"/>
      <c r="H2008" s="13"/>
      <c r="I2008" s="13"/>
      <c r="J2008" s="13"/>
      <c r="K2008" s="13"/>
      <c r="L2008" s="13"/>
      <c r="M2008" s="13"/>
      <c r="N2008" s="13"/>
      <c r="O2008" s="13"/>
      <c r="P2008" s="13"/>
      <c r="Q2008" s="13"/>
      <c r="R2008" s="13"/>
      <c r="S2008" s="13"/>
      <c r="T2008" s="13"/>
      <c r="U2008" s="13"/>
      <c r="V2008" s="13"/>
      <c r="W2008" s="13"/>
    </row>
    <row r="2009" spans="6:23" ht="12.75">
      <c r="F2009" s="13"/>
      <c r="G2009" s="13"/>
      <c r="H2009" s="13"/>
      <c r="I2009" s="13"/>
      <c r="J2009" s="13"/>
      <c r="K2009" s="13"/>
      <c r="L2009" s="13"/>
      <c r="M2009" s="13"/>
      <c r="N2009" s="13"/>
      <c r="O2009" s="13"/>
      <c r="P2009" s="13"/>
      <c r="Q2009" s="13"/>
      <c r="R2009" s="13"/>
      <c r="S2009" s="13"/>
      <c r="T2009" s="13"/>
      <c r="U2009" s="13"/>
      <c r="V2009" s="13"/>
      <c r="W2009" s="13"/>
    </row>
    <row r="2010" spans="6:23" ht="12.75">
      <c r="F2010" s="13"/>
      <c r="G2010" s="13"/>
      <c r="H2010" s="13"/>
      <c r="I2010" s="13"/>
      <c r="J2010" s="13"/>
      <c r="K2010" s="13"/>
      <c r="L2010" s="13"/>
      <c r="M2010" s="13"/>
      <c r="N2010" s="13"/>
      <c r="O2010" s="13"/>
      <c r="P2010" s="13"/>
      <c r="Q2010" s="13"/>
      <c r="R2010" s="13"/>
      <c r="S2010" s="13"/>
      <c r="T2010" s="13"/>
      <c r="U2010" s="13"/>
      <c r="V2010" s="13"/>
      <c r="W2010" s="13"/>
    </row>
    <row r="2011" spans="6:23" ht="12.75">
      <c r="F2011" s="13"/>
      <c r="G2011" s="13"/>
      <c r="H2011" s="13"/>
      <c r="I2011" s="13"/>
      <c r="J2011" s="13"/>
      <c r="K2011" s="13"/>
      <c r="L2011" s="13"/>
      <c r="M2011" s="13"/>
      <c r="N2011" s="13"/>
      <c r="O2011" s="13"/>
      <c r="P2011" s="13"/>
      <c r="Q2011" s="13"/>
      <c r="R2011" s="13"/>
      <c r="S2011" s="13"/>
      <c r="T2011" s="13"/>
      <c r="U2011" s="13"/>
      <c r="V2011" s="13"/>
      <c r="W2011" s="13"/>
    </row>
    <row r="2012" spans="6:23" ht="12.75">
      <c r="F2012" s="13"/>
      <c r="G2012" s="13"/>
      <c r="H2012" s="13"/>
      <c r="I2012" s="13"/>
      <c r="J2012" s="13"/>
      <c r="K2012" s="13"/>
      <c r="L2012" s="13"/>
      <c r="M2012" s="13"/>
      <c r="N2012" s="13"/>
      <c r="O2012" s="13"/>
      <c r="P2012" s="13"/>
      <c r="Q2012" s="13"/>
      <c r="R2012" s="13"/>
      <c r="S2012" s="13"/>
      <c r="T2012" s="13"/>
      <c r="U2012" s="13"/>
      <c r="V2012" s="13"/>
      <c r="W2012" s="13"/>
    </row>
    <row r="2013" spans="6:23" ht="12.75">
      <c r="F2013" s="13"/>
      <c r="G2013" s="13"/>
      <c r="H2013" s="13"/>
      <c r="I2013" s="13"/>
      <c r="J2013" s="13"/>
      <c r="K2013" s="13"/>
      <c r="L2013" s="13"/>
      <c r="M2013" s="13"/>
      <c r="N2013" s="13"/>
      <c r="O2013" s="13"/>
      <c r="P2013" s="13"/>
      <c r="Q2013" s="13"/>
      <c r="R2013" s="13"/>
      <c r="S2013" s="13"/>
      <c r="T2013" s="13"/>
      <c r="U2013" s="13"/>
      <c r="V2013" s="13"/>
      <c r="W2013" s="13"/>
    </row>
    <row r="2014" spans="6:23" ht="12.75">
      <c r="F2014" s="13"/>
      <c r="G2014" s="13"/>
      <c r="H2014" s="13"/>
      <c r="I2014" s="13"/>
      <c r="J2014" s="13"/>
      <c r="K2014" s="13"/>
      <c r="L2014" s="13"/>
      <c r="M2014" s="13"/>
      <c r="N2014" s="13"/>
      <c r="O2014" s="13"/>
      <c r="P2014" s="13"/>
      <c r="Q2014" s="13"/>
      <c r="R2014" s="13"/>
      <c r="S2014" s="13"/>
      <c r="T2014" s="13"/>
      <c r="U2014" s="13"/>
      <c r="V2014" s="13"/>
      <c r="W2014" s="13"/>
    </row>
    <row r="2015" spans="6:23" ht="12.75">
      <c r="F2015" s="13"/>
      <c r="G2015" s="13"/>
      <c r="H2015" s="13"/>
      <c r="I2015" s="13"/>
      <c r="J2015" s="13"/>
      <c r="K2015" s="13"/>
      <c r="L2015" s="13"/>
      <c r="M2015" s="13"/>
      <c r="N2015" s="13"/>
      <c r="O2015" s="13"/>
      <c r="P2015" s="13"/>
      <c r="Q2015" s="13"/>
      <c r="R2015" s="13"/>
      <c r="S2015" s="13"/>
      <c r="T2015" s="13"/>
      <c r="U2015" s="13"/>
      <c r="V2015" s="13"/>
      <c r="W2015" s="13"/>
    </row>
    <row r="2016" spans="6:23" ht="12.75">
      <c r="F2016" s="13"/>
      <c r="G2016" s="13"/>
      <c r="H2016" s="13"/>
      <c r="I2016" s="13"/>
      <c r="J2016" s="13"/>
      <c r="K2016" s="13"/>
      <c r="L2016" s="13"/>
      <c r="M2016" s="13"/>
      <c r="N2016" s="13"/>
      <c r="O2016" s="13"/>
      <c r="P2016" s="13"/>
      <c r="Q2016" s="13"/>
      <c r="R2016" s="13"/>
      <c r="S2016" s="13"/>
      <c r="T2016" s="13"/>
      <c r="U2016" s="13"/>
      <c r="V2016" s="13"/>
      <c r="W2016" s="13"/>
    </row>
    <row r="2017" spans="6:23" ht="12.75">
      <c r="F2017" s="13"/>
      <c r="G2017" s="13"/>
      <c r="H2017" s="13"/>
      <c r="I2017" s="13"/>
      <c r="J2017" s="13"/>
      <c r="K2017" s="13"/>
      <c r="L2017" s="13"/>
      <c r="M2017" s="13"/>
      <c r="N2017" s="13"/>
      <c r="O2017" s="13"/>
      <c r="P2017" s="13"/>
      <c r="Q2017" s="13"/>
      <c r="R2017" s="13"/>
      <c r="S2017" s="13"/>
      <c r="T2017" s="13"/>
      <c r="U2017" s="13"/>
      <c r="V2017" s="13"/>
      <c r="W2017" s="13"/>
    </row>
    <row r="2018" spans="6:23" ht="12.75">
      <c r="F2018" s="13"/>
      <c r="G2018" s="13"/>
      <c r="H2018" s="13"/>
      <c r="I2018" s="13"/>
      <c r="J2018" s="13"/>
      <c r="K2018" s="13"/>
      <c r="L2018" s="13"/>
      <c r="M2018" s="13"/>
      <c r="N2018" s="13"/>
      <c r="O2018" s="13"/>
      <c r="P2018" s="13"/>
      <c r="Q2018" s="13"/>
      <c r="R2018" s="13"/>
      <c r="S2018" s="13"/>
      <c r="T2018" s="13"/>
      <c r="U2018" s="13"/>
      <c r="V2018" s="13"/>
      <c r="W2018" s="13"/>
    </row>
    <row r="2019" spans="6:23" ht="12.75">
      <c r="F2019" s="13"/>
      <c r="G2019" s="13"/>
      <c r="H2019" s="13"/>
      <c r="I2019" s="13"/>
      <c r="J2019" s="13"/>
      <c r="K2019" s="13"/>
      <c r="L2019" s="13"/>
      <c r="M2019" s="13"/>
      <c r="N2019" s="13"/>
      <c r="O2019" s="13"/>
      <c r="P2019" s="13"/>
      <c r="Q2019" s="13"/>
      <c r="R2019" s="13"/>
      <c r="S2019" s="13"/>
      <c r="T2019" s="13"/>
      <c r="U2019" s="13"/>
      <c r="V2019" s="13"/>
      <c r="W2019" s="13"/>
    </row>
    <row r="2020" spans="6:23" ht="12.75">
      <c r="F2020" s="13"/>
      <c r="G2020" s="13"/>
      <c r="H2020" s="13"/>
      <c r="I2020" s="13"/>
      <c r="J2020" s="13"/>
      <c r="K2020" s="13"/>
      <c r="L2020" s="13"/>
      <c r="M2020" s="13"/>
      <c r="N2020" s="13"/>
      <c r="O2020" s="13"/>
      <c r="P2020" s="13"/>
      <c r="Q2020" s="13"/>
      <c r="R2020" s="13"/>
      <c r="S2020" s="13"/>
      <c r="T2020" s="13"/>
      <c r="U2020" s="13"/>
      <c r="V2020" s="13"/>
      <c r="W2020" s="13"/>
    </row>
    <row r="2021" spans="6:23" ht="12.75">
      <c r="F2021" s="13"/>
      <c r="G2021" s="13"/>
      <c r="H2021" s="13"/>
      <c r="I2021" s="13"/>
      <c r="J2021" s="13"/>
      <c r="K2021" s="13"/>
      <c r="L2021" s="13"/>
      <c r="M2021" s="13"/>
      <c r="N2021" s="13"/>
      <c r="O2021" s="13"/>
      <c r="P2021" s="13"/>
      <c r="Q2021" s="13"/>
      <c r="R2021" s="13"/>
      <c r="S2021" s="13"/>
      <c r="T2021" s="13"/>
      <c r="U2021" s="13"/>
      <c r="V2021" s="13"/>
      <c r="W2021" s="13"/>
    </row>
    <row r="2022" spans="6:23" ht="12.75">
      <c r="F2022" s="13"/>
      <c r="G2022" s="13"/>
      <c r="H2022" s="13"/>
      <c r="I2022" s="13"/>
      <c r="J2022" s="13"/>
      <c r="K2022" s="13"/>
      <c r="L2022" s="13"/>
      <c r="M2022" s="13"/>
      <c r="N2022" s="13"/>
      <c r="O2022" s="13"/>
      <c r="P2022" s="13"/>
      <c r="Q2022" s="13"/>
      <c r="R2022" s="13"/>
      <c r="S2022" s="13"/>
      <c r="T2022" s="13"/>
      <c r="U2022" s="13"/>
      <c r="V2022" s="13"/>
      <c r="W2022" s="13"/>
    </row>
    <row r="2023" spans="6:23" ht="12.75">
      <c r="F2023" s="13"/>
      <c r="G2023" s="13"/>
      <c r="H2023" s="13"/>
      <c r="I2023" s="13"/>
      <c r="J2023" s="13"/>
      <c r="K2023" s="13"/>
      <c r="L2023" s="13"/>
      <c r="M2023" s="13"/>
      <c r="N2023" s="13"/>
      <c r="O2023" s="13"/>
      <c r="P2023" s="13"/>
      <c r="Q2023" s="13"/>
      <c r="R2023" s="13"/>
      <c r="S2023" s="13"/>
      <c r="T2023" s="13"/>
      <c r="U2023" s="13"/>
      <c r="V2023" s="13"/>
      <c r="W2023" s="13"/>
    </row>
    <row r="2024" spans="6:23" ht="12.75">
      <c r="F2024" s="13"/>
      <c r="G2024" s="13"/>
      <c r="H2024" s="13"/>
      <c r="I2024" s="13"/>
      <c r="J2024" s="13"/>
      <c r="K2024" s="13"/>
      <c r="L2024" s="13"/>
      <c r="M2024" s="13"/>
      <c r="N2024" s="13"/>
      <c r="O2024" s="13"/>
      <c r="P2024" s="13"/>
      <c r="Q2024" s="13"/>
      <c r="R2024" s="13"/>
      <c r="S2024" s="13"/>
      <c r="T2024" s="13"/>
      <c r="U2024" s="13"/>
      <c r="V2024" s="13"/>
      <c r="W2024" s="13"/>
    </row>
    <row r="2025" spans="6:23" ht="12.75">
      <c r="F2025" s="13"/>
      <c r="G2025" s="13"/>
      <c r="H2025" s="13"/>
      <c r="I2025" s="13"/>
      <c r="J2025" s="13"/>
      <c r="K2025" s="13"/>
      <c r="L2025" s="13"/>
      <c r="M2025" s="13"/>
      <c r="N2025" s="13"/>
      <c r="O2025" s="13"/>
      <c r="P2025" s="13"/>
      <c r="Q2025" s="13"/>
      <c r="R2025" s="13"/>
      <c r="S2025" s="13"/>
      <c r="T2025" s="13"/>
      <c r="U2025" s="13"/>
      <c r="V2025" s="13"/>
      <c r="W2025" s="13"/>
    </row>
    <row r="2026" spans="6:23" ht="12.75">
      <c r="F2026" s="13"/>
      <c r="G2026" s="13"/>
      <c r="H2026" s="13"/>
      <c r="I2026" s="13"/>
      <c r="J2026" s="13"/>
      <c r="K2026" s="13"/>
      <c r="L2026" s="13"/>
      <c r="M2026" s="13"/>
      <c r="N2026" s="13"/>
      <c r="O2026" s="13"/>
      <c r="P2026" s="13"/>
      <c r="Q2026" s="13"/>
      <c r="R2026" s="13"/>
      <c r="S2026" s="13"/>
      <c r="T2026" s="13"/>
      <c r="U2026" s="13"/>
      <c r="V2026" s="13"/>
      <c r="W2026" s="13"/>
    </row>
    <row r="2027" spans="6:23" ht="12.75">
      <c r="F2027" s="13"/>
      <c r="G2027" s="13"/>
      <c r="H2027" s="13"/>
      <c r="I2027" s="13"/>
      <c r="J2027" s="13"/>
      <c r="K2027" s="13"/>
      <c r="L2027" s="13"/>
      <c r="M2027" s="13"/>
      <c r="N2027" s="13"/>
      <c r="O2027" s="13"/>
      <c r="P2027" s="13"/>
      <c r="Q2027" s="13"/>
      <c r="R2027" s="13"/>
      <c r="S2027" s="13"/>
      <c r="T2027" s="13"/>
      <c r="U2027" s="13"/>
      <c r="V2027" s="13"/>
      <c r="W2027" s="13"/>
    </row>
    <row r="2028" spans="6:23" ht="12.75">
      <c r="F2028" s="13"/>
      <c r="G2028" s="13"/>
      <c r="H2028" s="13"/>
      <c r="I2028" s="13"/>
      <c r="J2028" s="13"/>
      <c r="K2028" s="13"/>
      <c r="L2028" s="13"/>
      <c r="M2028" s="13"/>
      <c r="N2028" s="13"/>
      <c r="O2028" s="13"/>
      <c r="P2028" s="13"/>
      <c r="Q2028" s="13"/>
      <c r="R2028" s="13"/>
      <c r="S2028" s="13"/>
      <c r="T2028" s="13"/>
      <c r="U2028" s="13"/>
      <c r="V2028" s="13"/>
      <c r="W2028" s="13"/>
    </row>
    <row r="2029" spans="6:23" ht="12.75">
      <c r="F2029" s="13"/>
      <c r="G2029" s="13"/>
      <c r="H2029" s="13"/>
      <c r="I2029" s="13"/>
      <c r="J2029" s="13"/>
      <c r="K2029" s="13"/>
      <c r="L2029" s="13"/>
      <c r="M2029" s="13"/>
      <c r="N2029" s="13"/>
      <c r="O2029" s="13"/>
      <c r="P2029" s="13"/>
      <c r="Q2029" s="13"/>
      <c r="R2029" s="13"/>
      <c r="S2029" s="13"/>
      <c r="T2029" s="13"/>
      <c r="U2029" s="13"/>
      <c r="V2029" s="13"/>
      <c r="W2029" s="13"/>
    </row>
    <row r="2030" spans="6:23" ht="12.75">
      <c r="F2030" s="13"/>
      <c r="G2030" s="13"/>
      <c r="H2030" s="13"/>
      <c r="I2030" s="13"/>
      <c r="J2030" s="13"/>
      <c r="K2030" s="13"/>
      <c r="L2030" s="13"/>
      <c r="M2030" s="13"/>
      <c r="N2030" s="13"/>
      <c r="O2030" s="13"/>
      <c r="P2030" s="13"/>
      <c r="Q2030" s="13"/>
      <c r="R2030" s="13"/>
      <c r="S2030" s="13"/>
      <c r="T2030" s="13"/>
      <c r="U2030" s="13"/>
      <c r="V2030" s="13"/>
      <c r="W2030" s="13"/>
    </row>
    <row r="2031" spans="6:23" ht="12.75">
      <c r="F2031" s="13"/>
      <c r="G2031" s="13"/>
      <c r="H2031" s="13"/>
      <c r="I2031" s="13"/>
      <c r="J2031" s="13"/>
      <c r="K2031" s="13"/>
      <c r="L2031" s="13"/>
      <c r="M2031" s="13"/>
      <c r="N2031" s="13"/>
      <c r="O2031" s="13"/>
      <c r="P2031" s="13"/>
      <c r="Q2031" s="13"/>
      <c r="R2031" s="13"/>
      <c r="S2031" s="13"/>
      <c r="T2031" s="13"/>
      <c r="U2031" s="13"/>
      <c r="V2031" s="13"/>
      <c r="W2031" s="13"/>
    </row>
    <row r="2032" spans="6:23" ht="12.75">
      <c r="F2032" s="13"/>
      <c r="G2032" s="13"/>
      <c r="H2032" s="13"/>
      <c r="I2032" s="13"/>
      <c r="J2032" s="13"/>
      <c r="K2032" s="13"/>
      <c r="L2032" s="13"/>
      <c r="M2032" s="13"/>
      <c r="N2032" s="13"/>
      <c r="O2032" s="13"/>
      <c r="P2032" s="13"/>
      <c r="Q2032" s="13"/>
      <c r="R2032" s="13"/>
      <c r="S2032" s="13"/>
      <c r="T2032" s="13"/>
      <c r="U2032" s="13"/>
      <c r="V2032" s="13"/>
      <c r="W2032" s="13"/>
    </row>
    <row r="2033" spans="6:23" ht="12.75">
      <c r="F2033" s="13"/>
      <c r="G2033" s="13"/>
      <c r="H2033" s="13"/>
      <c r="I2033" s="13"/>
      <c r="J2033" s="13"/>
      <c r="K2033" s="13"/>
      <c r="L2033" s="13"/>
      <c r="M2033" s="13"/>
      <c r="N2033" s="13"/>
      <c r="O2033" s="13"/>
      <c r="P2033" s="13"/>
      <c r="Q2033" s="13"/>
      <c r="R2033" s="13"/>
      <c r="S2033" s="13"/>
      <c r="T2033" s="13"/>
      <c r="U2033" s="13"/>
      <c r="V2033" s="13"/>
      <c r="W2033" s="13"/>
    </row>
    <row r="2034" spans="6:23" ht="12.75">
      <c r="F2034" s="13"/>
      <c r="G2034" s="13"/>
      <c r="H2034" s="13"/>
      <c r="I2034" s="13"/>
      <c r="J2034" s="13"/>
      <c r="K2034" s="13"/>
      <c r="L2034" s="13"/>
      <c r="M2034" s="13"/>
      <c r="N2034" s="13"/>
      <c r="O2034" s="13"/>
      <c r="P2034" s="13"/>
      <c r="Q2034" s="13"/>
      <c r="R2034" s="13"/>
      <c r="S2034" s="13"/>
      <c r="T2034" s="13"/>
      <c r="U2034" s="13"/>
      <c r="V2034" s="13"/>
      <c r="W2034" s="13"/>
    </row>
    <row r="2035" spans="6:23" ht="12.75">
      <c r="F2035" s="13"/>
      <c r="G2035" s="13"/>
      <c r="H2035" s="13"/>
      <c r="I2035" s="13"/>
      <c r="J2035" s="13"/>
      <c r="K2035" s="13"/>
      <c r="L2035" s="13"/>
      <c r="M2035" s="13"/>
      <c r="N2035" s="13"/>
      <c r="O2035" s="13"/>
      <c r="P2035" s="13"/>
      <c r="Q2035" s="13"/>
      <c r="R2035" s="13"/>
      <c r="S2035" s="13"/>
      <c r="T2035" s="13"/>
      <c r="U2035" s="13"/>
      <c r="V2035" s="13"/>
      <c r="W2035" s="13"/>
    </row>
    <row r="2036" spans="6:23" ht="12.75">
      <c r="F2036" s="13"/>
      <c r="G2036" s="13"/>
      <c r="H2036" s="13"/>
      <c r="I2036" s="13"/>
      <c r="J2036" s="13"/>
      <c r="K2036" s="13"/>
      <c r="L2036" s="13"/>
      <c r="M2036" s="13"/>
      <c r="N2036" s="13"/>
      <c r="O2036" s="13"/>
      <c r="P2036" s="13"/>
      <c r="Q2036" s="13"/>
      <c r="R2036" s="13"/>
      <c r="S2036" s="13"/>
      <c r="T2036" s="13"/>
      <c r="U2036" s="13"/>
      <c r="V2036" s="13"/>
      <c r="W2036" s="13"/>
    </row>
    <row r="2037" spans="6:23" ht="12.75">
      <c r="F2037" s="13"/>
      <c r="G2037" s="13"/>
      <c r="H2037" s="13"/>
      <c r="I2037" s="13"/>
      <c r="J2037" s="13"/>
      <c r="K2037" s="13"/>
      <c r="L2037" s="13"/>
      <c r="M2037" s="13"/>
      <c r="N2037" s="13"/>
      <c r="O2037" s="13"/>
      <c r="P2037" s="13"/>
      <c r="Q2037" s="13"/>
      <c r="R2037" s="13"/>
      <c r="S2037" s="13"/>
      <c r="T2037" s="13"/>
      <c r="U2037" s="13"/>
      <c r="V2037" s="13"/>
      <c r="W2037" s="13"/>
    </row>
    <row r="2038" spans="6:23" ht="12.75">
      <c r="F2038" s="13"/>
      <c r="G2038" s="13"/>
      <c r="H2038" s="13"/>
      <c r="I2038" s="13"/>
      <c r="J2038" s="13"/>
      <c r="K2038" s="13"/>
      <c r="L2038" s="13"/>
      <c r="M2038" s="13"/>
      <c r="N2038" s="13"/>
      <c r="O2038" s="13"/>
      <c r="P2038" s="13"/>
      <c r="Q2038" s="13"/>
      <c r="R2038" s="13"/>
      <c r="S2038" s="13"/>
      <c r="T2038" s="13"/>
      <c r="U2038" s="13"/>
      <c r="V2038" s="13"/>
      <c r="W2038" s="13"/>
    </row>
  </sheetData>
  <mergeCells count="27">
    <mergeCell ref="Q6:R6"/>
    <mergeCell ref="S6:T6"/>
    <mergeCell ref="U6:V6"/>
    <mergeCell ref="W6:X6"/>
    <mergeCell ref="J6:K6"/>
    <mergeCell ref="L6:M6"/>
    <mergeCell ref="H6:I6"/>
    <mergeCell ref="N6:O6"/>
    <mergeCell ref="H181:O181"/>
    <mergeCell ref="H182:I182"/>
    <mergeCell ref="J182:K182"/>
    <mergeCell ref="L182:M182"/>
    <mergeCell ref="N182:O182"/>
    <mergeCell ref="B2:X2"/>
    <mergeCell ref="H5:O5"/>
    <mergeCell ref="Q5:X5"/>
    <mergeCell ref="B1:X1"/>
    <mergeCell ref="Z5:AG5"/>
    <mergeCell ref="AI5:AP5"/>
    <mergeCell ref="AI6:AJ6"/>
    <mergeCell ref="AK6:AL6"/>
    <mergeCell ref="AM6:AN6"/>
    <mergeCell ref="AO6:AP6"/>
    <mergeCell ref="Z6:AA6"/>
    <mergeCell ref="AB6:AC6"/>
    <mergeCell ref="AD6:AE6"/>
    <mergeCell ref="AF6:AG6"/>
  </mergeCells>
  <printOptions/>
  <pageMargins left="0.233" right="0.333" top="0.75" bottom="0.5" header="0.5" footer="0.5"/>
  <pageSetup fitToHeight="17" horizontalDpi="600" verticalDpi="600" orientation="landscape" paperSize="5" scale="68" r:id="rId1"/>
  <rowBreaks count="3" manualBreakCount="3">
    <brk id="60" max="23" man="1"/>
    <brk id="109" max="23" man="1"/>
    <brk id="16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237"/>
  <sheetViews>
    <sheetView workbookViewId="0" topLeftCell="A1">
      <selection activeCell="A1" sqref="A1:W1"/>
    </sheetView>
  </sheetViews>
  <sheetFormatPr defaultColWidth="9.140625" defaultRowHeight="12.75"/>
  <cols>
    <col min="1" max="1" width="12.57421875" style="0" customWidth="1"/>
    <col min="2" max="2" width="7.57421875" style="0" hidden="1" customWidth="1"/>
    <col min="3" max="3" width="9.140625" style="0" hidden="1" customWidth="1"/>
    <col min="4" max="4" width="7.57421875" style="0" customWidth="1"/>
    <col min="5" max="5" width="97.57421875" style="0" customWidth="1"/>
    <col min="6" max="6" width="30.00390625" style="0" customWidth="1"/>
    <col min="7" max="7" width="7.57421875" style="0" customWidth="1"/>
    <col min="8" max="8" width="8.421875" style="0" customWidth="1"/>
    <col min="9" max="9" width="7.57421875" style="0" customWidth="1"/>
    <col min="10" max="10" width="6.7109375" style="0" customWidth="1"/>
    <col min="11" max="11" width="7.57421875" style="0" customWidth="1"/>
    <col min="12" max="12" width="6.421875" style="0" customWidth="1"/>
    <col min="13" max="13" width="7.421875" style="0" customWidth="1"/>
    <col min="14" max="14" width="7.7109375" style="0" customWidth="1"/>
    <col min="15" max="15" width="1.57421875" style="0" customWidth="1"/>
    <col min="16" max="16" width="5.8515625" style="0" customWidth="1"/>
    <col min="17" max="17" width="6.57421875" style="0" customWidth="1"/>
    <col min="18" max="19" width="6.71093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7.28125" style="0" customWidth="1"/>
    <col min="24" max="24" width="2.00390625" style="0" customWidth="1"/>
    <col min="25" max="25" width="5.8515625" style="0" customWidth="1"/>
    <col min="26" max="26" width="6.421875" style="0" customWidth="1"/>
    <col min="27" max="27" width="7.421875" style="0" customWidth="1"/>
    <col min="28" max="28" width="6.421875" style="0" customWidth="1"/>
    <col min="29" max="29" width="5.8515625" style="0" customWidth="1"/>
    <col min="30" max="30" width="6.57421875" style="0" customWidth="1"/>
    <col min="31" max="31" width="5.8515625" style="0" customWidth="1"/>
    <col min="32" max="32" width="6.7109375" style="0" customWidth="1"/>
    <col min="33" max="33" width="1.421875" style="0" customWidth="1"/>
    <col min="34" max="34" width="5.8515625" style="0" customWidth="1"/>
    <col min="35" max="35" width="6.57421875" style="0" customWidth="1"/>
    <col min="36" max="36" width="7.140625" style="0" customWidth="1"/>
    <col min="37" max="37" width="6.8515625" style="0" customWidth="1"/>
    <col min="38" max="38" width="5.8515625" style="0" customWidth="1"/>
    <col min="39" max="39" width="6.8515625" style="0" customWidth="1"/>
    <col min="40" max="40" width="5.8515625" style="0" customWidth="1"/>
    <col min="41" max="41" width="7.28125" style="0" customWidth="1"/>
  </cols>
  <sheetData>
    <row r="1" spans="1:24" ht="12.75">
      <c r="A1" s="261" t="s">
        <v>173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1"/>
    </row>
    <row r="2" spans="1:24" ht="12.75">
      <c r="A2" s="261" t="s">
        <v>172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1"/>
    </row>
    <row r="3" spans="1:5" ht="12.75">
      <c r="A3" s="22"/>
      <c r="B3" s="22"/>
      <c r="C3" s="22"/>
      <c r="E3" s="139" t="str">
        <f>Measures!F3</f>
        <v>Revised Final--July 17, 2007</v>
      </c>
    </row>
    <row r="4" spans="5:41" ht="12.75">
      <c r="E4" s="23"/>
      <c r="Y4" s="26"/>
      <c r="Z4" s="26"/>
      <c r="AA4" s="26"/>
      <c r="AB4" s="26"/>
      <c r="AC4" s="26"/>
      <c r="AD4" s="26"/>
      <c r="AE4" s="26"/>
      <c r="AF4" s="26"/>
      <c r="AG4" s="26"/>
      <c r="AH4" s="5"/>
      <c r="AI4" s="26"/>
      <c r="AJ4" s="26"/>
      <c r="AK4" s="26"/>
      <c r="AL4" s="26"/>
      <c r="AM4" s="26"/>
      <c r="AN4" s="26"/>
      <c r="AO4" s="26"/>
    </row>
    <row r="5" spans="1:41" ht="13.5">
      <c r="A5" s="66"/>
      <c r="B5" s="66"/>
      <c r="C5" s="66"/>
      <c r="D5" s="66"/>
      <c r="E5" s="65"/>
      <c r="F5" s="66"/>
      <c r="G5" s="255" t="s">
        <v>34</v>
      </c>
      <c r="H5" s="256"/>
      <c r="I5" s="256"/>
      <c r="J5" s="256"/>
      <c r="K5" s="256"/>
      <c r="L5" s="256"/>
      <c r="M5" s="256"/>
      <c r="N5" s="257"/>
      <c r="O5" s="101"/>
      <c r="P5" s="256" t="s">
        <v>42</v>
      </c>
      <c r="Q5" s="256"/>
      <c r="R5" s="256"/>
      <c r="S5" s="256"/>
      <c r="T5" s="256"/>
      <c r="U5" s="256"/>
      <c r="V5" s="256"/>
      <c r="W5" s="257"/>
      <c r="X5" s="24"/>
      <c r="Y5" s="255" t="s">
        <v>43</v>
      </c>
      <c r="Z5" s="256"/>
      <c r="AA5" s="256"/>
      <c r="AB5" s="256"/>
      <c r="AC5" s="256"/>
      <c r="AD5" s="256"/>
      <c r="AE5" s="256"/>
      <c r="AF5" s="257"/>
      <c r="AG5" s="24"/>
      <c r="AH5" s="256" t="s">
        <v>174</v>
      </c>
      <c r="AI5" s="256"/>
      <c r="AJ5" s="256"/>
      <c r="AK5" s="256"/>
      <c r="AL5" s="256"/>
      <c r="AM5" s="256"/>
      <c r="AN5" s="256"/>
      <c r="AO5" s="257"/>
    </row>
    <row r="6" spans="1:41" ht="12.75">
      <c r="A6" s="67" t="s">
        <v>182</v>
      </c>
      <c r="B6" s="67" t="s">
        <v>175</v>
      </c>
      <c r="C6" s="67"/>
      <c r="D6" s="67"/>
      <c r="E6" s="67"/>
      <c r="F6" s="67"/>
      <c r="G6" s="260" t="s">
        <v>35</v>
      </c>
      <c r="H6" s="259"/>
      <c r="I6" s="260" t="s">
        <v>36</v>
      </c>
      <c r="J6" s="259"/>
      <c r="K6" s="260" t="s">
        <v>3</v>
      </c>
      <c r="L6" s="259"/>
      <c r="M6" s="260" t="s">
        <v>37</v>
      </c>
      <c r="N6" s="259"/>
      <c r="O6" s="102"/>
      <c r="P6" s="258" t="s">
        <v>35</v>
      </c>
      <c r="Q6" s="259"/>
      <c r="R6" s="260" t="s">
        <v>36</v>
      </c>
      <c r="S6" s="259"/>
      <c r="T6" s="260" t="s">
        <v>3</v>
      </c>
      <c r="U6" s="259"/>
      <c r="V6" s="260" t="s">
        <v>37</v>
      </c>
      <c r="W6" s="259"/>
      <c r="X6" s="61"/>
      <c r="Y6" s="260" t="s">
        <v>35</v>
      </c>
      <c r="Z6" s="259"/>
      <c r="AA6" s="260" t="s">
        <v>36</v>
      </c>
      <c r="AB6" s="259"/>
      <c r="AC6" s="260" t="s">
        <v>3</v>
      </c>
      <c r="AD6" s="259"/>
      <c r="AE6" s="260" t="s">
        <v>37</v>
      </c>
      <c r="AF6" s="259"/>
      <c r="AG6" s="61"/>
      <c r="AH6" s="258" t="s">
        <v>35</v>
      </c>
      <c r="AI6" s="259"/>
      <c r="AJ6" s="260" t="s">
        <v>36</v>
      </c>
      <c r="AK6" s="259"/>
      <c r="AL6" s="260" t="s">
        <v>3</v>
      </c>
      <c r="AM6" s="259"/>
      <c r="AN6" s="260" t="s">
        <v>37</v>
      </c>
      <c r="AO6" s="259"/>
    </row>
    <row r="7" spans="1:41" ht="12.75">
      <c r="A7" s="68" t="s">
        <v>183</v>
      </c>
      <c r="B7" s="68" t="s">
        <v>176</v>
      </c>
      <c r="C7" s="68" t="s">
        <v>0</v>
      </c>
      <c r="D7" s="68" t="s">
        <v>39</v>
      </c>
      <c r="E7" s="68" t="s">
        <v>1</v>
      </c>
      <c r="F7" s="68" t="s">
        <v>40</v>
      </c>
      <c r="G7" s="104" t="s">
        <v>2</v>
      </c>
      <c r="H7" s="104" t="s">
        <v>41</v>
      </c>
      <c r="I7" s="104" t="s">
        <v>2</v>
      </c>
      <c r="J7" s="104" t="s">
        <v>41</v>
      </c>
      <c r="K7" s="104" t="s">
        <v>2</v>
      </c>
      <c r="L7" s="104" t="s">
        <v>41</v>
      </c>
      <c r="M7" s="104" t="s">
        <v>2</v>
      </c>
      <c r="N7" s="104" t="s">
        <v>41</v>
      </c>
      <c r="O7" s="104"/>
      <c r="P7" s="129" t="s">
        <v>2</v>
      </c>
      <c r="Q7" s="104" t="s">
        <v>41</v>
      </c>
      <c r="R7" s="104" t="s">
        <v>2</v>
      </c>
      <c r="S7" s="104" t="s">
        <v>41</v>
      </c>
      <c r="T7" s="104" t="s">
        <v>2</v>
      </c>
      <c r="U7" s="104" t="s">
        <v>41</v>
      </c>
      <c r="V7" s="104" t="s">
        <v>2</v>
      </c>
      <c r="W7" s="104" t="s">
        <v>41</v>
      </c>
      <c r="X7" s="104"/>
      <c r="Y7" s="104" t="s">
        <v>2</v>
      </c>
      <c r="Z7" s="104" t="s">
        <v>41</v>
      </c>
      <c r="AA7" s="104" t="s">
        <v>2</v>
      </c>
      <c r="AB7" s="104" t="s">
        <v>41</v>
      </c>
      <c r="AC7" s="104" t="s">
        <v>2</v>
      </c>
      <c r="AD7" s="104" t="s">
        <v>41</v>
      </c>
      <c r="AE7" s="104" t="s">
        <v>2</v>
      </c>
      <c r="AF7" s="104" t="s">
        <v>41</v>
      </c>
      <c r="AG7" s="129"/>
      <c r="AH7" s="129" t="s">
        <v>2</v>
      </c>
      <c r="AI7" s="104" t="s">
        <v>41</v>
      </c>
      <c r="AJ7" s="104" t="s">
        <v>2</v>
      </c>
      <c r="AK7" s="104" t="s">
        <v>41</v>
      </c>
      <c r="AL7" s="104" t="s">
        <v>2</v>
      </c>
      <c r="AM7" s="104" t="s">
        <v>41</v>
      </c>
      <c r="AN7" s="104" t="s">
        <v>2</v>
      </c>
      <c r="AO7" s="104" t="s">
        <v>41</v>
      </c>
    </row>
    <row r="8" spans="1:41" ht="12.75">
      <c r="A8" s="62"/>
      <c r="B8" s="69"/>
      <c r="C8" s="69"/>
      <c r="D8" s="69"/>
      <c r="E8" s="62"/>
      <c r="F8" s="103"/>
      <c r="G8" s="103"/>
      <c r="H8" s="25"/>
      <c r="I8" s="103"/>
      <c r="J8" s="25"/>
      <c r="K8" s="103"/>
      <c r="L8" s="25"/>
      <c r="M8" s="103"/>
      <c r="N8" s="25"/>
      <c r="O8" s="63"/>
      <c r="P8" s="103"/>
      <c r="Q8" s="25"/>
      <c r="R8" s="103"/>
      <c r="S8" s="25"/>
      <c r="T8" s="103"/>
      <c r="U8" s="25"/>
      <c r="V8" s="103"/>
      <c r="W8" s="25"/>
      <c r="X8" s="62"/>
      <c r="Y8" s="103"/>
      <c r="Z8" s="25"/>
      <c r="AA8" s="103"/>
      <c r="AB8" s="25"/>
      <c r="AC8" s="103"/>
      <c r="AD8" s="25"/>
      <c r="AE8" s="103"/>
      <c r="AF8" s="25"/>
      <c r="AG8" s="62"/>
      <c r="AH8" s="103"/>
      <c r="AI8" s="25"/>
      <c r="AJ8" s="103"/>
      <c r="AK8" s="25"/>
      <c r="AL8" s="103"/>
      <c r="AM8" s="25"/>
      <c r="AN8" s="103"/>
      <c r="AO8" s="25"/>
    </row>
    <row r="9" spans="1:41" ht="12.75">
      <c r="A9" s="144" t="s">
        <v>270</v>
      </c>
      <c r="B9" s="71">
        <v>644</v>
      </c>
      <c r="C9" s="74">
        <v>39234</v>
      </c>
      <c r="D9" s="78" t="s">
        <v>77</v>
      </c>
      <c r="E9" s="87" t="s">
        <v>92</v>
      </c>
      <c r="F9" s="116" t="s">
        <v>47</v>
      </c>
      <c r="G9" s="163">
        <v>0</v>
      </c>
      <c r="H9" s="164">
        <v>0</v>
      </c>
      <c r="I9" s="163" t="s">
        <v>8</v>
      </c>
      <c r="J9" s="164" t="s">
        <v>8</v>
      </c>
      <c r="K9" s="163">
        <v>0</v>
      </c>
      <c r="L9" s="164">
        <v>0</v>
      </c>
      <c r="M9" s="163" t="s">
        <v>8</v>
      </c>
      <c r="N9" s="164" t="s">
        <v>8</v>
      </c>
      <c r="O9" s="167"/>
      <c r="P9" s="163">
        <v>0</v>
      </c>
      <c r="Q9" s="164">
        <v>0</v>
      </c>
      <c r="R9" s="163" t="s">
        <v>8</v>
      </c>
      <c r="S9" s="164" t="s">
        <v>8</v>
      </c>
      <c r="T9" s="163">
        <v>0</v>
      </c>
      <c r="U9" s="164">
        <v>0</v>
      </c>
      <c r="V9" s="163" t="s">
        <v>8</v>
      </c>
      <c r="W9" s="164" t="s">
        <v>8</v>
      </c>
      <c r="X9" s="168"/>
      <c r="Y9" s="163">
        <v>0</v>
      </c>
      <c r="Z9" s="164">
        <v>0</v>
      </c>
      <c r="AA9" s="163" t="s">
        <v>8</v>
      </c>
      <c r="AB9" s="164" t="s">
        <v>8</v>
      </c>
      <c r="AC9" s="163">
        <v>0</v>
      </c>
      <c r="AD9" s="164">
        <v>0</v>
      </c>
      <c r="AE9" s="163" t="s">
        <v>8</v>
      </c>
      <c r="AF9" s="164" t="s">
        <v>8</v>
      </c>
      <c r="AG9" s="167"/>
      <c r="AH9" s="163">
        <v>0</v>
      </c>
      <c r="AI9" s="164">
        <v>0</v>
      </c>
      <c r="AJ9" s="163" t="s">
        <v>8</v>
      </c>
      <c r="AK9" s="164" t="s">
        <v>8</v>
      </c>
      <c r="AL9" s="163">
        <v>0</v>
      </c>
      <c r="AM9" s="164">
        <v>0</v>
      </c>
      <c r="AN9" s="163" t="s">
        <v>8</v>
      </c>
      <c r="AO9" s="164" t="s">
        <v>8</v>
      </c>
    </row>
    <row r="10" spans="1:41" ht="12.75">
      <c r="A10" s="144"/>
      <c r="B10" s="71"/>
      <c r="C10" s="74"/>
      <c r="D10" s="78"/>
      <c r="E10" s="87"/>
      <c r="F10" s="116"/>
      <c r="G10" s="163"/>
      <c r="H10" s="164"/>
      <c r="I10" s="163"/>
      <c r="J10" s="164"/>
      <c r="K10" s="163"/>
      <c r="L10" s="164"/>
      <c r="M10" s="163"/>
      <c r="N10" s="164"/>
      <c r="O10" s="167"/>
      <c r="P10" s="163"/>
      <c r="Q10" s="164"/>
      <c r="R10" s="163"/>
      <c r="S10" s="164"/>
      <c r="T10" s="163"/>
      <c r="U10" s="164"/>
      <c r="V10" s="163"/>
      <c r="W10" s="164"/>
      <c r="X10" s="168"/>
      <c r="Y10" s="163"/>
      <c r="Z10" s="164"/>
      <c r="AA10" s="163"/>
      <c r="AB10" s="164"/>
      <c r="AC10" s="163"/>
      <c r="AD10" s="164"/>
      <c r="AE10" s="163"/>
      <c r="AF10" s="164"/>
      <c r="AG10" s="167"/>
      <c r="AH10" s="163"/>
      <c r="AI10" s="164"/>
      <c r="AJ10" s="163"/>
      <c r="AK10" s="164"/>
      <c r="AL10" s="163"/>
      <c r="AM10" s="164"/>
      <c r="AN10" s="163"/>
      <c r="AO10" s="164"/>
    </row>
    <row r="11" spans="1:41" ht="12.75">
      <c r="A11" s="143" t="s">
        <v>232</v>
      </c>
      <c r="B11" s="71">
        <v>111</v>
      </c>
      <c r="C11" s="74">
        <v>39129</v>
      </c>
      <c r="D11" s="79" t="s">
        <v>108</v>
      </c>
      <c r="E11" s="89" t="s">
        <v>82</v>
      </c>
      <c r="F11" s="118" t="s">
        <v>4</v>
      </c>
      <c r="G11" s="169">
        <v>0</v>
      </c>
      <c r="H11" s="170">
        <v>0</v>
      </c>
      <c r="I11" s="169">
        <v>0</v>
      </c>
      <c r="J11" s="170">
        <v>0</v>
      </c>
      <c r="K11" s="169" t="s">
        <v>9</v>
      </c>
      <c r="L11" s="170" t="s">
        <v>9</v>
      </c>
      <c r="M11" s="169" t="s">
        <v>9</v>
      </c>
      <c r="N11" s="170" t="s">
        <v>9</v>
      </c>
      <c r="O11" s="171"/>
      <c r="P11" s="169">
        <v>0</v>
      </c>
      <c r="Q11" s="170">
        <v>0</v>
      </c>
      <c r="R11" s="169">
        <v>0</v>
      </c>
      <c r="S11" s="170">
        <v>0</v>
      </c>
      <c r="T11" s="169" t="s">
        <v>9</v>
      </c>
      <c r="U11" s="170" t="s">
        <v>9</v>
      </c>
      <c r="V11" s="169" t="s">
        <v>9</v>
      </c>
      <c r="W11" s="170" t="s">
        <v>9</v>
      </c>
      <c r="X11" s="172"/>
      <c r="Y11" s="169">
        <v>0</v>
      </c>
      <c r="Z11" s="170">
        <v>0</v>
      </c>
      <c r="AA11" s="169">
        <v>0</v>
      </c>
      <c r="AB11" s="170">
        <v>0</v>
      </c>
      <c r="AC11" s="169" t="s">
        <v>9</v>
      </c>
      <c r="AD11" s="170" t="s">
        <v>9</v>
      </c>
      <c r="AE11" s="169" t="s">
        <v>9</v>
      </c>
      <c r="AF11" s="170" t="s">
        <v>9</v>
      </c>
      <c r="AG11" s="172"/>
      <c r="AH11" s="169">
        <v>0</v>
      </c>
      <c r="AI11" s="170">
        <v>0</v>
      </c>
      <c r="AJ11" s="169">
        <v>0</v>
      </c>
      <c r="AK11" s="170">
        <v>0</v>
      </c>
      <c r="AL11" s="169" t="s">
        <v>9</v>
      </c>
      <c r="AM11" s="170" t="s">
        <v>9</v>
      </c>
      <c r="AN11" s="169" t="s">
        <v>9</v>
      </c>
      <c r="AO11" s="170" t="s">
        <v>9</v>
      </c>
    </row>
    <row r="12" spans="1:41" ht="12.75">
      <c r="A12" s="148" t="s">
        <v>240</v>
      </c>
      <c r="B12" s="70">
        <v>241</v>
      </c>
      <c r="C12" s="73">
        <v>39161</v>
      </c>
      <c r="D12" s="78" t="s">
        <v>64</v>
      </c>
      <c r="E12" s="91" t="s">
        <v>20</v>
      </c>
      <c r="F12" s="120" t="s">
        <v>4</v>
      </c>
      <c r="G12" s="163">
        <v>0</v>
      </c>
      <c r="H12" s="164">
        <v>0</v>
      </c>
      <c r="I12" s="163">
        <v>0</v>
      </c>
      <c r="J12" s="164">
        <v>0</v>
      </c>
      <c r="K12" s="163">
        <v>0</v>
      </c>
      <c r="L12" s="164">
        <v>0</v>
      </c>
      <c r="M12" s="187">
        <f>G12+I12+K12</f>
        <v>0</v>
      </c>
      <c r="N12" s="188">
        <f>H12+J12+L12</f>
        <v>0</v>
      </c>
      <c r="O12" s="168"/>
      <c r="P12" s="163">
        <v>0</v>
      </c>
      <c r="Q12" s="164">
        <v>0</v>
      </c>
      <c r="R12" s="163">
        <v>0</v>
      </c>
      <c r="S12" s="164">
        <v>0</v>
      </c>
      <c r="T12" s="163">
        <v>0</v>
      </c>
      <c r="U12" s="164">
        <v>0</v>
      </c>
      <c r="V12" s="187">
        <f>P12+R12+T12</f>
        <v>0</v>
      </c>
      <c r="W12" s="188">
        <f>Q12+S12+U12</f>
        <v>0</v>
      </c>
      <c r="X12" s="168"/>
      <c r="Y12" s="163">
        <v>0</v>
      </c>
      <c r="Z12" s="164">
        <v>0</v>
      </c>
      <c r="AA12" s="163">
        <v>0</v>
      </c>
      <c r="AB12" s="164">
        <v>0</v>
      </c>
      <c r="AC12" s="163">
        <v>0</v>
      </c>
      <c r="AD12" s="164">
        <v>0</v>
      </c>
      <c r="AE12" s="187">
        <f>Y12+AA12+AC12</f>
        <v>0</v>
      </c>
      <c r="AF12" s="188">
        <f>Z12+AB12+AD12</f>
        <v>0</v>
      </c>
      <c r="AG12" s="168"/>
      <c r="AH12" s="163">
        <v>0</v>
      </c>
      <c r="AI12" s="164">
        <v>0</v>
      </c>
      <c r="AJ12" s="163">
        <v>0</v>
      </c>
      <c r="AK12" s="164">
        <v>0</v>
      </c>
      <c r="AL12" s="163">
        <v>0</v>
      </c>
      <c r="AM12" s="164">
        <v>0</v>
      </c>
      <c r="AN12" s="187">
        <f>AH12+AJ12+AL12</f>
        <v>0</v>
      </c>
      <c r="AO12" s="188">
        <f>AI12+AK12+AM12</f>
        <v>0</v>
      </c>
    </row>
    <row r="13" spans="1:41" ht="12.75">
      <c r="A13" s="143" t="s">
        <v>255</v>
      </c>
      <c r="B13" s="70">
        <v>549</v>
      </c>
      <c r="C13" s="73">
        <v>39193</v>
      </c>
      <c r="D13" s="80" t="s">
        <v>66</v>
      </c>
      <c r="E13" s="87" t="s">
        <v>196</v>
      </c>
      <c r="F13" s="116" t="s">
        <v>4</v>
      </c>
      <c r="G13" s="163">
        <v>0</v>
      </c>
      <c r="H13" s="164">
        <v>0</v>
      </c>
      <c r="I13" s="163">
        <v>0</v>
      </c>
      <c r="J13" s="164">
        <v>0</v>
      </c>
      <c r="K13" s="163" t="s">
        <v>9</v>
      </c>
      <c r="L13" s="164" t="s">
        <v>9</v>
      </c>
      <c r="M13" s="163" t="s">
        <v>9</v>
      </c>
      <c r="N13" s="164" t="s">
        <v>9</v>
      </c>
      <c r="O13" s="168"/>
      <c r="P13" s="163">
        <v>0</v>
      </c>
      <c r="Q13" s="164">
        <v>0</v>
      </c>
      <c r="R13" s="163">
        <v>0</v>
      </c>
      <c r="S13" s="164">
        <v>0</v>
      </c>
      <c r="T13" s="163" t="s">
        <v>9</v>
      </c>
      <c r="U13" s="164" t="s">
        <v>9</v>
      </c>
      <c r="V13" s="163" t="s">
        <v>9</v>
      </c>
      <c r="W13" s="164" t="s">
        <v>9</v>
      </c>
      <c r="X13" s="168"/>
      <c r="Y13" s="163">
        <v>0</v>
      </c>
      <c r="Z13" s="164">
        <v>0</v>
      </c>
      <c r="AA13" s="163">
        <v>0</v>
      </c>
      <c r="AB13" s="164">
        <v>0</v>
      </c>
      <c r="AC13" s="163" t="s">
        <v>9</v>
      </c>
      <c r="AD13" s="164" t="s">
        <v>9</v>
      </c>
      <c r="AE13" s="163" t="s">
        <v>9</v>
      </c>
      <c r="AF13" s="164" t="s">
        <v>9</v>
      </c>
      <c r="AG13" s="168"/>
      <c r="AH13" s="163">
        <v>0</v>
      </c>
      <c r="AI13" s="164">
        <v>0</v>
      </c>
      <c r="AJ13" s="163">
        <v>0</v>
      </c>
      <c r="AK13" s="164">
        <v>0</v>
      </c>
      <c r="AL13" s="163" t="s">
        <v>9</v>
      </c>
      <c r="AM13" s="164" t="s">
        <v>9</v>
      </c>
      <c r="AN13" s="163" t="s">
        <v>9</v>
      </c>
      <c r="AO13" s="164" t="s">
        <v>9</v>
      </c>
    </row>
    <row r="14" spans="1:41" ht="12.75">
      <c r="A14" s="143" t="s">
        <v>255</v>
      </c>
      <c r="B14" s="71">
        <v>555</v>
      </c>
      <c r="C14" s="74">
        <v>39193</v>
      </c>
      <c r="D14" s="80" t="s">
        <v>66</v>
      </c>
      <c r="E14" s="87" t="s">
        <v>89</v>
      </c>
      <c r="F14" s="116" t="s">
        <v>4</v>
      </c>
      <c r="G14" s="163">
        <v>0</v>
      </c>
      <c r="H14" s="164">
        <v>0</v>
      </c>
      <c r="I14" s="163">
        <v>0</v>
      </c>
      <c r="J14" s="164">
        <v>0</v>
      </c>
      <c r="K14" s="163" t="s">
        <v>9</v>
      </c>
      <c r="L14" s="164" t="s">
        <v>9</v>
      </c>
      <c r="M14" s="163" t="s">
        <v>9</v>
      </c>
      <c r="N14" s="164" t="s">
        <v>9</v>
      </c>
      <c r="O14" s="167"/>
      <c r="P14" s="163">
        <v>0</v>
      </c>
      <c r="Q14" s="164">
        <v>0</v>
      </c>
      <c r="R14" s="163">
        <v>0</v>
      </c>
      <c r="S14" s="164">
        <v>0</v>
      </c>
      <c r="T14" s="163" t="s">
        <v>9</v>
      </c>
      <c r="U14" s="164" t="s">
        <v>9</v>
      </c>
      <c r="V14" s="163" t="s">
        <v>9</v>
      </c>
      <c r="W14" s="164" t="s">
        <v>9</v>
      </c>
      <c r="X14" s="168"/>
      <c r="Y14" s="163">
        <v>0</v>
      </c>
      <c r="Z14" s="164">
        <v>0</v>
      </c>
      <c r="AA14" s="163">
        <v>0</v>
      </c>
      <c r="AB14" s="164">
        <v>0</v>
      </c>
      <c r="AC14" s="163" t="s">
        <v>9</v>
      </c>
      <c r="AD14" s="164" t="s">
        <v>9</v>
      </c>
      <c r="AE14" s="163" t="s">
        <v>9</v>
      </c>
      <c r="AF14" s="164" t="s">
        <v>9</v>
      </c>
      <c r="AG14" s="168"/>
      <c r="AH14" s="163">
        <v>0</v>
      </c>
      <c r="AI14" s="164">
        <v>0</v>
      </c>
      <c r="AJ14" s="163">
        <v>0</v>
      </c>
      <c r="AK14" s="164">
        <v>0</v>
      </c>
      <c r="AL14" s="163" t="s">
        <v>9</v>
      </c>
      <c r="AM14" s="164" t="s">
        <v>9</v>
      </c>
      <c r="AN14" s="163" t="s">
        <v>9</v>
      </c>
      <c r="AO14" s="164" t="s">
        <v>9</v>
      </c>
    </row>
    <row r="15" spans="1:41" ht="12.75">
      <c r="A15" s="143" t="s">
        <v>256</v>
      </c>
      <c r="B15" s="71">
        <v>597</v>
      </c>
      <c r="C15" s="74">
        <v>39198</v>
      </c>
      <c r="D15" s="79" t="s">
        <v>67</v>
      </c>
      <c r="E15" s="92" t="s">
        <v>31</v>
      </c>
      <c r="F15" s="121" t="s">
        <v>4</v>
      </c>
      <c r="G15" s="163">
        <v>0</v>
      </c>
      <c r="H15" s="164">
        <v>0</v>
      </c>
      <c r="I15" s="163">
        <v>0</v>
      </c>
      <c r="J15" s="164">
        <v>0</v>
      </c>
      <c r="K15" s="163">
        <v>0</v>
      </c>
      <c r="L15" s="164">
        <v>0</v>
      </c>
      <c r="M15" s="187">
        <f>G15+I15+K15</f>
        <v>0</v>
      </c>
      <c r="N15" s="188">
        <f>H15+J15+L15</f>
        <v>0</v>
      </c>
      <c r="O15" s="168"/>
      <c r="P15" s="163">
        <v>0</v>
      </c>
      <c r="Q15" s="164">
        <v>0</v>
      </c>
      <c r="R15" s="163">
        <v>0</v>
      </c>
      <c r="S15" s="164">
        <v>0</v>
      </c>
      <c r="T15" s="163">
        <v>0</v>
      </c>
      <c r="U15" s="164">
        <v>0</v>
      </c>
      <c r="V15" s="187">
        <f aca="true" t="shared" si="0" ref="V15:W18">P15+R15+T15</f>
        <v>0</v>
      </c>
      <c r="W15" s="188">
        <f t="shared" si="0"/>
        <v>0</v>
      </c>
      <c r="X15" s="168"/>
      <c r="Y15" s="163">
        <v>0</v>
      </c>
      <c r="Z15" s="164">
        <v>0</v>
      </c>
      <c r="AA15" s="163">
        <v>0</v>
      </c>
      <c r="AB15" s="164">
        <v>0</v>
      </c>
      <c r="AC15" s="163">
        <v>0</v>
      </c>
      <c r="AD15" s="164">
        <v>0</v>
      </c>
      <c r="AE15" s="187">
        <f aca="true" t="shared" si="1" ref="AE15:AF18">Y15+AA15+AC15</f>
        <v>0</v>
      </c>
      <c r="AF15" s="188">
        <f t="shared" si="1"/>
        <v>0</v>
      </c>
      <c r="AG15" s="168"/>
      <c r="AH15" s="163">
        <v>0</v>
      </c>
      <c r="AI15" s="164">
        <v>0</v>
      </c>
      <c r="AJ15" s="163">
        <v>0</v>
      </c>
      <c r="AK15" s="164">
        <v>0</v>
      </c>
      <c r="AL15" s="163">
        <v>0</v>
      </c>
      <c r="AM15" s="164">
        <v>0</v>
      </c>
      <c r="AN15" s="187">
        <f aca="true" t="shared" si="2" ref="AN15:AO18">AH15+AJ15+AL15</f>
        <v>0</v>
      </c>
      <c r="AO15" s="188">
        <f t="shared" si="2"/>
        <v>0</v>
      </c>
    </row>
    <row r="16" spans="1:41" ht="12.75">
      <c r="A16" s="143" t="s">
        <v>246</v>
      </c>
      <c r="B16" s="71">
        <v>532</v>
      </c>
      <c r="C16" s="74">
        <v>39193</v>
      </c>
      <c r="D16" s="80" t="s">
        <v>68</v>
      </c>
      <c r="E16" s="91" t="s">
        <v>87</v>
      </c>
      <c r="F16" s="120" t="s">
        <v>4</v>
      </c>
      <c r="G16" s="163">
        <v>0</v>
      </c>
      <c r="H16" s="164">
        <v>0</v>
      </c>
      <c r="I16" s="163">
        <v>0</v>
      </c>
      <c r="J16" s="164">
        <v>0</v>
      </c>
      <c r="K16" s="163" t="s">
        <v>7</v>
      </c>
      <c r="L16" s="188">
        <v>-1.4</v>
      </c>
      <c r="M16" s="187" t="s">
        <v>7</v>
      </c>
      <c r="N16" s="188">
        <f>H16+J16+L16</f>
        <v>-1.4</v>
      </c>
      <c r="O16" s="168"/>
      <c r="P16" s="163">
        <v>0</v>
      </c>
      <c r="Q16" s="164">
        <v>0</v>
      </c>
      <c r="R16" s="163">
        <v>0</v>
      </c>
      <c r="S16" s="164">
        <v>0</v>
      </c>
      <c r="T16" s="187">
        <v>-0.1</v>
      </c>
      <c r="U16" s="188">
        <v>-1.4</v>
      </c>
      <c r="V16" s="187">
        <f t="shared" si="0"/>
        <v>-0.1</v>
      </c>
      <c r="W16" s="188">
        <f t="shared" si="0"/>
        <v>-1.4</v>
      </c>
      <c r="X16" s="168"/>
      <c r="Y16" s="163">
        <v>0</v>
      </c>
      <c r="Z16" s="164">
        <v>0</v>
      </c>
      <c r="AA16" s="163">
        <v>0</v>
      </c>
      <c r="AB16" s="164">
        <v>0</v>
      </c>
      <c r="AC16" s="163">
        <v>-0.7</v>
      </c>
      <c r="AD16" s="164">
        <v>-1.4</v>
      </c>
      <c r="AE16" s="165">
        <f t="shared" si="1"/>
        <v>-0.7</v>
      </c>
      <c r="AF16" s="166">
        <f t="shared" si="1"/>
        <v>-1.4</v>
      </c>
      <c r="AG16" s="168"/>
      <c r="AH16" s="163">
        <v>0</v>
      </c>
      <c r="AI16" s="164">
        <v>0</v>
      </c>
      <c r="AJ16" s="163">
        <v>0</v>
      </c>
      <c r="AK16" s="164">
        <v>0</v>
      </c>
      <c r="AL16" s="163">
        <v>-1.4</v>
      </c>
      <c r="AM16" s="164">
        <v>-1.4</v>
      </c>
      <c r="AN16" s="165">
        <f t="shared" si="2"/>
        <v>-1.4</v>
      </c>
      <c r="AO16" s="166">
        <f t="shared" si="2"/>
        <v>-1.4</v>
      </c>
    </row>
    <row r="17" spans="1:41" ht="12.75">
      <c r="A17" s="143" t="s">
        <v>260</v>
      </c>
      <c r="B17" s="71">
        <v>681</v>
      </c>
      <c r="C17" s="74">
        <v>39244</v>
      </c>
      <c r="D17" s="77" t="s">
        <v>161</v>
      </c>
      <c r="E17" s="86" t="s">
        <v>189</v>
      </c>
      <c r="F17" s="115" t="s">
        <v>4</v>
      </c>
      <c r="G17" s="163">
        <v>0</v>
      </c>
      <c r="H17" s="164">
        <v>0</v>
      </c>
      <c r="I17" s="163">
        <v>0</v>
      </c>
      <c r="J17" s="164">
        <v>0</v>
      </c>
      <c r="K17" s="163">
        <v>0</v>
      </c>
      <c r="L17" s="164">
        <v>0</v>
      </c>
      <c r="M17" s="165">
        <f>G17+I17+K17</f>
        <v>0</v>
      </c>
      <c r="N17" s="166">
        <f>H17+J17+L17</f>
        <v>0</v>
      </c>
      <c r="O17" s="156"/>
      <c r="P17" s="163">
        <v>0</v>
      </c>
      <c r="Q17" s="164">
        <v>0</v>
      </c>
      <c r="R17" s="163">
        <v>0</v>
      </c>
      <c r="S17" s="164">
        <v>0</v>
      </c>
      <c r="T17" s="163">
        <v>0</v>
      </c>
      <c r="U17" s="164">
        <v>0</v>
      </c>
      <c r="V17" s="165">
        <f t="shared" si="0"/>
        <v>0</v>
      </c>
      <c r="W17" s="166">
        <f t="shared" si="0"/>
        <v>0</v>
      </c>
      <c r="X17" s="157"/>
      <c r="Y17" s="163">
        <v>0</v>
      </c>
      <c r="Z17" s="164">
        <v>0</v>
      </c>
      <c r="AA17" s="163">
        <v>0</v>
      </c>
      <c r="AB17" s="164">
        <v>0</v>
      </c>
      <c r="AC17" s="163">
        <v>0</v>
      </c>
      <c r="AD17" s="164">
        <v>0</v>
      </c>
      <c r="AE17" s="165">
        <f t="shared" si="1"/>
        <v>0</v>
      </c>
      <c r="AF17" s="166">
        <f t="shared" si="1"/>
        <v>0</v>
      </c>
      <c r="AG17" s="158"/>
      <c r="AH17" s="163">
        <v>0</v>
      </c>
      <c r="AI17" s="164">
        <v>0</v>
      </c>
      <c r="AJ17" s="163">
        <v>0</v>
      </c>
      <c r="AK17" s="164">
        <v>0</v>
      </c>
      <c r="AL17" s="163">
        <v>0</v>
      </c>
      <c r="AM17" s="164">
        <v>0</v>
      </c>
      <c r="AN17" s="165">
        <f t="shared" si="2"/>
        <v>0</v>
      </c>
      <c r="AO17" s="166">
        <f t="shared" si="2"/>
        <v>0</v>
      </c>
    </row>
    <row r="18" spans="1:41" ht="12.75">
      <c r="A18" s="144" t="s">
        <v>265</v>
      </c>
      <c r="B18" s="71">
        <v>634</v>
      </c>
      <c r="C18" s="74">
        <v>39244</v>
      </c>
      <c r="D18" s="82" t="s">
        <v>130</v>
      </c>
      <c r="E18" s="86" t="s">
        <v>212</v>
      </c>
      <c r="F18" s="115" t="s">
        <v>4</v>
      </c>
      <c r="G18" s="154">
        <v>0</v>
      </c>
      <c r="H18" s="155">
        <v>0</v>
      </c>
      <c r="I18" s="154">
        <v>0</v>
      </c>
      <c r="J18" s="155">
        <v>0</v>
      </c>
      <c r="K18" s="154">
        <v>-2.8</v>
      </c>
      <c r="L18" s="155">
        <v>-2.8</v>
      </c>
      <c r="M18" s="187">
        <f>G18+I18+K18</f>
        <v>-2.8</v>
      </c>
      <c r="N18" s="188">
        <f>H18+J18+L18</f>
        <v>-2.8</v>
      </c>
      <c r="O18" s="156"/>
      <c r="P18" s="154">
        <v>0</v>
      </c>
      <c r="Q18" s="155">
        <v>0</v>
      </c>
      <c r="R18" s="154">
        <v>0</v>
      </c>
      <c r="S18" s="155">
        <v>0</v>
      </c>
      <c r="T18" s="154">
        <v>-2.8</v>
      </c>
      <c r="U18" s="155">
        <v>-2.8</v>
      </c>
      <c r="V18" s="187">
        <f t="shared" si="0"/>
        <v>-2.8</v>
      </c>
      <c r="W18" s="188">
        <f t="shared" si="0"/>
        <v>-2.8</v>
      </c>
      <c r="X18" s="156"/>
      <c r="Y18" s="154">
        <v>0</v>
      </c>
      <c r="Z18" s="155">
        <v>0</v>
      </c>
      <c r="AA18" s="154">
        <v>0</v>
      </c>
      <c r="AB18" s="155">
        <v>0</v>
      </c>
      <c r="AC18" s="154">
        <v>-2.8</v>
      </c>
      <c r="AD18" s="155">
        <v>-2.8</v>
      </c>
      <c r="AE18" s="187">
        <f t="shared" si="1"/>
        <v>-2.8</v>
      </c>
      <c r="AF18" s="188">
        <f t="shared" si="1"/>
        <v>-2.8</v>
      </c>
      <c r="AG18" s="203"/>
      <c r="AH18" s="154">
        <v>0</v>
      </c>
      <c r="AI18" s="155">
        <v>0</v>
      </c>
      <c r="AJ18" s="154">
        <v>0</v>
      </c>
      <c r="AK18" s="155">
        <v>0</v>
      </c>
      <c r="AL18" s="154">
        <v>-2.8</v>
      </c>
      <c r="AM18" s="155">
        <v>-2.8</v>
      </c>
      <c r="AN18" s="187">
        <f t="shared" si="2"/>
        <v>-2.8</v>
      </c>
      <c r="AO18" s="188">
        <f t="shared" si="2"/>
        <v>-2.8</v>
      </c>
    </row>
    <row r="19" spans="1:41" ht="12.75">
      <c r="A19" s="144" t="s">
        <v>219</v>
      </c>
      <c r="B19" s="71"/>
      <c r="C19" s="74">
        <v>39255</v>
      </c>
      <c r="D19" s="84" t="s">
        <v>134</v>
      </c>
      <c r="E19" s="86" t="s">
        <v>122</v>
      </c>
      <c r="F19" s="115" t="s">
        <v>4</v>
      </c>
      <c r="G19" s="154">
        <v>0</v>
      </c>
      <c r="H19" s="155">
        <v>0</v>
      </c>
      <c r="I19" s="154">
        <v>0</v>
      </c>
      <c r="J19" s="155">
        <v>0</v>
      </c>
      <c r="K19" s="163">
        <v>0</v>
      </c>
      <c r="L19" s="164">
        <v>0</v>
      </c>
      <c r="M19" s="163">
        <v>0</v>
      </c>
      <c r="N19" s="164">
        <v>0</v>
      </c>
      <c r="O19" s="156"/>
      <c r="P19" s="154">
        <v>0</v>
      </c>
      <c r="Q19" s="155">
        <v>0</v>
      </c>
      <c r="R19" s="154">
        <v>0</v>
      </c>
      <c r="S19" s="155">
        <v>0</v>
      </c>
      <c r="T19" s="163">
        <v>0</v>
      </c>
      <c r="U19" s="164">
        <v>0</v>
      </c>
      <c r="V19" s="163">
        <v>0</v>
      </c>
      <c r="W19" s="164">
        <v>0</v>
      </c>
      <c r="X19" s="156"/>
      <c r="Y19" s="154">
        <v>0</v>
      </c>
      <c r="Z19" s="155">
        <v>0</v>
      </c>
      <c r="AA19" s="154">
        <v>0</v>
      </c>
      <c r="AB19" s="155">
        <v>0</v>
      </c>
      <c r="AC19" s="163">
        <v>0</v>
      </c>
      <c r="AD19" s="164">
        <v>0</v>
      </c>
      <c r="AE19" s="163">
        <v>0</v>
      </c>
      <c r="AF19" s="164">
        <v>0</v>
      </c>
      <c r="AG19" s="203"/>
      <c r="AH19" s="154">
        <v>0</v>
      </c>
      <c r="AI19" s="155">
        <v>0</v>
      </c>
      <c r="AJ19" s="154">
        <v>0</v>
      </c>
      <c r="AK19" s="155">
        <v>0</v>
      </c>
      <c r="AL19" s="163">
        <v>0</v>
      </c>
      <c r="AM19" s="164">
        <v>0</v>
      </c>
      <c r="AN19" s="163">
        <v>0</v>
      </c>
      <c r="AO19" s="164">
        <v>0</v>
      </c>
    </row>
    <row r="20" spans="1:41" ht="12.75">
      <c r="A20" s="144" t="s">
        <v>229</v>
      </c>
      <c r="B20" s="71">
        <v>437</v>
      </c>
      <c r="C20" s="74">
        <v>39193</v>
      </c>
      <c r="D20" s="78" t="s">
        <v>80</v>
      </c>
      <c r="E20" s="87" t="s">
        <v>101</v>
      </c>
      <c r="F20" s="116" t="s">
        <v>4</v>
      </c>
      <c r="G20" s="163">
        <v>0</v>
      </c>
      <c r="H20" s="164">
        <v>0</v>
      </c>
      <c r="I20" s="163">
        <v>0</v>
      </c>
      <c r="J20" s="164">
        <v>0</v>
      </c>
      <c r="K20" s="163">
        <v>-1.5</v>
      </c>
      <c r="L20" s="164">
        <v>-1.5</v>
      </c>
      <c r="M20" s="163">
        <f>G20+I20+K20</f>
        <v>-1.5</v>
      </c>
      <c r="N20" s="164">
        <f>H20+J20+L20</f>
        <v>-1.5</v>
      </c>
      <c r="O20" s="167"/>
      <c r="P20" s="163">
        <v>0</v>
      </c>
      <c r="Q20" s="164">
        <v>0</v>
      </c>
      <c r="R20" s="163">
        <v>0</v>
      </c>
      <c r="S20" s="164">
        <v>0</v>
      </c>
      <c r="T20" s="163">
        <v>-1.9</v>
      </c>
      <c r="U20" s="164">
        <v>-1.9</v>
      </c>
      <c r="V20" s="163">
        <f>P20+R20+T20</f>
        <v>-1.9</v>
      </c>
      <c r="W20" s="164">
        <f>Q20+S20+U20</f>
        <v>-1.9</v>
      </c>
      <c r="X20" s="168"/>
      <c r="Y20" s="163">
        <v>0</v>
      </c>
      <c r="Z20" s="164">
        <v>0</v>
      </c>
      <c r="AA20" s="163">
        <v>0</v>
      </c>
      <c r="AB20" s="164">
        <v>0</v>
      </c>
      <c r="AC20" s="163">
        <v>-2.3</v>
      </c>
      <c r="AD20" s="164">
        <v>-2.3</v>
      </c>
      <c r="AE20" s="163">
        <f>Y20+AA20+AC20</f>
        <v>-2.3</v>
      </c>
      <c r="AF20" s="164">
        <f>Z20+AB20+AD20</f>
        <v>-2.3</v>
      </c>
      <c r="AG20" s="168"/>
      <c r="AH20" s="163">
        <v>0</v>
      </c>
      <c r="AI20" s="164">
        <v>0</v>
      </c>
      <c r="AJ20" s="163">
        <v>0</v>
      </c>
      <c r="AK20" s="164">
        <v>0</v>
      </c>
      <c r="AL20" s="163">
        <v>-2.9</v>
      </c>
      <c r="AM20" s="164">
        <v>-2.9</v>
      </c>
      <c r="AN20" s="163">
        <f>AH20+AJ20+AL20</f>
        <v>-2.9</v>
      </c>
      <c r="AO20" s="164">
        <f>AI20+AK20+AM20</f>
        <v>-2.9</v>
      </c>
    </row>
    <row r="21" spans="1:41" ht="12.75">
      <c r="A21" s="144" t="s">
        <v>229</v>
      </c>
      <c r="B21" s="71">
        <v>436</v>
      </c>
      <c r="C21" s="74">
        <v>39178</v>
      </c>
      <c r="D21" s="78" t="s">
        <v>80</v>
      </c>
      <c r="E21" s="87" t="s">
        <v>100</v>
      </c>
      <c r="F21" s="116" t="s">
        <v>4</v>
      </c>
      <c r="G21" s="163">
        <v>0</v>
      </c>
      <c r="H21" s="164">
        <v>0</v>
      </c>
      <c r="I21" s="163">
        <v>0</v>
      </c>
      <c r="J21" s="164">
        <v>0</v>
      </c>
      <c r="K21" s="163" t="s">
        <v>9</v>
      </c>
      <c r="L21" s="164" t="s">
        <v>9</v>
      </c>
      <c r="M21" s="163" t="s">
        <v>9</v>
      </c>
      <c r="N21" s="164" t="s">
        <v>9</v>
      </c>
      <c r="O21" s="167"/>
      <c r="P21" s="163">
        <v>0</v>
      </c>
      <c r="Q21" s="164">
        <v>0</v>
      </c>
      <c r="R21" s="163">
        <v>0</v>
      </c>
      <c r="S21" s="164">
        <v>0</v>
      </c>
      <c r="T21" s="163" t="s">
        <v>9</v>
      </c>
      <c r="U21" s="164" t="s">
        <v>9</v>
      </c>
      <c r="V21" s="163" t="s">
        <v>9</v>
      </c>
      <c r="W21" s="164" t="s">
        <v>9</v>
      </c>
      <c r="X21" s="168"/>
      <c r="Y21" s="163">
        <v>0</v>
      </c>
      <c r="Z21" s="164">
        <v>0</v>
      </c>
      <c r="AA21" s="163">
        <v>0</v>
      </c>
      <c r="AB21" s="164">
        <v>0</v>
      </c>
      <c r="AC21" s="163" t="s">
        <v>9</v>
      </c>
      <c r="AD21" s="164" t="s">
        <v>9</v>
      </c>
      <c r="AE21" s="163" t="s">
        <v>9</v>
      </c>
      <c r="AF21" s="164" t="s">
        <v>9</v>
      </c>
      <c r="AG21" s="168"/>
      <c r="AH21" s="163">
        <v>0</v>
      </c>
      <c r="AI21" s="164">
        <v>0</v>
      </c>
      <c r="AJ21" s="163">
        <v>0</v>
      </c>
      <c r="AK21" s="164">
        <v>0</v>
      </c>
      <c r="AL21" s="163" t="s">
        <v>9</v>
      </c>
      <c r="AM21" s="164" t="s">
        <v>9</v>
      </c>
      <c r="AN21" s="163" t="s">
        <v>9</v>
      </c>
      <c r="AO21" s="164" t="s">
        <v>9</v>
      </c>
    </row>
    <row r="22" spans="1:41" ht="12.75">
      <c r="A22" s="144" t="s">
        <v>229</v>
      </c>
      <c r="B22" s="71">
        <v>440</v>
      </c>
      <c r="C22" s="74">
        <v>39178</v>
      </c>
      <c r="D22" s="78" t="s">
        <v>80</v>
      </c>
      <c r="E22" s="87" t="s">
        <v>98</v>
      </c>
      <c r="F22" s="116" t="s">
        <v>4</v>
      </c>
      <c r="G22" s="163">
        <v>0</v>
      </c>
      <c r="H22" s="164">
        <v>0</v>
      </c>
      <c r="I22" s="163">
        <v>0</v>
      </c>
      <c r="J22" s="164">
        <v>0</v>
      </c>
      <c r="K22" s="163" t="s">
        <v>9</v>
      </c>
      <c r="L22" s="164" t="s">
        <v>9</v>
      </c>
      <c r="M22" s="163" t="s">
        <v>9</v>
      </c>
      <c r="N22" s="164" t="s">
        <v>9</v>
      </c>
      <c r="O22" s="167"/>
      <c r="P22" s="163">
        <v>0</v>
      </c>
      <c r="Q22" s="164">
        <v>0</v>
      </c>
      <c r="R22" s="163">
        <v>0</v>
      </c>
      <c r="S22" s="164">
        <v>0</v>
      </c>
      <c r="T22" s="163" t="s">
        <v>9</v>
      </c>
      <c r="U22" s="164" t="s">
        <v>9</v>
      </c>
      <c r="V22" s="163" t="s">
        <v>9</v>
      </c>
      <c r="W22" s="164" t="s">
        <v>9</v>
      </c>
      <c r="X22" s="168"/>
      <c r="Y22" s="163">
        <v>0</v>
      </c>
      <c r="Z22" s="164">
        <v>0</v>
      </c>
      <c r="AA22" s="163">
        <v>0</v>
      </c>
      <c r="AB22" s="164">
        <v>0</v>
      </c>
      <c r="AC22" s="163" t="s">
        <v>9</v>
      </c>
      <c r="AD22" s="164" t="s">
        <v>9</v>
      </c>
      <c r="AE22" s="163" t="s">
        <v>9</v>
      </c>
      <c r="AF22" s="164" t="s">
        <v>9</v>
      </c>
      <c r="AG22" s="168"/>
      <c r="AH22" s="163">
        <v>0</v>
      </c>
      <c r="AI22" s="164">
        <v>0</v>
      </c>
      <c r="AJ22" s="163">
        <v>0</v>
      </c>
      <c r="AK22" s="164">
        <v>0</v>
      </c>
      <c r="AL22" s="163" t="s">
        <v>9</v>
      </c>
      <c r="AM22" s="164" t="s">
        <v>9</v>
      </c>
      <c r="AN22" s="163" t="s">
        <v>9</v>
      </c>
      <c r="AO22" s="164" t="s">
        <v>9</v>
      </c>
    </row>
    <row r="23" spans="1:41" ht="12.75">
      <c r="A23" s="144" t="s">
        <v>229</v>
      </c>
      <c r="B23" s="71">
        <v>570</v>
      </c>
      <c r="C23" s="74">
        <v>39196</v>
      </c>
      <c r="D23" s="78" t="s">
        <v>80</v>
      </c>
      <c r="E23" s="87" t="s">
        <v>99</v>
      </c>
      <c r="F23" s="116" t="s">
        <v>4</v>
      </c>
      <c r="G23" s="163">
        <v>0</v>
      </c>
      <c r="H23" s="164">
        <v>0</v>
      </c>
      <c r="I23" s="163">
        <v>0</v>
      </c>
      <c r="J23" s="164">
        <v>0</v>
      </c>
      <c r="K23" s="163">
        <v>-0.5</v>
      </c>
      <c r="L23" s="164">
        <v>-0.5</v>
      </c>
      <c r="M23" s="165">
        <f>G23+I23+K23</f>
        <v>-0.5</v>
      </c>
      <c r="N23" s="166">
        <f>H23+J23+L23</f>
        <v>-0.5</v>
      </c>
      <c r="O23" s="167"/>
      <c r="P23" s="163">
        <v>0</v>
      </c>
      <c r="Q23" s="164">
        <v>0</v>
      </c>
      <c r="R23" s="163">
        <v>0</v>
      </c>
      <c r="S23" s="164">
        <v>0</v>
      </c>
      <c r="T23" s="163">
        <v>-0.5</v>
      </c>
      <c r="U23" s="164">
        <v>-0.5</v>
      </c>
      <c r="V23" s="165">
        <f>P23+R23+T23</f>
        <v>-0.5</v>
      </c>
      <c r="W23" s="166">
        <f>Q23+S23+U23</f>
        <v>-0.5</v>
      </c>
      <c r="X23" s="168"/>
      <c r="Y23" s="163">
        <v>0</v>
      </c>
      <c r="Z23" s="164">
        <v>0</v>
      </c>
      <c r="AA23" s="163">
        <v>0</v>
      </c>
      <c r="AB23" s="164">
        <v>0</v>
      </c>
      <c r="AC23" s="163">
        <v>-0.5</v>
      </c>
      <c r="AD23" s="164">
        <v>-0.5</v>
      </c>
      <c r="AE23" s="165">
        <f>Y23+AA23+AC23</f>
        <v>-0.5</v>
      </c>
      <c r="AF23" s="166">
        <f>Z23+AB23+AD23</f>
        <v>-0.5</v>
      </c>
      <c r="AG23" s="168"/>
      <c r="AH23" s="163">
        <v>0</v>
      </c>
      <c r="AI23" s="164">
        <v>0</v>
      </c>
      <c r="AJ23" s="163">
        <v>0</v>
      </c>
      <c r="AK23" s="164">
        <v>0</v>
      </c>
      <c r="AL23" s="163">
        <v>-0.5</v>
      </c>
      <c r="AM23" s="164">
        <v>-0.5</v>
      </c>
      <c r="AN23" s="165">
        <f>AH23+AJ23+AL23</f>
        <v>-0.5</v>
      </c>
      <c r="AO23" s="166">
        <f>AI23+AK23+AM23</f>
        <v>-0.5</v>
      </c>
    </row>
    <row r="24" spans="1:41" ht="12.75">
      <c r="A24" s="144"/>
      <c r="B24" s="71"/>
      <c r="C24" s="74"/>
      <c r="D24" s="78"/>
      <c r="E24" s="87"/>
      <c r="F24" s="142" t="s">
        <v>283</v>
      </c>
      <c r="G24" s="163">
        <f aca="true" t="shared" si="3" ref="G24:N24">SUM(G23,G22,G21,G20,G19,G18,G17,G16,G15,G14,G13,G12,G11)</f>
        <v>0</v>
      </c>
      <c r="H24" s="164">
        <f t="shared" si="3"/>
        <v>0</v>
      </c>
      <c r="I24" s="163">
        <f t="shared" si="3"/>
        <v>0</v>
      </c>
      <c r="J24" s="164">
        <f t="shared" si="3"/>
        <v>0</v>
      </c>
      <c r="K24" s="163">
        <f t="shared" si="3"/>
        <v>-4.8</v>
      </c>
      <c r="L24" s="164">
        <f t="shared" si="3"/>
        <v>-6.199999999999999</v>
      </c>
      <c r="M24" s="163">
        <f t="shared" si="3"/>
        <v>-4.8</v>
      </c>
      <c r="N24" s="164">
        <f t="shared" si="3"/>
        <v>-6.199999999999999</v>
      </c>
      <c r="O24" s="167"/>
      <c r="P24" s="163">
        <f aca="true" t="shared" si="4" ref="P24:W24">SUM(P23,P22,P21,P20,P19,P18,P17,P16,P15,P14,P13,P12,P11)</f>
        <v>0</v>
      </c>
      <c r="Q24" s="164">
        <f t="shared" si="4"/>
        <v>0</v>
      </c>
      <c r="R24" s="163">
        <f t="shared" si="4"/>
        <v>0</v>
      </c>
      <c r="S24" s="164">
        <f t="shared" si="4"/>
        <v>0</v>
      </c>
      <c r="T24" s="163">
        <f t="shared" si="4"/>
        <v>-5.299999999999999</v>
      </c>
      <c r="U24" s="164">
        <f t="shared" si="4"/>
        <v>-6.6</v>
      </c>
      <c r="V24" s="163">
        <f t="shared" si="4"/>
        <v>-5.299999999999999</v>
      </c>
      <c r="W24" s="164">
        <f t="shared" si="4"/>
        <v>-6.6</v>
      </c>
      <c r="X24" s="168"/>
      <c r="Y24" s="163">
        <f aca="true" t="shared" si="5" ref="Y24:AF24">SUM(Y23,Y22,Y21,Y20,Y19,Y18,Y17,Y16,Y15,Y14,Y13,Y12,Y11)</f>
        <v>0</v>
      </c>
      <c r="Z24" s="164">
        <f t="shared" si="5"/>
        <v>0</v>
      </c>
      <c r="AA24" s="163">
        <f t="shared" si="5"/>
        <v>0</v>
      </c>
      <c r="AB24" s="164">
        <f t="shared" si="5"/>
        <v>0</v>
      </c>
      <c r="AC24" s="163">
        <f t="shared" si="5"/>
        <v>-6.3</v>
      </c>
      <c r="AD24" s="164">
        <f t="shared" si="5"/>
        <v>-7</v>
      </c>
      <c r="AE24" s="163">
        <f t="shared" si="5"/>
        <v>-6.3</v>
      </c>
      <c r="AF24" s="164">
        <f t="shared" si="5"/>
        <v>-7</v>
      </c>
      <c r="AG24" s="168"/>
      <c r="AH24" s="163">
        <f aca="true" t="shared" si="6" ref="AH24:AO24">SUM(AH23,AH22,AH21,AH20,AH19,AH18,AH17,AH16,AH15,AH14,AH13,AH12,AH11)</f>
        <v>0</v>
      </c>
      <c r="AI24" s="164">
        <f t="shared" si="6"/>
        <v>0</v>
      </c>
      <c r="AJ24" s="163">
        <f t="shared" si="6"/>
        <v>0</v>
      </c>
      <c r="AK24" s="164">
        <f t="shared" si="6"/>
        <v>0</v>
      </c>
      <c r="AL24" s="163">
        <f t="shared" si="6"/>
        <v>-7.6</v>
      </c>
      <c r="AM24" s="164">
        <f t="shared" si="6"/>
        <v>-7.6</v>
      </c>
      <c r="AN24" s="163">
        <f t="shared" si="6"/>
        <v>-7.6</v>
      </c>
      <c r="AO24" s="164">
        <f t="shared" si="6"/>
        <v>-7.6</v>
      </c>
    </row>
    <row r="25" spans="1:41" ht="12.75">
      <c r="A25" s="144"/>
      <c r="B25" s="71"/>
      <c r="C25" s="74"/>
      <c r="D25" s="78"/>
      <c r="E25" s="87"/>
      <c r="F25" s="116"/>
      <c r="G25" s="163"/>
      <c r="H25" s="164"/>
      <c r="I25" s="163"/>
      <c r="J25" s="164"/>
      <c r="K25" s="163"/>
      <c r="L25" s="164"/>
      <c r="M25" s="165"/>
      <c r="N25" s="166"/>
      <c r="O25" s="167"/>
      <c r="P25" s="163"/>
      <c r="Q25" s="164"/>
      <c r="R25" s="163"/>
      <c r="S25" s="164"/>
      <c r="T25" s="163"/>
      <c r="U25" s="164"/>
      <c r="V25" s="165"/>
      <c r="W25" s="166"/>
      <c r="X25" s="168"/>
      <c r="Y25" s="163"/>
      <c r="Z25" s="164"/>
      <c r="AA25" s="163"/>
      <c r="AB25" s="164"/>
      <c r="AC25" s="163"/>
      <c r="AD25" s="164"/>
      <c r="AE25" s="165"/>
      <c r="AF25" s="166"/>
      <c r="AG25" s="168"/>
      <c r="AH25" s="163"/>
      <c r="AI25" s="164"/>
      <c r="AJ25" s="163"/>
      <c r="AK25" s="164"/>
      <c r="AL25" s="163"/>
      <c r="AM25" s="164"/>
      <c r="AN25" s="165"/>
      <c r="AO25" s="166"/>
    </row>
    <row r="26" spans="1:41" ht="12.75">
      <c r="A26" s="144"/>
      <c r="B26" s="71"/>
      <c r="C26" s="74"/>
      <c r="D26" s="78"/>
      <c r="E26" s="87"/>
      <c r="F26" s="116"/>
      <c r="G26" s="163"/>
      <c r="H26" s="164"/>
      <c r="I26" s="163"/>
      <c r="J26" s="164"/>
      <c r="K26" s="163"/>
      <c r="L26" s="164"/>
      <c r="M26" s="165"/>
      <c r="N26" s="166"/>
      <c r="O26" s="167"/>
      <c r="P26" s="163"/>
      <c r="Q26" s="164"/>
      <c r="R26" s="163"/>
      <c r="S26" s="164"/>
      <c r="T26" s="163"/>
      <c r="U26" s="164"/>
      <c r="V26" s="165"/>
      <c r="W26" s="166"/>
      <c r="X26" s="168"/>
      <c r="Y26" s="163"/>
      <c r="Z26" s="164"/>
      <c r="AA26" s="163"/>
      <c r="AB26" s="164"/>
      <c r="AC26" s="163"/>
      <c r="AD26" s="164"/>
      <c r="AE26" s="165"/>
      <c r="AF26" s="166"/>
      <c r="AG26" s="168"/>
      <c r="AH26" s="163"/>
      <c r="AI26" s="164"/>
      <c r="AJ26" s="163"/>
      <c r="AK26" s="164"/>
      <c r="AL26" s="163"/>
      <c r="AM26" s="164"/>
      <c r="AN26" s="165"/>
      <c r="AO26" s="166"/>
    </row>
    <row r="27" spans="1:41" ht="12.75">
      <c r="A27" s="143" t="s">
        <v>236</v>
      </c>
      <c r="B27" s="71">
        <v>149</v>
      </c>
      <c r="C27" s="74">
        <v>39143</v>
      </c>
      <c r="D27" s="79" t="s">
        <v>109</v>
      </c>
      <c r="E27" s="90" t="s">
        <v>49</v>
      </c>
      <c r="F27" s="119" t="s">
        <v>11</v>
      </c>
      <c r="G27" s="169">
        <v>0</v>
      </c>
      <c r="H27" s="170">
        <v>0</v>
      </c>
      <c r="I27" s="169">
        <v>0</v>
      </c>
      <c r="J27" s="170">
        <v>0</v>
      </c>
      <c r="K27" s="169">
        <v>0</v>
      </c>
      <c r="L27" s="170" t="s">
        <v>9</v>
      </c>
      <c r="M27" s="175">
        <f>G27+I27+K27</f>
        <v>0</v>
      </c>
      <c r="N27" s="170" t="s">
        <v>9</v>
      </c>
      <c r="O27" s="171"/>
      <c r="P27" s="169">
        <v>0</v>
      </c>
      <c r="Q27" s="170">
        <v>0</v>
      </c>
      <c r="R27" s="169">
        <v>0</v>
      </c>
      <c r="S27" s="170">
        <v>0</v>
      </c>
      <c r="T27" s="169">
        <v>0</v>
      </c>
      <c r="U27" s="170" t="s">
        <v>9</v>
      </c>
      <c r="V27" s="175">
        <f>P27+R27+T27</f>
        <v>0</v>
      </c>
      <c r="W27" s="170" t="s">
        <v>9</v>
      </c>
      <c r="X27" s="172"/>
      <c r="Y27" s="169">
        <v>0</v>
      </c>
      <c r="Z27" s="170">
        <v>0</v>
      </c>
      <c r="AA27" s="169">
        <v>0</v>
      </c>
      <c r="AB27" s="170">
        <v>0</v>
      </c>
      <c r="AC27" s="169" t="s">
        <v>9</v>
      </c>
      <c r="AD27" s="170" t="s">
        <v>9</v>
      </c>
      <c r="AE27" s="169" t="s">
        <v>9</v>
      </c>
      <c r="AF27" s="170" t="s">
        <v>9</v>
      </c>
      <c r="AG27" s="172"/>
      <c r="AH27" s="169">
        <v>0</v>
      </c>
      <c r="AI27" s="170">
        <v>0</v>
      </c>
      <c r="AJ27" s="169">
        <v>0</v>
      </c>
      <c r="AK27" s="170">
        <v>0</v>
      </c>
      <c r="AL27" s="169" t="s">
        <v>9</v>
      </c>
      <c r="AM27" s="170" t="s">
        <v>9</v>
      </c>
      <c r="AN27" s="169" t="s">
        <v>9</v>
      </c>
      <c r="AO27" s="170" t="s">
        <v>9</v>
      </c>
    </row>
    <row r="28" spans="1:41" ht="12.75">
      <c r="A28" s="144" t="s">
        <v>229</v>
      </c>
      <c r="B28" s="71">
        <v>102</v>
      </c>
      <c r="C28" s="74">
        <v>39129</v>
      </c>
      <c r="D28" s="78" t="s">
        <v>80</v>
      </c>
      <c r="E28" s="87" t="s">
        <v>102</v>
      </c>
      <c r="F28" s="116" t="s">
        <v>11</v>
      </c>
      <c r="G28" s="163">
        <v>0</v>
      </c>
      <c r="H28" s="164">
        <v>0</v>
      </c>
      <c r="I28" s="163">
        <v>0</v>
      </c>
      <c r="J28" s="164">
        <v>0</v>
      </c>
      <c r="K28" s="163" t="s">
        <v>9</v>
      </c>
      <c r="L28" s="164" t="s">
        <v>9</v>
      </c>
      <c r="M28" s="163" t="s">
        <v>9</v>
      </c>
      <c r="N28" s="164" t="s">
        <v>9</v>
      </c>
      <c r="O28" s="167"/>
      <c r="P28" s="163">
        <v>0</v>
      </c>
      <c r="Q28" s="164">
        <v>0</v>
      </c>
      <c r="R28" s="163">
        <v>0</v>
      </c>
      <c r="S28" s="164">
        <v>0</v>
      </c>
      <c r="T28" s="163" t="s">
        <v>9</v>
      </c>
      <c r="U28" s="164" t="s">
        <v>9</v>
      </c>
      <c r="V28" s="163" t="s">
        <v>9</v>
      </c>
      <c r="W28" s="164" t="s">
        <v>9</v>
      </c>
      <c r="X28" s="168"/>
      <c r="Y28" s="163">
        <v>0</v>
      </c>
      <c r="Z28" s="164">
        <v>0</v>
      </c>
      <c r="AA28" s="163">
        <v>0</v>
      </c>
      <c r="AB28" s="164">
        <v>0</v>
      </c>
      <c r="AC28" s="163" t="s">
        <v>9</v>
      </c>
      <c r="AD28" s="164" t="s">
        <v>9</v>
      </c>
      <c r="AE28" s="163" t="s">
        <v>9</v>
      </c>
      <c r="AF28" s="164" t="s">
        <v>9</v>
      </c>
      <c r="AG28" s="168"/>
      <c r="AH28" s="163">
        <v>0</v>
      </c>
      <c r="AI28" s="164">
        <v>0</v>
      </c>
      <c r="AJ28" s="163">
        <v>0</v>
      </c>
      <c r="AK28" s="164">
        <v>0</v>
      </c>
      <c r="AL28" s="163" t="s">
        <v>9</v>
      </c>
      <c r="AM28" s="164" t="s">
        <v>9</v>
      </c>
      <c r="AN28" s="163" t="s">
        <v>9</v>
      </c>
      <c r="AO28" s="164" t="s">
        <v>9</v>
      </c>
    </row>
    <row r="29" spans="1:41" ht="12.75">
      <c r="A29" s="144"/>
      <c r="B29" s="71"/>
      <c r="C29" s="74"/>
      <c r="D29" s="78"/>
      <c r="E29" s="87"/>
      <c r="F29" s="142" t="s">
        <v>283</v>
      </c>
      <c r="G29" s="163">
        <v>0</v>
      </c>
      <c r="H29" s="164">
        <v>0</v>
      </c>
      <c r="I29" s="163">
        <v>0</v>
      </c>
      <c r="J29" s="164">
        <v>0</v>
      </c>
      <c r="K29" s="163" t="s">
        <v>9</v>
      </c>
      <c r="L29" s="164" t="s">
        <v>9</v>
      </c>
      <c r="M29" s="163" t="s">
        <v>9</v>
      </c>
      <c r="N29" s="164" t="s">
        <v>9</v>
      </c>
      <c r="O29" s="167"/>
      <c r="P29" s="163">
        <v>0</v>
      </c>
      <c r="Q29" s="164">
        <v>0</v>
      </c>
      <c r="R29" s="163">
        <v>0</v>
      </c>
      <c r="S29" s="164">
        <v>0</v>
      </c>
      <c r="T29" s="163" t="s">
        <v>9</v>
      </c>
      <c r="U29" s="164" t="s">
        <v>9</v>
      </c>
      <c r="V29" s="163" t="s">
        <v>9</v>
      </c>
      <c r="W29" s="164" t="s">
        <v>9</v>
      </c>
      <c r="X29" s="168"/>
      <c r="Y29" s="163">
        <v>0</v>
      </c>
      <c r="Z29" s="164">
        <v>0</v>
      </c>
      <c r="AA29" s="163">
        <v>0</v>
      </c>
      <c r="AB29" s="164">
        <v>0</v>
      </c>
      <c r="AC29" s="163" t="s">
        <v>9</v>
      </c>
      <c r="AD29" s="164" t="s">
        <v>9</v>
      </c>
      <c r="AE29" s="163" t="s">
        <v>9</v>
      </c>
      <c r="AF29" s="164" t="s">
        <v>9</v>
      </c>
      <c r="AG29" s="168"/>
      <c r="AH29" s="163">
        <v>0</v>
      </c>
      <c r="AI29" s="164">
        <v>0</v>
      </c>
      <c r="AJ29" s="163">
        <v>0</v>
      </c>
      <c r="AK29" s="164">
        <v>0</v>
      </c>
      <c r="AL29" s="163" t="s">
        <v>9</v>
      </c>
      <c r="AM29" s="164" t="s">
        <v>9</v>
      </c>
      <c r="AN29" s="163" t="s">
        <v>9</v>
      </c>
      <c r="AO29" s="164" t="s">
        <v>9</v>
      </c>
    </row>
    <row r="30" spans="1:41" ht="12.75">
      <c r="A30" s="144"/>
      <c r="B30" s="71"/>
      <c r="C30" s="74"/>
      <c r="D30" s="78"/>
      <c r="E30" s="87"/>
      <c r="F30" s="116"/>
      <c r="G30" s="163"/>
      <c r="H30" s="164"/>
      <c r="I30" s="163"/>
      <c r="J30" s="164"/>
      <c r="K30" s="163"/>
      <c r="L30" s="164"/>
      <c r="M30" s="163"/>
      <c r="N30" s="164"/>
      <c r="O30" s="167"/>
      <c r="P30" s="163"/>
      <c r="Q30" s="164"/>
      <c r="R30" s="163"/>
      <c r="S30" s="164"/>
      <c r="T30" s="163"/>
      <c r="U30" s="164"/>
      <c r="V30" s="163"/>
      <c r="W30" s="164"/>
      <c r="X30" s="168"/>
      <c r="Y30" s="163"/>
      <c r="Z30" s="164"/>
      <c r="AA30" s="163"/>
      <c r="AB30" s="164"/>
      <c r="AC30" s="163"/>
      <c r="AD30" s="164"/>
      <c r="AE30" s="163"/>
      <c r="AF30" s="164"/>
      <c r="AG30" s="168"/>
      <c r="AH30" s="163"/>
      <c r="AI30" s="164"/>
      <c r="AJ30" s="163"/>
      <c r="AK30" s="164"/>
      <c r="AL30" s="163"/>
      <c r="AM30" s="164"/>
      <c r="AN30" s="163"/>
      <c r="AO30" s="164"/>
    </row>
    <row r="31" spans="1:41" ht="12.75">
      <c r="A31" s="144"/>
      <c r="B31" s="71"/>
      <c r="C31" s="74"/>
      <c r="D31" s="78"/>
      <c r="E31" s="87"/>
      <c r="F31" s="116"/>
      <c r="G31" s="163"/>
      <c r="H31" s="164"/>
      <c r="I31" s="163"/>
      <c r="J31" s="164"/>
      <c r="K31" s="163"/>
      <c r="L31" s="164"/>
      <c r="M31" s="163"/>
      <c r="N31" s="164"/>
      <c r="O31" s="167"/>
      <c r="P31" s="163"/>
      <c r="Q31" s="164"/>
      <c r="R31" s="163"/>
      <c r="S31" s="164"/>
      <c r="T31" s="163"/>
      <c r="U31" s="164"/>
      <c r="V31" s="163"/>
      <c r="W31" s="164"/>
      <c r="X31" s="168"/>
      <c r="Y31" s="163"/>
      <c r="Z31" s="164"/>
      <c r="AA31" s="163"/>
      <c r="AB31" s="164"/>
      <c r="AC31" s="163"/>
      <c r="AD31" s="164"/>
      <c r="AE31" s="163"/>
      <c r="AF31" s="164"/>
      <c r="AG31" s="168"/>
      <c r="AH31" s="163"/>
      <c r="AI31" s="164"/>
      <c r="AJ31" s="163"/>
      <c r="AK31" s="164"/>
      <c r="AL31" s="163"/>
      <c r="AM31" s="164"/>
      <c r="AN31" s="163"/>
      <c r="AO31" s="164"/>
    </row>
    <row r="32" spans="1:41" ht="12.75">
      <c r="A32" s="143" t="s">
        <v>241</v>
      </c>
      <c r="B32" s="71">
        <v>689</v>
      </c>
      <c r="C32" s="74">
        <v>39244</v>
      </c>
      <c r="D32" s="77" t="s">
        <v>203</v>
      </c>
      <c r="E32" s="86" t="s">
        <v>204</v>
      </c>
      <c r="F32" s="115" t="s">
        <v>190</v>
      </c>
      <c r="G32" s="154">
        <v>37</v>
      </c>
      <c r="H32" s="155">
        <v>37</v>
      </c>
      <c r="I32" s="154">
        <v>0</v>
      </c>
      <c r="J32" s="155">
        <v>0</v>
      </c>
      <c r="K32" s="154">
        <v>0</v>
      </c>
      <c r="L32" s="155">
        <v>0</v>
      </c>
      <c r="M32" s="187">
        <f>G32+I32+K32</f>
        <v>37</v>
      </c>
      <c r="N32" s="188">
        <f>H32+J32+L32</f>
        <v>37</v>
      </c>
      <c r="O32" s="156"/>
      <c r="P32" s="154">
        <v>37.8</v>
      </c>
      <c r="Q32" s="155">
        <v>37.8</v>
      </c>
      <c r="R32" s="154">
        <v>0</v>
      </c>
      <c r="S32" s="155">
        <v>0</v>
      </c>
      <c r="T32" s="154">
        <v>0</v>
      </c>
      <c r="U32" s="155">
        <v>0</v>
      </c>
      <c r="V32" s="187">
        <f>P32+R32+T32</f>
        <v>37.8</v>
      </c>
      <c r="W32" s="188">
        <f>Q32+S32+U32</f>
        <v>37.8</v>
      </c>
      <c r="X32" s="157"/>
      <c r="Y32" s="154">
        <v>38.6</v>
      </c>
      <c r="Z32" s="155">
        <v>38.6</v>
      </c>
      <c r="AA32" s="154">
        <v>0</v>
      </c>
      <c r="AB32" s="155">
        <v>0</v>
      </c>
      <c r="AC32" s="154">
        <v>0</v>
      </c>
      <c r="AD32" s="155">
        <v>0</v>
      </c>
      <c r="AE32" s="187">
        <f>Y32+AA32+AC32</f>
        <v>38.6</v>
      </c>
      <c r="AF32" s="188">
        <f>Z32+AB32+AD32</f>
        <v>38.6</v>
      </c>
      <c r="AG32" s="158"/>
      <c r="AH32" s="154">
        <v>39.4</v>
      </c>
      <c r="AI32" s="155">
        <v>39.4</v>
      </c>
      <c r="AJ32" s="154">
        <v>0</v>
      </c>
      <c r="AK32" s="155">
        <v>0</v>
      </c>
      <c r="AL32" s="154">
        <v>0</v>
      </c>
      <c r="AM32" s="155">
        <v>0</v>
      </c>
      <c r="AN32" s="187">
        <f>AH32+AJ32+AL32</f>
        <v>39.4</v>
      </c>
      <c r="AO32" s="188">
        <f>AI32+AK32+AM32</f>
        <v>39.4</v>
      </c>
    </row>
    <row r="33" spans="1:41" ht="12.75">
      <c r="A33" s="143"/>
      <c r="B33" s="71"/>
      <c r="C33" s="74"/>
      <c r="D33" s="77"/>
      <c r="E33" s="86"/>
      <c r="F33" s="115"/>
      <c r="G33" s="154"/>
      <c r="H33" s="155"/>
      <c r="I33" s="154"/>
      <c r="J33" s="155"/>
      <c r="K33" s="154"/>
      <c r="L33" s="155"/>
      <c r="M33" s="187"/>
      <c r="N33" s="188"/>
      <c r="O33" s="156"/>
      <c r="P33" s="154"/>
      <c r="Q33" s="155"/>
      <c r="R33" s="154"/>
      <c r="S33" s="155"/>
      <c r="T33" s="154"/>
      <c r="U33" s="155"/>
      <c r="V33" s="187"/>
      <c r="W33" s="188"/>
      <c r="X33" s="157"/>
      <c r="Y33" s="154"/>
      <c r="Z33" s="155"/>
      <c r="AA33" s="154"/>
      <c r="AB33" s="155"/>
      <c r="AC33" s="154"/>
      <c r="AD33" s="155"/>
      <c r="AE33" s="187"/>
      <c r="AF33" s="188"/>
      <c r="AG33" s="158"/>
      <c r="AH33" s="154"/>
      <c r="AI33" s="155"/>
      <c r="AJ33" s="154"/>
      <c r="AK33" s="155"/>
      <c r="AL33" s="154"/>
      <c r="AM33" s="155"/>
      <c r="AN33" s="187"/>
      <c r="AO33" s="188"/>
    </row>
    <row r="34" spans="1:41" ht="12.75">
      <c r="A34" s="144" t="s">
        <v>218</v>
      </c>
      <c r="B34" s="71">
        <v>113</v>
      </c>
      <c r="C34" s="74">
        <v>39136</v>
      </c>
      <c r="D34" s="78" t="s">
        <v>70</v>
      </c>
      <c r="E34" s="91" t="s">
        <v>15</v>
      </c>
      <c r="F34" s="120" t="s">
        <v>12</v>
      </c>
      <c r="G34" s="207" t="s">
        <v>16</v>
      </c>
      <c r="H34" s="208" t="s">
        <v>16</v>
      </c>
      <c r="I34" s="163">
        <v>0</v>
      </c>
      <c r="J34" s="164">
        <v>0</v>
      </c>
      <c r="K34" s="163">
        <v>0</v>
      </c>
      <c r="L34" s="164">
        <v>0</v>
      </c>
      <c r="M34" s="207" t="s">
        <v>16</v>
      </c>
      <c r="N34" s="208" t="s">
        <v>16</v>
      </c>
      <c r="O34" s="168"/>
      <c r="P34" s="207" t="s">
        <v>16</v>
      </c>
      <c r="Q34" s="208" t="s">
        <v>16</v>
      </c>
      <c r="R34" s="163">
        <v>0</v>
      </c>
      <c r="S34" s="164">
        <v>0</v>
      </c>
      <c r="T34" s="163">
        <v>0</v>
      </c>
      <c r="U34" s="164">
        <v>0</v>
      </c>
      <c r="V34" s="207" t="s">
        <v>16</v>
      </c>
      <c r="W34" s="208" t="s">
        <v>16</v>
      </c>
      <c r="X34" s="168"/>
      <c r="Y34" s="207" t="s">
        <v>16</v>
      </c>
      <c r="Z34" s="208" t="s">
        <v>16</v>
      </c>
      <c r="AA34" s="163">
        <v>0</v>
      </c>
      <c r="AB34" s="164">
        <v>0</v>
      </c>
      <c r="AC34" s="163">
        <v>0</v>
      </c>
      <c r="AD34" s="164">
        <v>0</v>
      </c>
      <c r="AE34" s="207" t="s">
        <v>16</v>
      </c>
      <c r="AF34" s="208" t="s">
        <v>16</v>
      </c>
      <c r="AG34" s="168"/>
      <c r="AH34" s="207" t="s">
        <v>16</v>
      </c>
      <c r="AI34" s="208" t="s">
        <v>16</v>
      </c>
      <c r="AJ34" s="163">
        <v>0</v>
      </c>
      <c r="AK34" s="164">
        <v>0</v>
      </c>
      <c r="AL34" s="163">
        <v>0</v>
      </c>
      <c r="AM34" s="164">
        <v>0</v>
      </c>
      <c r="AN34" s="207" t="s">
        <v>16</v>
      </c>
      <c r="AO34" s="208" t="s">
        <v>16</v>
      </c>
    </row>
    <row r="35" spans="1:41" ht="12.75">
      <c r="A35" s="144"/>
      <c r="B35" s="71"/>
      <c r="C35" s="74"/>
      <c r="D35" s="78"/>
      <c r="E35" s="91"/>
      <c r="F35" s="120"/>
      <c r="G35" s="207"/>
      <c r="H35" s="208"/>
      <c r="I35" s="163"/>
      <c r="J35" s="164"/>
      <c r="K35" s="163"/>
      <c r="L35" s="164"/>
      <c r="M35" s="207"/>
      <c r="N35" s="208"/>
      <c r="O35" s="168"/>
      <c r="P35" s="207"/>
      <c r="Q35" s="208"/>
      <c r="R35" s="163"/>
      <c r="S35" s="164"/>
      <c r="T35" s="163"/>
      <c r="U35" s="164"/>
      <c r="V35" s="207"/>
      <c r="W35" s="208"/>
      <c r="X35" s="168"/>
      <c r="Y35" s="207"/>
      <c r="Z35" s="208"/>
      <c r="AA35" s="163"/>
      <c r="AB35" s="164"/>
      <c r="AC35" s="163"/>
      <c r="AD35" s="164"/>
      <c r="AE35" s="207"/>
      <c r="AF35" s="208"/>
      <c r="AG35" s="168"/>
      <c r="AH35" s="207"/>
      <c r="AI35" s="208"/>
      <c r="AJ35" s="163"/>
      <c r="AK35" s="164"/>
      <c r="AL35" s="163"/>
      <c r="AM35" s="164"/>
      <c r="AN35" s="207"/>
      <c r="AO35" s="208"/>
    </row>
    <row r="36" spans="1:41" ht="12.75">
      <c r="A36" s="143" t="s">
        <v>255</v>
      </c>
      <c r="B36" s="71">
        <v>524</v>
      </c>
      <c r="C36" s="74">
        <v>39193</v>
      </c>
      <c r="D36" s="80" t="s">
        <v>66</v>
      </c>
      <c r="E36" s="87" t="s">
        <v>29</v>
      </c>
      <c r="F36" s="116" t="s">
        <v>13</v>
      </c>
      <c r="G36" s="163">
        <v>-1.2</v>
      </c>
      <c r="H36" s="164">
        <v>-1.2</v>
      </c>
      <c r="I36" s="163">
        <v>-0.1</v>
      </c>
      <c r="J36" s="164">
        <v>-0.1</v>
      </c>
      <c r="K36" s="163">
        <v>0</v>
      </c>
      <c r="L36" s="164">
        <v>0</v>
      </c>
      <c r="M36" s="163">
        <v>-1.3</v>
      </c>
      <c r="N36" s="164">
        <v>-1.3</v>
      </c>
      <c r="O36" s="167"/>
      <c r="P36" s="163">
        <v>-1.2</v>
      </c>
      <c r="Q36" s="164">
        <v>-1.2</v>
      </c>
      <c r="R36" s="163">
        <v>-0.1</v>
      </c>
      <c r="S36" s="164">
        <v>-0.1</v>
      </c>
      <c r="T36" s="163">
        <v>0</v>
      </c>
      <c r="U36" s="164">
        <v>0</v>
      </c>
      <c r="V36" s="163">
        <v>-1.3</v>
      </c>
      <c r="W36" s="164">
        <v>-1.3</v>
      </c>
      <c r="X36" s="168"/>
      <c r="Y36" s="163">
        <v>-1.2</v>
      </c>
      <c r="Z36" s="164">
        <v>-1.2</v>
      </c>
      <c r="AA36" s="163">
        <v>-0.1</v>
      </c>
      <c r="AB36" s="164">
        <v>-0.1</v>
      </c>
      <c r="AC36" s="163">
        <v>0</v>
      </c>
      <c r="AD36" s="164">
        <v>0</v>
      </c>
      <c r="AE36" s="163">
        <v>-1.3</v>
      </c>
      <c r="AF36" s="164">
        <v>-1.3</v>
      </c>
      <c r="AG36" s="168"/>
      <c r="AH36" s="163">
        <v>-1.2</v>
      </c>
      <c r="AI36" s="164">
        <v>-1.2</v>
      </c>
      <c r="AJ36" s="163">
        <v>-0.1</v>
      </c>
      <c r="AK36" s="164">
        <v>-0.1</v>
      </c>
      <c r="AL36" s="163">
        <v>0</v>
      </c>
      <c r="AM36" s="164">
        <v>0</v>
      </c>
      <c r="AN36" s="163">
        <v>-1.3</v>
      </c>
      <c r="AO36" s="164">
        <v>-1.3</v>
      </c>
    </row>
    <row r="37" spans="1:41" ht="12.75">
      <c r="A37" s="144" t="s">
        <v>220</v>
      </c>
      <c r="B37" s="71">
        <v>445</v>
      </c>
      <c r="C37" s="74">
        <v>39178</v>
      </c>
      <c r="D37" s="78" t="s">
        <v>72</v>
      </c>
      <c r="E37" s="93" t="s">
        <v>91</v>
      </c>
      <c r="F37" s="122" t="s">
        <v>13</v>
      </c>
      <c r="G37" s="169">
        <v>105</v>
      </c>
      <c r="H37" s="170">
        <v>105</v>
      </c>
      <c r="I37" s="169">
        <v>-105</v>
      </c>
      <c r="J37" s="170">
        <v>-105</v>
      </c>
      <c r="K37" s="169">
        <v>0</v>
      </c>
      <c r="L37" s="170">
        <v>0</v>
      </c>
      <c r="M37" s="175">
        <f>G37+I37+K37</f>
        <v>0</v>
      </c>
      <c r="N37" s="176">
        <f>H37+J37+L37</f>
        <v>0</v>
      </c>
      <c r="O37" s="172"/>
      <c r="P37" s="169">
        <v>105</v>
      </c>
      <c r="Q37" s="170">
        <v>105</v>
      </c>
      <c r="R37" s="169">
        <v>-105</v>
      </c>
      <c r="S37" s="170">
        <v>-105</v>
      </c>
      <c r="T37" s="169">
        <v>0</v>
      </c>
      <c r="U37" s="170">
        <v>0</v>
      </c>
      <c r="V37" s="175">
        <f>P37+R37+T37</f>
        <v>0</v>
      </c>
      <c r="W37" s="176">
        <f>Q37+S37+U37</f>
        <v>0</v>
      </c>
      <c r="X37" s="172"/>
      <c r="Y37" s="169">
        <v>105</v>
      </c>
      <c r="Z37" s="170">
        <v>105</v>
      </c>
      <c r="AA37" s="169">
        <v>-105</v>
      </c>
      <c r="AB37" s="170">
        <v>-105</v>
      </c>
      <c r="AC37" s="169">
        <v>0</v>
      </c>
      <c r="AD37" s="170">
        <v>0</v>
      </c>
      <c r="AE37" s="175">
        <f>Y37+AA37+AC37</f>
        <v>0</v>
      </c>
      <c r="AF37" s="176">
        <f>Z37+AB37+AD37</f>
        <v>0</v>
      </c>
      <c r="AG37" s="172"/>
      <c r="AH37" s="169">
        <v>105</v>
      </c>
      <c r="AI37" s="170">
        <v>105</v>
      </c>
      <c r="AJ37" s="169">
        <v>-105</v>
      </c>
      <c r="AK37" s="170">
        <v>-105</v>
      </c>
      <c r="AL37" s="169">
        <v>0</v>
      </c>
      <c r="AM37" s="170">
        <v>0</v>
      </c>
      <c r="AN37" s="175">
        <f>AH37+AJ37+AL37</f>
        <v>0</v>
      </c>
      <c r="AO37" s="176">
        <f>AI37+AK37+AM37</f>
        <v>0</v>
      </c>
    </row>
    <row r="38" spans="1:41" ht="12.75">
      <c r="A38" s="144" t="s">
        <v>230</v>
      </c>
      <c r="B38" s="71">
        <v>652</v>
      </c>
      <c r="C38" s="74">
        <v>39234</v>
      </c>
      <c r="D38" s="84" t="s">
        <v>147</v>
      </c>
      <c r="E38" s="86" t="s">
        <v>195</v>
      </c>
      <c r="F38" s="115" t="s">
        <v>13</v>
      </c>
      <c r="G38" s="163">
        <v>-16.3</v>
      </c>
      <c r="H38" s="164">
        <v>-34.9</v>
      </c>
      <c r="I38" s="163">
        <v>16.3</v>
      </c>
      <c r="J38" s="164">
        <v>34.9</v>
      </c>
      <c r="K38" s="163">
        <v>0</v>
      </c>
      <c r="L38" s="164">
        <v>0</v>
      </c>
      <c r="M38" s="163">
        <f>G38+I38+K38</f>
        <v>0</v>
      </c>
      <c r="N38" s="164">
        <f>H38+J38+L38</f>
        <v>0</v>
      </c>
      <c r="O38" s="156"/>
      <c r="P38" s="163">
        <v>-33.5</v>
      </c>
      <c r="Q38" s="164">
        <v>-34.9</v>
      </c>
      <c r="R38" s="163">
        <v>33.5</v>
      </c>
      <c r="S38" s="164">
        <v>34.9</v>
      </c>
      <c r="T38" s="163">
        <v>0</v>
      </c>
      <c r="U38" s="164">
        <v>0</v>
      </c>
      <c r="V38" s="163">
        <f>P38+R38+T38</f>
        <v>0</v>
      </c>
      <c r="W38" s="164">
        <f>Q38+S38+U38</f>
        <v>0</v>
      </c>
      <c r="X38" s="157"/>
      <c r="Y38" s="163">
        <v>-34.9</v>
      </c>
      <c r="Z38" s="164">
        <v>-34.9</v>
      </c>
      <c r="AA38" s="163">
        <v>34.9</v>
      </c>
      <c r="AB38" s="164">
        <v>34.9</v>
      </c>
      <c r="AC38" s="163">
        <v>0</v>
      </c>
      <c r="AD38" s="164">
        <v>0</v>
      </c>
      <c r="AE38" s="163">
        <f>Y38+AA38+AC38</f>
        <v>0</v>
      </c>
      <c r="AF38" s="164">
        <f>Z38+AB38+AD38</f>
        <v>0</v>
      </c>
      <c r="AG38" s="203"/>
      <c r="AH38" s="163">
        <v>-34.8</v>
      </c>
      <c r="AI38" s="164">
        <v>-34.8</v>
      </c>
      <c r="AJ38" s="163">
        <v>34.8</v>
      </c>
      <c r="AK38" s="164">
        <v>34.8</v>
      </c>
      <c r="AL38" s="163">
        <v>0</v>
      </c>
      <c r="AM38" s="164">
        <v>0</v>
      </c>
      <c r="AN38" s="163">
        <f>AH38+AJ38+AL38</f>
        <v>0</v>
      </c>
      <c r="AO38" s="164">
        <f>AI38+AK38+AM38</f>
        <v>0</v>
      </c>
    </row>
    <row r="39" spans="1:41" ht="12.75">
      <c r="A39" s="144"/>
      <c r="B39" s="71"/>
      <c r="C39" s="74"/>
      <c r="D39" s="84"/>
      <c r="E39" s="86"/>
      <c r="F39" s="142" t="s">
        <v>283</v>
      </c>
      <c r="G39" s="163">
        <f aca="true" t="shared" si="7" ref="G39:N39">SUM(G38,G37,G36)</f>
        <v>87.5</v>
      </c>
      <c r="H39" s="164">
        <f t="shared" si="7"/>
        <v>68.89999999999999</v>
      </c>
      <c r="I39" s="163">
        <f t="shared" si="7"/>
        <v>-88.8</v>
      </c>
      <c r="J39" s="164">
        <f t="shared" si="7"/>
        <v>-70.19999999999999</v>
      </c>
      <c r="K39" s="163">
        <f t="shared" si="7"/>
        <v>0</v>
      </c>
      <c r="L39" s="164">
        <f t="shared" si="7"/>
        <v>0</v>
      </c>
      <c r="M39" s="163">
        <f t="shared" si="7"/>
        <v>-1.3</v>
      </c>
      <c r="N39" s="164">
        <f t="shared" si="7"/>
        <v>-1.3</v>
      </c>
      <c r="O39" s="156"/>
      <c r="P39" s="163">
        <f aca="true" t="shared" si="8" ref="P39:W39">SUM(P38,P37,P36)</f>
        <v>70.3</v>
      </c>
      <c r="Q39" s="164">
        <f t="shared" si="8"/>
        <v>68.89999999999999</v>
      </c>
      <c r="R39" s="163">
        <f t="shared" si="8"/>
        <v>-71.6</v>
      </c>
      <c r="S39" s="164">
        <f t="shared" si="8"/>
        <v>-70.19999999999999</v>
      </c>
      <c r="T39" s="163">
        <f t="shared" si="8"/>
        <v>0</v>
      </c>
      <c r="U39" s="164">
        <f t="shared" si="8"/>
        <v>0</v>
      </c>
      <c r="V39" s="163">
        <f t="shared" si="8"/>
        <v>-1.3</v>
      </c>
      <c r="W39" s="164">
        <f t="shared" si="8"/>
        <v>-1.3</v>
      </c>
      <c r="X39" s="157"/>
      <c r="Y39" s="163">
        <f aca="true" t="shared" si="9" ref="Y39:AF39">SUM(Y38,Y37,Y36)</f>
        <v>68.89999999999999</v>
      </c>
      <c r="Z39" s="164">
        <f t="shared" si="9"/>
        <v>68.89999999999999</v>
      </c>
      <c r="AA39" s="163">
        <f t="shared" si="9"/>
        <v>-70.19999999999999</v>
      </c>
      <c r="AB39" s="164">
        <f t="shared" si="9"/>
        <v>-70.19999999999999</v>
      </c>
      <c r="AC39" s="163">
        <f t="shared" si="9"/>
        <v>0</v>
      </c>
      <c r="AD39" s="164">
        <f t="shared" si="9"/>
        <v>0</v>
      </c>
      <c r="AE39" s="163">
        <f t="shared" si="9"/>
        <v>-1.3</v>
      </c>
      <c r="AF39" s="164">
        <f t="shared" si="9"/>
        <v>-1.3</v>
      </c>
      <c r="AG39" s="203"/>
      <c r="AH39" s="163">
        <f aca="true" t="shared" si="10" ref="AH39:AO39">SUM(AH38,AH37,AH36)</f>
        <v>69</v>
      </c>
      <c r="AI39" s="164">
        <f t="shared" si="10"/>
        <v>69</v>
      </c>
      <c r="AJ39" s="163">
        <f t="shared" si="10"/>
        <v>-70.3</v>
      </c>
      <c r="AK39" s="164">
        <f t="shared" si="10"/>
        <v>-70.3</v>
      </c>
      <c r="AL39" s="163">
        <f t="shared" si="10"/>
        <v>0</v>
      </c>
      <c r="AM39" s="164">
        <f t="shared" si="10"/>
        <v>0</v>
      </c>
      <c r="AN39" s="163">
        <f t="shared" si="10"/>
        <v>-1.3</v>
      </c>
      <c r="AO39" s="164">
        <f t="shared" si="10"/>
        <v>-1.3</v>
      </c>
    </row>
    <row r="40" spans="1:41" ht="12.75">
      <c r="A40" s="144"/>
      <c r="B40" s="71"/>
      <c r="C40" s="74"/>
      <c r="D40" s="84"/>
      <c r="E40" s="86"/>
      <c r="F40" s="115"/>
      <c r="G40" s="163"/>
      <c r="H40" s="164"/>
      <c r="I40" s="163"/>
      <c r="J40" s="164"/>
      <c r="K40" s="163"/>
      <c r="L40" s="164"/>
      <c r="M40" s="163"/>
      <c r="N40" s="164"/>
      <c r="O40" s="156"/>
      <c r="P40" s="163"/>
      <c r="Q40" s="164"/>
      <c r="R40" s="163"/>
      <c r="S40" s="164"/>
      <c r="T40" s="163"/>
      <c r="U40" s="164"/>
      <c r="V40" s="163"/>
      <c r="W40" s="164"/>
      <c r="X40" s="157"/>
      <c r="Y40" s="163"/>
      <c r="Z40" s="164"/>
      <c r="AA40" s="163"/>
      <c r="AB40" s="164"/>
      <c r="AC40" s="163"/>
      <c r="AD40" s="164"/>
      <c r="AE40" s="163"/>
      <c r="AF40" s="164"/>
      <c r="AG40" s="203"/>
      <c r="AH40" s="163"/>
      <c r="AI40" s="164"/>
      <c r="AJ40" s="163"/>
      <c r="AK40" s="164"/>
      <c r="AL40" s="163"/>
      <c r="AM40" s="164"/>
      <c r="AN40" s="163"/>
      <c r="AO40" s="164"/>
    </row>
    <row r="41" spans="1:41" ht="12.75">
      <c r="A41" s="144"/>
      <c r="B41" s="71"/>
      <c r="C41" s="74"/>
      <c r="D41" s="84"/>
      <c r="E41" s="86"/>
      <c r="F41" s="115"/>
      <c r="G41" s="163"/>
      <c r="H41" s="164"/>
      <c r="I41" s="163"/>
      <c r="J41" s="164"/>
      <c r="K41" s="163"/>
      <c r="L41" s="164"/>
      <c r="M41" s="163"/>
      <c r="N41" s="164"/>
      <c r="O41" s="156"/>
      <c r="P41" s="163"/>
      <c r="Q41" s="164"/>
      <c r="R41" s="163"/>
      <c r="S41" s="164"/>
      <c r="T41" s="163"/>
      <c r="U41" s="164"/>
      <c r="V41" s="163"/>
      <c r="W41" s="164"/>
      <c r="X41" s="157"/>
      <c r="Y41" s="163"/>
      <c r="Z41" s="164"/>
      <c r="AA41" s="163"/>
      <c r="AB41" s="164"/>
      <c r="AC41" s="163"/>
      <c r="AD41" s="164"/>
      <c r="AE41" s="163"/>
      <c r="AF41" s="164"/>
      <c r="AG41" s="203"/>
      <c r="AH41" s="163"/>
      <c r="AI41" s="164"/>
      <c r="AJ41" s="163"/>
      <c r="AK41" s="164"/>
      <c r="AL41" s="163"/>
      <c r="AM41" s="164"/>
      <c r="AN41" s="163"/>
      <c r="AO41" s="164"/>
    </row>
    <row r="42" spans="1:41" ht="12.75">
      <c r="A42" s="143" t="s">
        <v>255</v>
      </c>
      <c r="B42" s="71"/>
      <c r="C42" s="74"/>
      <c r="D42" s="84" t="s">
        <v>66</v>
      </c>
      <c r="E42" s="87" t="s">
        <v>29</v>
      </c>
      <c r="F42" s="115" t="s">
        <v>46</v>
      </c>
      <c r="G42" s="163">
        <v>-0.1</v>
      </c>
      <c r="H42" s="164">
        <v>-0.1</v>
      </c>
      <c r="I42" s="163">
        <v>0</v>
      </c>
      <c r="J42" s="164">
        <v>0</v>
      </c>
      <c r="K42" s="163">
        <v>0</v>
      </c>
      <c r="L42" s="164">
        <v>0</v>
      </c>
      <c r="M42" s="163">
        <v>-0.1</v>
      </c>
      <c r="N42" s="164">
        <v>-0.1</v>
      </c>
      <c r="O42" s="156"/>
      <c r="P42" s="163">
        <v>-0.1</v>
      </c>
      <c r="Q42" s="164">
        <v>-0.1</v>
      </c>
      <c r="R42" s="163">
        <v>0</v>
      </c>
      <c r="S42" s="164">
        <v>0</v>
      </c>
      <c r="T42" s="163">
        <v>0</v>
      </c>
      <c r="U42" s="164">
        <v>0</v>
      </c>
      <c r="V42" s="163">
        <v>-0.1</v>
      </c>
      <c r="W42" s="164">
        <v>-0.1</v>
      </c>
      <c r="X42" s="157"/>
      <c r="Y42" s="163">
        <v>-0.1</v>
      </c>
      <c r="Z42" s="164">
        <v>-0.1</v>
      </c>
      <c r="AA42" s="163">
        <v>0</v>
      </c>
      <c r="AB42" s="164">
        <v>0</v>
      </c>
      <c r="AC42" s="163">
        <v>0</v>
      </c>
      <c r="AD42" s="164">
        <v>0</v>
      </c>
      <c r="AE42" s="163">
        <v>-0.1</v>
      </c>
      <c r="AF42" s="164">
        <v>-0.1</v>
      </c>
      <c r="AG42" s="203"/>
      <c r="AH42" s="163">
        <v>-0.1</v>
      </c>
      <c r="AI42" s="164">
        <v>-0.1</v>
      </c>
      <c r="AJ42" s="163">
        <v>0</v>
      </c>
      <c r="AK42" s="164">
        <v>0</v>
      </c>
      <c r="AL42" s="163">
        <v>0</v>
      </c>
      <c r="AM42" s="164">
        <v>0</v>
      </c>
      <c r="AN42" s="163">
        <v>-0.1</v>
      </c>
      <c r="AO42" s="164">
        <v>-0.1</v>
      </c>
    </row>
    <row r="43" spans="1:41" ht="12.75">
      <c r="A43" s="143" t="s">
        <v>243</v>
      </c>
      <c r="B43" s="71">
        <v>700</v>
      </c>
      <c r="C43" s="74">
        <v>39255</v>
      </c>
      <c r="D43" s="77" t="s">
        <v>159</v>
      </c>
      <c r="E43" s="86" t="s">
        <v>167</v>
      </c>
      <c r="F43" s="115" t="s">
        <v>46</v>
      </c>
      <c r="G43" s="154">
        <v>0.2</v>
      </c>
      <c r="H43" s="155">
        <v>0.2</v>
      </c>
      <c r="I43" s="154">
        <v>0</v>
      </c>
      <c r="J43" s="155">
        <v>0</v>
      </c>
      <c r="K43" s="154">
        <v>0</v>
      </c>
      <c r="L43" s="155">
        <v>0</v>
      </c>
      <c r="M43" s="165">
        <f aca="true" t="shared" si="11" ref="M43:N46">G43+I43+K43</f>
        <v>0.2</v>
      </c>
      <c r="N43" s="166">
        <f t="shared" si="11"/>
        <v>0.2</v>
      </c>
      <c r="O43" s="156"/>
      <c r="P43" s="154">
        <v>0.2</v>
      </c>
      <c r="Q43" s="155">
        <v>0.2</v>
      </c>
      <c r="R43" s="154">
        <v>0</v>
      </c>
      <c r="S43" s="155">
        <v>0</v>
      </c>
      <c r="T43" s="154">
        <v>0</v>
      </c>
      <c r="U43" s="155">
        <v>0</v>
      </c>
      <c r="V43" s="165">
        <f aca="true" t="shared" si="12" ref="V43:W46">P43+R43+T43</f>
        <v>0.2</v>
      </c>
      <c r="W43" s="166">
        <f t="shared" si="12"/>
        <v>0.2</v>
      </c>
      <c r="X43" s="157"/>
      <c r="Y43" s="154">
        <v>0.2</v>
      </c>
      <c r="Z43" s="155">
        <v>0.2</v>
      </c>
      <c r="AA43" s="154">
        <v>0</v>
      </c>
      <c r="AB43" s="155">
        <v>0</v>
      </c>
      <c r="AC43" s="154">
        <v>0</v>
      </c>
      <c r="AD43" s="155">
        <v>0</v>
      </c>
      <c r="AE43" s="165">
        <f aca="true" t="shared" si="13" ref="AE43:AF46">Y43+AA43+AC43</f>
        <v>0.2</v>
      </c>
      <c r="AF43" s="166">
        <f t="shared" si="13"/>
        <v>0.2</v>
      </c>
      <c r="AG43" s="158"/>
      <c r="AH43" s="154">
        <v>0.2</v>
      </c>
      <c r="AI43" s="155">
        <v>0.2</v>
      </c>
      <c r="AJ43" s="154">
        <v>0</v>
      </c>
      <c r="AK43" s="155">
        <v>0</v>
      </c>
      <c r="AL43" s="154">
        <v>0</v>
      </c>
      <c r="AM43" s="155">
        <v>0</v>
      </c>
      <c r="AN43" s="165">
        <f aca="true" t="shared" si="14" ref="AN43:AO46">AH43+AJ43+AL43</f>
        <v>0.2</v>
      </c>
      <c r="AO43" s="166">
        <f t="shared" si="14"/>
        <v>0.2</v>
      </c>
    </row>
    <row r="44" spans="1:41" ht="12.75">
      <c r="A44" s="144" t="s">
        <v>217</v>
      </c>
      <c r="B44" s="71">
        <v>592</v>
      </c>
      <c r="C44" s="74">
        <v>39198</v>
      </c>
      <c r="D44" s="80" t="s">
        <v>113</v>
      </c>
      <c r="E44" s="91" t="s">
        <v>104</v>
      </c>
      <c r="F44" s="120" t="s">
        <v>46</v>
      </c>
      <c r="G44" s="163">
        <v>0.1</v>
      </c>
      <c r="H44" s="164">
        <v>0.1</v>
      </c>
      <c r="I44" s="163">
        <v>0</v>
      </c>
      <c r="J44" s="164">
        <v>0</v>
      </c>
      <c r="K44" s="163">
        <v>0</v>
      </c>
      <c r="L44" s="164">
        <v>0</v>
      </c>
      <c r="M44" s="187">
        <f>G44+I44+K44</f>
        <v>0.1</v>
      </c>
      <c r="N44" s="188">
        <f>H44+J44+L44</f>
        <v>0.1</v>
      </c>
      <c r="O44" s="168"/>
      <c r="P44" s="163">
        <v>0.1</v>
      </c>
      <c r="Q44" s="164">
        <v>0.1</v>
      </c>
      <c r="R44" s="163">
        <v>0</v>
      </c>
      <c r="S44" s="164">
        <v>0</v>
      </c>
      <c r="T44" s="163">
        <v>0</v>
      </c>
      <c r="U44" s="164">
        <v>0</v>
      </c>
      <c r="V44" s="187">
        <f>P44+R44+T44</f>
        <v>0.1</v>
      </c>
      <c r="W44" s="188">
        <f>Q44+S44+U44</f>
        <v>0.1</v>
      </c>
      <c r="X44" s="168"/>
      <c r="Y44" s="163">
        <v>0.1</v>
      </c>
      <c r="Z44" s="164">
        <v>0.1</v>
      </c>
      <c r="AA44" s="163">
        <v>0</v>
      </c>
      <c r="AB44" s="164">
        <v>0</v>
      </c>
      <c r="AC44" s="163">
        <v>0</v>
      </c>
      <c r="AD44" s="164">
        <v>0</v>
      </c>
      <c r="AE44" s="187">
        <f>Y44+AA44+AC44</f>
        <v>0.1</v>
      </c>
      <c r="AF44" s="188">
        <f>Z44+AB44+AD44</f>
        <v>0.1</v>
      </c>
      <c r="AG44" s="168"/>
      <c r="AH44" s="163">
        <v>0.1</v>
      </c>
      <c r="AI44" s="164">
        <v>0.1</v>
      </c>
      <c r="AJ44" s="163">
        <v>0</v>
      </c>
      <c r="AK44" s="164">
        <v>0</v>
      </c>
      <c r="AL44" s="163">
        <v>0</v>
      </c>
      <c r="AM44" s="164">
        <v>0</v>
      </c>
      <c r="AN44" s="187">
        <f>AH44+AJ44+AL44</f>
        <v>0.1</v>
      </c>
      <c r="AO44" s="188">
        <f>AI44+AK44+AM44</f>
        <v>0.1</v>
      </c>
    </row>
    <row r="45" spans="1:41" ht="12.75">
      <c r="A45" s="144" t="s">
        <v>266</v>
      </c>
      <c r="B45" s="71">
        <v>713</v>
      </c>
      <c r="C45" s="74">
        <v>39255</v>
      </c>
      <c r="D45" s="84" t="s">
        <v>132</v>
      </c>
      <c r="E45" s="86" t="s">
        <v>191</v>
      </c>
      <c r="F45" s="115" t="s">
        <v>46</v>
      </c>
      <c r="G45" s="163">
        <v>-0.1</v>
      </c>
      <c r="H45" s="164">
        <v>-0.1</v>
      </c>
      <c r="I45" s="163">
        <v>0</v>
      </c>
      <c r="J45" s="164">
        <v>0</v>
      </c>
      <c r="K45" s="163">
        <v>0</v>
      </c>
      <c r="L45" s="164">
        <v>0</v>
      </c>
      <c r="M45" s="187">
        <f t="shared" si="11"/>
        <v>-0.1</v>
      </c>
      <c r="N45" s="188">
        <f t="shared" si="11"/>
        <v>-0.1</v>
      </c>
      <c r="O45" s="156"/>
      <c r="P45" s="163">
        <v>-0.1</v>
      </c>
      <c r="Q45" s="164">
        <v>-0.1</v>
      </c>
      <c r="R45" s="163">
        <v>0</v>
      </c>
      <c r="S45" s="164">
        <v>0</v>
      </c>
      <c r="T45" s="163">
        <v>0</v>
      </c>
      <c r="U45" s="164">
        <v>0</v>
      </c>
      <c r="V45" s="187">
        <f t="shared" si="12"/>
        <v>-0.1</v>
      </c>
      <c r="W45" s="188">
        <f t="shared" si="12"/>
        <v>-0.1</v>
      </c>
      <c r="X45" s="156"/>
      <c r="Y45" s="163">
        <v>-0.1</v>
      </c>
      <c r="Z45" s="164">
        <v>-0.1</v>
      </c>
      <c r="AA45" s="163">
        <v>0</v>
      </c>
      <c r="AB45" s="164">
        <v>0</v>
      </c>
      <c r="AC45" s="163">
        <v>0</v>
      </c>
      <c r="AD45" s="164">
        <v>0</v>
      </c>
      <c r="AE45" s="187">
        <f t="shared" si="13"/>
        <v>-0.1</v>
      </c>
      <c r="AF45" s="188">
        <f t="shared" si="13"/>
        <v>-0.1</v>
      </c>
      <c r="AG45" s="203"/>
      <c r="AH45" s="163">
        <v>-0.1</v>
      </c>
      <c r="AI45" s="164">
        <v>-0.1</v>
      </c>
      <c r="AJ45" s="163">
        <v>0</v>
      </c>
      <c r="AK45" s="164">
        <v>0</v>
      </c>
      <c r="AL45" s="163">
        <v>0</v>
      </c>
      <c r="AM45" s="164">
        <v>0</v>
      </c>
      <c r="AN45" s="187">
        <f t="shared" si="14"/>
        <v>-0.1</v>
      </c>
      <c r="AO45" s="188">
        <f t="shared" si="14"/>
        <v>-0.1</v>
      </c>
    </row>
    <row r="46" spans="1:41" ht="12.75">
      <c r="A46" s="144" t="s">
        <v>246</v>
      </c>
      <c r="B46" s="71">
        <v>674</v>
      </c>
      <c r="C46" s="74">
        <v>39244</v>
      </c>
      <c r="D46" s="78" t="s">
        <v>71</v>
      </c>
      <c r="E46" s="92" t="s">
        <v>213</v>
      </c>
      <c r="F46" s="121" t="s">
        <v>46</v>
      </c>
      <c r="G46" s="163">
        <v>0.2</v>
      </c>
      <c r="H46" s="164">
        <v>0.3</v>
      </c>
      <c r="I46" s="163">
        <v>0</v>
      </c>
      <c r="J46" s="164">
        <v>0</v>
      </c>
      <c r="K46" s="163">
        <v>0</v>
      </c>
      <c r="L46" s="164">
        <v>0</v>
      </c>
      <c r="M46" s="187">
        <f t="shared" si="11"/>
        <v>0.2</v>
      </c>
      <c r="N46" s="188">
        <f t="shared" si="11"/>
        <v>0.3</v>
      </c>
      <c r="O46" s="168"/>
      <c r="P46" s="163">
        <v>0.2</v>
      </c>
      <c r="Q46" s="209">
        <v>0.2</v>
      </c>
      <c r="R46" s="210">
        <v>0</v>
      </c>
      <c r="S46" s="209">
        <v>0</v>
      </c>
      <c r="T46" s="210">
        <v>0</v>
      </c>
      <c r="U46" s="209">
        <v>0</v>
      </c>
      <c r="V46" s="187">
        <f t="shared" si="12"/>
        <v>0.2</v>
      </c>
      <c r="W46" s="188">
        <f t="shared" si="12"/>
        <v>0.2</v>
      </c>
      <c r="X46" s="213"/>
      <c r="Y46" s="214">
        <v>0.2</v>
      </c>
      <c r="Z46" s="209">
        <v>0.2</v>
      </c>
      <c r="AA46" s="210">
        <v>0</v>
      </c>
      <c r="AB46" s="209">
        <v>0</v>
      </c>
      <c r="AC46" s="210">
        <v>0</v>
      </c>
      <c r="AD46" s="209">
        <v>0</v>
      </c>
      <c r="AE46" s="187">
        <f t="shared" si="13"/>
        <v>0.2</v>
      </c>
      <c r="AF46" s="188">
        <f t="shared" si="13"/>
        <v>0.2</v>
      </c>
      <c r="AG46" s="213"/>
      <c r="AH46" s="211">
        <v>0.3</v>
      </c>
      <c r="AI46" s="215">
        <v>0.3</v>
      </c>
      <c r="AJ46" s="210">
        <v>0</v>
      </c>
      <c r="AK46" s="209">
        <v>0</v>
      </c>
      <c r="AL46" s="210">
        <v>0</v>
      </c>
      <c r="AM46" s="209">
        <v>0</v>
      </c>
      <c r="AN46" s="187">
        <f t="shared" si="14"/>
        <v>0.3</v>
      </c>
      <c r="AO46" s="188">
        <f t="shared" si="14"/>
        <v>0.3</v>
      </c>
    </row>
    <row r="47" spans="1:41" ht="12.75">
      <c r="A47" s="144" t="s">
        <v>221</v>
      </c>
      <c r="B47" s="71">
        <v>639</v>
      </c>
      <c r="C47" s="74">
        <v>39234</v>
      </c>
      <c r="D47" s="84" t="s">
        <v>135</v>
      </c>
      <c r="E47" s="86" t="s">
        <v>198</v>
      </c>
      <c r="F47" s="115" t="s">
        <v>46</v>
      </c>
      <c r="G47" s="163">
        <v>0.4</v>
      </c>
      <c r="H47" s="164">
        <v>0.4</v>
      </c>
      <c r="I47" s="163">
        <v>0</v>
      </c>
      <c r="J47" s="164">
        <v>0</v>
      </c>
      <c r="K47" s="163">
        <v>0</v>
      </c>
      <c r="L47" s="164">
        <v>0</v>
      </c>
      <c r="M47" s="163">
        <f>G47+I47</f>
        <v>0.4</v>
      </c>
      <c r="N47" s="164">
        <f>H47+J47</f>
        <v>0.4</v>
      </c>
      <c r="O47" s="218"/>
      <c r="P47" s="163">
        <v>0.5</v>
      </c>
      <c r="Q47" s="164">
        <v>0.5</v>
      </c>
      <c r="R47" s="163">
        <v>0</v>
      </c>
      <c r="S47" s="164">
        <v>0</v>
      </c>
      <c r="T47" s="163">
        <v>0</v>
      </c>
      <c r="U47" s="164">
        <v>0</v>
      </c>
      <c r="V47" s="163">
        <f>P47+R47</f>
        <v>0.5</v>
      </c>
      <c r="W47" s="164">
        <f>Q47+S47</f>
        <v>0.5</v>
      </c>
      <c r="X47" s="219"/>
      <c r="Y47" s="163">
        <v>0.5</v>
      </c>
      <c r="Z47" s="164">
        <v>0.5</v>
      </c>
      <c r="AA47" s="163">
        <v>0</v>
      </c>
      <c r="AB47" s="164">
        <v>0</v>
      </c>
      <c r="AC47" s="163">
        <v>0</v>
      </c>
      <c r="AD47" s="164">
        <v>0</v>
      </c>
      <c r="AE47" s="163">
        <f>Y47+AA47</f>
        <v>0.5</v>
      </c>
      <c r="AF47" s="164">
        <f>Z47+AB47</f>
        <v>0.5</v>
      </c>
      <c r="AG47" s="203"/>
      <c r="AH47" s="163">
        <v>0.5</v>
      </c>
      <c r="AI47" s="164">
        <v>0.5</v>
      </c>
      <c r="AJ47" s="163">
        <v>0</v>
      </c>
      <c r="AK47" s="164">
        <v>0</v>
      </c>
      <c r="AL47" s="163">
        <v>0</v>
      </c>
      <c r="AM47" s="164">
        <v>0</v>
      </c>
      <c r="AN47" s="163">
        <f>AH47+AJ47</f>
        <v>0.5</v>
      </c>
      <c r="AO47" s="164">
        <f>AI47+AK47</f>
        <v>0.5</v>
      </c>
    </row>
    <row r="48" spans="1:41" ht="12.75" customHeight="1">
      <c r="A48" s="144" t="s">
        <v>224</v>
      </c>
      <c r="B48" s="71">
        <v>708</v>
      </c>
      <c r="C48" s="74">
        <v>39255</v>
      </c>
      <c r="D48" s="82" t="s">
        <v>139</v>
      </c>
      <c r="E48" s="86" t="s">
        <v>123</v>
      </c>
      <c r="F48" s="115" t="s">
        <v>46</v>
      </c>
      <c r="G48" s="163" t="s">
        <v>21</v>
      </c>
      <c r="H48" s="164" t="s">
        <v>21</v>
      </c>
      <c r="I48" s="163">
        <v>0</v>
      </c>
      <c r="J48" s="164">
        <v>0</v>
      </c>
      <c r="K48" s="163">
        <v>0</v>
      </c>
      <c r="L48" s="164">
        <v>0</v>
      </c>
      <c r="M48" s="187" t="s">
        <v>21</v>
      </c>
      <c r="N48" s="188" t="s">
        <v>21</v>
      </c>
      <c r="O48" s="168"/>
      <c r="P48" s="163">
        <v>0.3</v>
      </c>
      <c r="Q48" s="164" t="s">
        <v>21</v>
      </c>
      <c r="R48" s="163">
        <v>0</v>
      </c>
      <c r="S48" s="164">
        <v>0</v>
      </c>
      <c r="T48" s="163">
        <v>0</v>
      </c>
      <c r="U48" s="164">
        <v>0</v>
      </c>
      <c r="V48" s="187">
        <f>P48+R48+T48</f>
        <v>0.3</v>
      </c>
      <c r="W48" s="188" t="s">
        <v>21</v>
      </c>
      <c r="X48" s="168"/>
      <c r="Y48" s="163">
        <v>-0.3</v>
      </c>
      <c r="Z48" s="164" t="s">
        <v>21</v>
      </c>
      <c r="AA48" s="163">
        <v>0</v>
      </c>
      <c r="AB48" s="164">
        <v>0</v>
      </c>
      <c r="AC48" s="163">
        <v>0</v>
      </c>
      <c r="AD48" s="164">
        <v>0</v>
      </c>
      <c r="AE48" s="187">
        <f>Y48+AA48+AC48</f>
        <v>-0.3</v>
      </c>
      <c r="AF48" s="164" t="s">
        <v>21</v>
      </c>
      <c r="AG48" s="168"/>
      <c r="AH48" s="163">
        <v>0.3</v>
      </c>
      <c r="AI48" s="164" t="s">
        <v>21</v>
      </c>
      <c r="AJ48" s="163">
        <v>0</v>
      </c>
      <c r="AK48" s="164">
        <v>0</v>
      </c>
      <c r="AL48" s="163">
        <v>0</v>
      </c>
      <c r="AM48" s="164">
        <v>0</v>
      </c>
      <c r="AN48" s="187">
        <f>AH48+AJ48+AL48</f>
        <v>0.3</v>
      </c>
      <c r="AO48" s="164" t="s">
        <v>21</v>
      </c>
    </row>
    <row r="49" spans="1:41" ht="12.75" customHeight="1">
      <c r="A49" s="144"/>
      <c r="B49" s="71"/>
      <c r="C49" s="74"/>
      <c r="D49" s="82"/>
      <c r="E49" s="86"/>
      <c r="F49" s="142" t="s">
        <v>283</v>
      </c>
      <c r="G49" s="163">
        <f aca="true" t="shared" si="15" ref="G49:N49">SUM(G48,G47,G46,G45,G44,G43,G42)</f>
        <v>0.7000000000000001</v>
      </c>
      <c r="H49" s="164">
        <f t="shared" si="15"/>
        <v>0.7999999999999999</v>
      </c>
      <c r="I49" s="163">
        <f t="shared" si="15"/>
        <v>0</v>
      </c>
      <c r="J49" s="164">
        <f t="shared" si="15"/>
        <v>0</v>
      </c>
      <c r="K49" s="163">
        <f t="shared" si="15"/>
        <v>0</v>
      </c>
      <c r="L49" s="164">
        <f t="shared" si="15"/>
        <v>0</v>
      </c>
      <c r="M49" s="163">
        <f t="shared" si="15"/>
        <v>0.7000000000000001</v>
      </c>
      <c r="N49" s="164">
        <f t="shared" si="15"/>
        <v>0.7999999999999999</v>
      </c>
      <c r="O49" s="168"/>
      <c r="P49" s="163">
        <f aca="true" t="shared" si="16" ref="P49:W49">SUM(P48,P47,P46,P45,P44,P43,P42)</f>
        <v>1.0999999999999999</v>
      </c>
      <c r="Q49" s="164">
        <f t="shared" si="16"/>
        <v>0.7999999999999999</v>
      </c>
      <c r="R49" s="163">
        <f t="shared" si="16"/>
        <v>0</v>
      </c>
      <c r="S49" s="164">
        <f t="shared" si="16"/>
        <v>0</v>
      </c>
      <c r="T49" s="163">
        <f t="shared" si="16"/>
        <v>0</v>
      </c>
      <c r="U49" s="164">
        <f t="shared" si="16"/>
        <v>0</v>
      </c>
      <c r="V49" s="163">
        <f t="shared" si="16"/>
        <v>1.0999999999999999</v>
      </c>
      <c r="W49" s="164">
        <f t="shared" si="16"/>
        <v>0.7999999999999999</v>
      </c>
      <c r="X49" s="168"/>
      <c r="Y49" s="163">
        <f aca="true" t="shared" si="17" ref="Y49:AF49">SUM(Y48,Y47,Y46,Y45,Y44,Y43,Y42)</f>
        <v>0.5000000000000001</v>
      </c>
      <c r="Z49" s="164">
        <f t="shared" si="17"/>
        <v>0.7999999999999999</v>
      </c>
      <c r="AA49" s="163">
        <f t="shared" si="17"/>
        <v>0</v>
      </c>
      <c r="AB49" s="164">
        <f t="shared" si="17"/>
        <v>0</v>
      </c>
      <c r="AC49" s="163">
        <f t="shared" si="17"/>
        <v>0</v>
      </c>
      <c r="AD49" s="164">
        <f t="shared" si="17"/>
        <v>0</v>
      </c>
      <c r="AE49" s="163">
        <f t="shared" si="17"/>
        <v>0.5000000000000001</v>
      </c>
      <c r="AF49" s="164">
        <f t="shared" si="17"/>
        <v>0.7999999999999999</v>
      </c>
      <c r="AG49" s="168"/>
      <c r="AH49" s="163">
        <f aca="true" t="shared" si="18" ref="AH49:AO49">SUM(AH48,AH47,AH46,AH45,AH44,AH43,AH42)</f>
        <v>1.2</v>
      </c>
      <c r="AI49" s="164">
        <f t="shared" si="18"/>
        <v>0.9</v>
      </c>
      <c r="AJ49" s="163">
        <f t="shared" si="18"/>
        <v>0</v>
      </c>
      <c r="AK49" s="164">
        <f t="shared" si="18"/>
        <v>0</v>
      </c>
      <c r="AL49" s="163">
        <f t="shared" si="18"/>
        <v>0</v>
      </c>
      <c r="AM49" s="164">
        <f t="shared" si="18"/>
        <v>0</v>
      </c>
      <c r="AN49" s="163">
        <f t="shared" si="18"/>
        <v>1.2</v>
      </c>
      <c r="AO49" s="164">
        <f t="shared" si="18"/>
        <v>0.9</v>
      </c>
    </row>
    <row r="50" spans="1:41" ht="12.75" customHeight="1">
      <c r="A50" s="144"/>
      <c r="B50" s="71"/>
      <c r="C50" s="74"/>
      <c r="D50" s="82"/>
      <c r="E50" s="86"/>
      <c r="F50" s="115"/>
      <c r="G50" s="163"/>
      <c r="H50" s="164"/>
      <c r="I50" s="163"/>
      <c r="J50" s="164"/>
      <c r="K50" s="163"/>
      <c r="L50" s="164"/>
      <c r="M50" s="187"/>
      <c r="N50" s="188"/>
      <c r="O50" s="168"/>
      <c r="P50" s="163"/>
      <c r="Q50" s="164"/>
      <c r="R50" s="163"/>
      <c r="S50" s="164"/>
      <c r="T50" s="163"/>
      <c r="U50" s="164"/>
      <c r="V50" s="187"/>
      <c r="W50" s="188"/>
      <c r="X50" s="168"/>
      <c r="Y50" s="163"/>
      <c r="Z50" s="164"/>
      <c r="AA50" s="163"/>
      <c r="AB50" s="164"/>
      <c r="AC50" s="163"/>
      <c r="AD50" s="164"/>
      <c r="AE50" s="187"/>
      <c r="AF50" s="164"/>
      <c r="AG50" s="168"/>
      <c r="AH50" s="163"/>
      <c r="AI50" s="164"/>
      <c r="AJ50" s="163"/>
      <c r="AK50" s="164"/>
      <c r="AL50" s="163"/>
      <c r="AM50" s="164"/>
      <c r="AN50" s="187"/>
      <c r="AO50" s="164"/>
    </row>
    <row r="51" spans="1:41" ht="12.75" customHeight="1">
      <c r="A51" s="144"/>
      <c r="B51" s="71"/>
      <c r="C51" s="74"/>
      <c r="D51" s="82"/>
      <c r="E51" s="86"/>
      <c r="F51" s="115"/>
      <c r="G51" s="163"/>
      <c r="H51" s="164"/>
      <c r="I51" s="163"/>
      <c r="J51" s="164"/>
      <c r="K51" s="163"/>
      <c r="L51" s="164"/>
      <c r="M51" s="187"/>
      <c r="N51" s="188"/>
      <c r="O51" s="168"/>
      <c r="P51" s="163"/>
      <c r="Q51" s="164"/>
      <c r="R51" s="163"/>
      <c r="S51" s="164"/>
      <c r="T51" s="163"/>
      <c r="U51" s="164"/>
      <c r="V51" s="187"/>
      <c r="W51" s="188"/>
      <c r="X51" s="168"/>
      <c r="Y51" s="163"/>
      <c r="Z51" s="164"/>
      <c r="AA51" s="163"/>
      <c r="AB51" s="164"/>
      <c r="AC51" s="163"/>
      <c r="AD51" s="164"/>
      <c r="AE51" s="187"/>
      <c r="AF51" s="164"/>
      <c r="AG51" s="168"/>
      <c r="AH51" s="163"/>
      <c r="AI51" s="164"/>
      <c r="AJ51" s="163"/>
      <c r="AK51" s="164"/>
      <c r="AL51" s="163"/>
      <c r="AM51" s="164"/>
      <c r="AN51" s="187"/>
      <c r="AO51" s="164"/>
    </row>
    <row r="52" spans="1:41" ht="12.75">
      <c r="A52" s="144" t="s">
        <v>220</v>
      </c>
      <c r="B52" s="70">
        <v>447</v>
      </c>
      <c r="C52" s="73">
        <v>39178</v>
      </c>
      <c r="D52" s="78" t="s">
        <v>72</v>
      </c>
      <c r="E52" s="93" t="s">
        <v>117</v>
      </c>
      <c r="F52" s="122" t="s">
        <v>118</v>
      </c>
      <c r="G52" s="169">
        <v>0</v>
      </c>
      <c r="H52" s="170">
        <v>0</v>
      </c>
      <c r="I52" s="169">
        <v>50</v>
      </c>
      <c r="J52" s="170">
        <v>0</v>
      </c>
      <c r="K52" s="169">
        <v>0</v>
      </c>
      <c r="L52" s="170">
        <v>0</v>
      </c>
      <c r="M52" s="216">
        <f>G52+I52+K52</f>
        <v>50</v>
      </c>
      <c r="N52" s="217">
        <f>H52+J52+L52</f>
        <v>0</v>
      </c>
      <c r="O52" s="172"/>
      <c r="P52" s="169">
        <v>0</v>
      </c>
      <c r="Q52" s="170">
        <v>0</v>
      </c>
      <c r="R52" s="169">
        <v>0</v>
      </c>
      <c r="S52" s="170">
        <v>0</v>
      </c>
      <c r="T52" s="169">
        <v>0</v>
      </c>
      <c r="U52" s="170">
        <v>0</v>
      </c>
      <c r="V52" s="216">
        <f>P52+R52+T52</f>
        <v>0</v>
      </c>
      <c r="W52" s="217">
        <f>Q52+S52+U52</f>
        <v>0</v>
      </c>
      <c r="X52" s="172"/>
      <c r="Y52" s="169">
        <v>0</v>
      </c>
      <c r="Z52" s="170">
        <v>0</v>
      </c>
      <c r="AA52" s="169">
        <v>0</v>
      </c>
      <c r="AB52" s="170">
        <v>0</v>
      </c>
      <c r="AC52" s="169">
        <v>0</v>
      </c>
      <c r="AD52" s="170">
        <v>0</v>
      </c>
      <c r="AE52" s="216">
        <f>Y52+AA52+AC52</f>
        <v>0</v>
      </c>
      <c r="AF52" s="217">
        <f>Z52+AB52+AD52</f>
        <v>0</v>
      </c>
      <c r="AG52" s="172"/>
      <c r="AH52" s="169">
        <v>0</v>
      </c>
      <c r="AI52" s="170">
        <v>0</v>
      </c>
      <c r="AJ52" s="169">
        <v>0</v>
      </c>
      <c r="AK52" s="170">
        <v>0</v>
      </c>
      <c r="AL52" s="169">
        <v>0</v>
      </c>
      <c r="AM52" s="170">
        <v>0</v>
      </c>
      <c r="AN52" s="216">
        <f>AH52+AJ52+AL52</f>
        <v>0</v>
      </c>
      <c r="AO52" s="217">
        <f>AI52+AK52+AM52</f>
        <v>0</v>
      </c>
    </row>
    <row r="53" spans="1:41" ht="12.75">
      <c r="A53" s="144"/>
      <c r="B53" s="70"/>
      <c r="C53" s="73"/>
      <c r="D53" s="78"/>
      <c r="E53" s="93"/>
      <c r="F53" s="122"/>
      <c r="G53" s="169"/>
      <c r="H53" s="170"/>
      <c r="I53" s="169"/>
      <c r="J53" s="170"/>
      <c r="K53" s="169"/>
      <c r="L53" s="170"/>
      <c r="M53" s="216"/>
      <c r="N53" s="217"/>
      <c r="O53" s="172"/>
      <c r="P53" s="169"/>
      <c r="Q53" s="170"/>
      <c r="R53" s="169"/>
      <c r="S53" s="170"/>
      <c r="T53" s="169"/>
      <c r="U53" s="170"/>
      <c r="V53" s="216"/>
      <c r="W53" s="217"/>
      <c r="X53" s="172"/>
      <c r="Y53" s="169"/>
      <c r="Z53" s="170"/>
      <c r="AA53" s="169"/>
      <c r="AB53" s="170"/>
      <c r="AC53" s="169"/>
      <c r="AD53" s="170"/>
      <c r="AE53" s="216"/>
      <c r="AF53" s="217"/>
      <c r="AG53" s="172"/>
      <c r="AH53" s="169"/>
      <c r="AI53" s="170"/>
      <c r="AJ53" s="169"/>
      <c r="AK53" s="170"/>
      <c r="AL53" s="169"/>
      <c r="AM53" s="170"/>
      <c r="AN53" s="216"/>
      <c r="AO53" s="217"/>
    </row>
    <row r="54" spans="1:41" ht="12.75">
      <c r="A54" s="143" t="s">
        <v>259</v>
      </c>
      <c r="B54" s="71">
        <v>295</v>
      </c>
      <c r="C54" s="74">
        <v>39165</v>
      </c>
      <c r="D54" s="81" t="s">
        <v>69</v>
      </c>
      <c r="E54" s="89" t="s">
        <v>24</v>
      </c>
      <c r="F54" s="116" t="s">
        <v>22</v>
      </c>
      <c r="G54" s="163">
        <v>0</v>
      </c>
      <c r="H54" s="164">
        <v>0</v>
      </c>
      <c r="I54" s="163">
        <v>0.5</v>
      </c>
      <c r="J54" s="164">
        <v>0.5</v>
      </c>
      <c r="K54" s="163">
        <v>0</v>
      </c>
      <c r="L54" s="164">
        <v>0</v>
      </c>
      <c r="M54" s="165">
        <f aca="true" t="shared" si="19" ref="M54:N56">G54+I54+K54</f>
        <v>0.5</v>
      </c>
      <c r="N54" s="166">
        <f t="shared" si="19"/>
        <v>0.5</v>
      </c>
      <c r="O54" s="167"/>
      <c r="P54" s="163">
        <v>0</v>
      </c>
      <c r="Q54" s="170">
        <v>0</v>
      </c>
      <c r="R54" s="169">
        <v>0.5</v>
      </c>
      <c r="S54" s="170">
        <v>0.5</v>
      </c>
      <c r="T54" s="169">
        <v>0</v>
      </c>
      <c r="U54" s="170">
        <v>0</v>
      </c>
      <c r="V54" s="200">
        <f aca="true" t="shared" si="20" ref="V54:W56">P54+R54+T54</f>
        <v>0.5</v>
      </c>
      <c r="W54" s="201">
        <f t="shared" si="20"/>
        <v>0.5</v>
      </c>
      <c r="X54" s="172"/>
      <c r="Y54" s="169">
        <v>0</v>
      </c>
      <c r="Z54" s="170">
        <v>0</v>
      </c>
      <c r="AA54" s="169">
        <v>0.5</v>
      </c>
      <c r="AB54" s="170">
        <v>0.5</v>
      </c>
      <c r="AC54" s="169">
        <v>0</v>
      </c>
      <c r="AD54" s="170">
        <v>0</v>
      </c>
      <c r="AE54" s="200">
        <f aca="true" t="shared" si="21" ref="AE54:AF56">Y54+AA54+AC54</f>
        <v>0.5</v>
      </c>
      <c r="AF54" s="201">
        <f t="shared" si="21"/>
        <v>0.5</v>
      </c>
      <c r="AG54" s="172"/>
      <c r="AH54" s="169">
        <v>0</v>
      </c>
      <c r="AI54" s="170">
        <v>0</v>
      </c>
      <c r="AJ54" s="169">
        <v>0.5</v>
      </c>
      <c r="AK54" s="170">
        <v>0.5</v>
      </c>
      <c r="AL54" s="169">
        <v>0</v>
      </c>
      <c r="AM54" s="170">
        <v>0</v>
      </c>
      <c r="AN54" s="200">
        <f aca="true" t="shared" si="22" ref="AN54:AO56">AH54+AJ54+AL54</f>
        <v>0.5</v>
      </c>
      <c r="AO54" s="201">
        <f t="shared" si="22"/>
        <v>0.5</v>
      </c>
    </row>
    <row r="55" spans="1:41" ht="12.75">
      <c r="A55" s="143" t="s">
        <v>259</v>
      </c>
      <c r="B55" s="71">
        <v>302</v>
      </c>
      <c r="C55" s="74">
        <v>39165</v>
      </c>
      <c r="D55" s="81" t="s">
        <v>69</v>
      </c>
      <c r="E55" s="89" t="s">
        <v>28</v>
      </c>
      <c r="F55" s="116" t="s">
        <v>22</v>
      </c>
      <c r="G55" s="163">
        <v>0</v>
      </c>
      <c r="H55" s="164">
        <v>0</v>
      </c>
      <c r="I55" s="163">
        <v>3.9</v>
      </c>
      <c r="J55" s="164">
        <v>10.6</v>
      </c>
      <c r="K55" s="163">
        <v>0</v>
      </c>
      <c r="L55" s="164">
        <v>0</v>
      </c>
      <c r="M55" s="165">
        <f t="shared" si="19"/>
        <v>3.9</v>
      </c>
      <c r="N55" s="166">
        <f t="shared" si="19"/>
        <v>10.6</v>
      </c>
      <c r="O55" s="167"/>
      <c r="P55" s="163">
        <v>0</v>
      </c>
      <c r="Q55" s="170">
        <v>0</v>
      </c>
      <c r="R55" s="169">
        <v>8.8</v>
      </c>
      <c r="S55" s="170">
        <v>10.6</v>
      </c>
      <c r="T55" s="169">
        <v>0</v>
      </c>
      <c r="U55" s="170">
        <v>0</v>
      </c>
      <c r="V55" s="200">
        <f t="shared" si="20"/>
        <v>8.8</v>
      </c>
      <c r="W55" s="201">
        <f t="shared" si="20"/>
        <v>10.6</v>
      </c>
      <c r="X55" s="172"/>
      <c r="Y55" s="169">
        <v>0</v>
      </c>
      <c r="Z55" s="170">
        <v>0</v>
      </c>
      <c r="AA55" s="169">
        <v>10</v>
      </c>
      <c r="AB55" s="170">
        <v>10.6</v>
      </c>
      <c r="AC55" s="169">
        <v>0</v>
      </c>
      <c r="AD55" s="170">
        <v>0</v>
      </c>
      <c r="AE55" s="200">
        <f t="shared" si="21"/>
        <v>10</v>
      </c>
      <c r="AF55" s="201">
        <f t="shared" si="21"/>
        <v>10.6</v>
      </c>
      <c r="AG55" s="172"/>
      <c r="AH55" s="169">
        <v>0</v>
      </c>
      <c r="AI55" s="170">
        <v>0</v>
      </c>
      <c r="AJ55" s="169">
        <v>10.6</v>
      </c>
      <c r="AK55" s="170">
        <v>10.6</v>
      </c>
      <c r="AL55" s="169">
        <v>0</v>
      </c>
      <c r="AM55" s="170">
        <v>0</v>
      </c>
      <c r="AN55" s="200">
        <f t="shared" si="22"/>
        <v>10.6</v>
      </c>
      <c r="AO55" s="201">
        <f t="shared" si="22"/>
        <v>10.6</v>
      </c>
    </row>
    <row r="56" spans="1:41" ht="12.75">
      <c r="A56" s="143" t="s">
        <v>259</v>
      </c>
      <c r="B56" s="71">
        <v>310</v>
      </c>
      <c r="C56" s="74">
        <v>39165</v>
      </c>
      <c r="D56" s="81" t="s">
        <v>69</v>
      </c>
      <c r="E56" s="89" t="s">
        <v>25</v>
      </c>
      <c r="F56" s="116" t="s">
        <v>22</v>
      </c>
      <c r="G56" s="163">
        <v>0</v>
      </c>
      <c r="H56" s="164">
        <v>0</v>
      </c>
      <c r="I56" s="163">
        <v>0</v>
      </c>
      <c r="J56" s="164">
        <v>0</v>
      </c>
      <c r="K56" s="163">
        <v>0</v>
      </c>
      <c r="L56" s="164">
        <v>0</v>
      </c>
      <c r="M56" s="165">
        <f t="shared" si="19"/>
        <v>0</v>
      </c>
      <c r="N56" s="166">
        <f t="shared" si="19"/>
        <v>0</v>
      </c>
      <c r="O56" s="167"/>
      <c r="P56" s="163">
        <v>0</v>
      </c>
      <c r="Q56" s="170">
        <v>0</v>
      </c>
      <c r="R56" s="169">
        <v>0</v>
      </c>
      <c r="S56" s="170">
        <v>0</v>
      </c>
      <c r="T56" s="169">
        <v>0</v>
      </c>
      <c r="U56" s="170">
        <v>0</v>
      </c>
      <c r="V56" s="200">
        <f t="shared" si="20"/>
        <v>0</v>
      </c>
      <c r="W56" s="201">
        <f t="shared" si="20"/>
        <v>0</v>
      </c>
      <c r="X56" s="172"/>
      <c r="Y56" s="169">
        <v>0</v>
      </c>
      <c r="Z56" s="170">
        <v>0</v>
      </c>
      <c r="AA56" s="169">
        <v>0</v>
      </c>
      <c r="AB56" s="170">
        <v>0</v>
      </c>
      <c r="AC56" s="169">
        <v>0</v>
      </c>
      <c r="AD56" s="170">
        <v>0</v>
      </c>
      <c r="AE56" s="200">
        <f t="shared" si="21"/>
        <v>0</v>
      </c>
      <c r="AF56" s="201">
        <f t="shared" si="21"/>
        <v>0</v>
      </c>
      <c r="AG56" s="172"/>
      <c r="AH56" s="169">
        <v>0</v>
      </c>
      <c r="AI56" s="170">
        <v>0</v>
      </c>
      <c r="AJ56" s="169">
        <v>0</v>
      </c>
      <c r="AK56" s="170">
        <v>0</v>
      </c>
      <c r="AL56" s="169">
        <v>0</v>
      </c>
      <c r="AM56" s="170">
        <v>0</v>
      </c>
      <c r="AN56" s="200">
        <f t="shared" si="22"/>
        <v>0</v>
      </c>
      <c r="AO56" s="201">
        <f t="shared" si="22"/>
        <v>0</v>
      </c>
    </row>
    <row r="57" spans="1:41" ht="12.75">
      <c r="A57" s="143"/>
      <c r="B57" s="71"/>
      <c r="C57" s="74"/>
      <c r="D57" s="81"/>
      <c r="E57" s="89"/>
      <c r="F57" s="142" t="s">
        <v>283</v>
      </c>
      <c r="G57" s="163">
        <f aca="true" t="shared" si="23" ref="G57:N57">SUM(G56,G55,G54)</f>
        <v>0</v>
      </c>
      <c r="H57" s="164">
        <f t="shared" si="23"/>
        <v>0</v>
      </c>
      <c r="I57" s="163">
        <f t="shared" si="23"/>
        <v>4.4</v>
      </c>
      <c r="J57" s="164">
        <f t="shared" si="23"/>
        <v>11.1</v>
      </c>
      <c r="K57" s="163">
        <f t="shared" si="23"/>
        <v>0</v>
      </c>
      <c r="L57" s="164">
        <f t="shared" si="23"/>
        <v>0</v>
      </c>
      <c r="M57" s="163">
        <f t="shared" si="23"/>
        <v>4.4</v>
      </c>
      <c r="N57" s="164">
        <f t="shared" si="23"/>
        <v>11.1</v>
      </c>
      <c r="O57" s="167"/>
      <c r="P57" s="163">
        <f aca="true" t="shared" si="24" ref="P57:W57">SUM(P56,P55,P54)</f>
        <v>0</v>
      </c>
      <c r="Q57" s="164">
        <f t="shared" si="24"/>
        <v>0</v>
      </c>
      <c r="R57" s="163">
        <f t="shared" si="24"/>
        <v>9.3</v>
      </c>
      <c r="S57" s="164">
        <f t="shared" si="24"/>
        <v>11.1</v>
      </c>
      <c r="T57" s="163">
        <f t="shared" si="24"/>
        <v>0</v>
      </c>
      <c r="U57" s="164">
        <f t="shared" si="24"/>
        <v>0</v>
      </c>
      <c r="V57" s="163">
        <f t="shared" si="24"/>
        <v>9.3</v>
      </c>
      <c r="W57" s="164">
        <f t="shared" si="24"/>
        <v>11.1</v>
      </c>
      <c r="X57" s="172"/>
      <c r="Y57" s="163">
        <f aca="true" t="shared" si="25" ref="Y57:AF57">SUM(Y56,Y55,Y54)</f>
        <v>0</v>
      </c>
      <c r="Z57" s="164">
        <f t="shared" si="25"/>
        <v>0</v>
      </c>
      <c r="AA57" s="163">
        <f t="shared" si="25"/>
        <v>10.5</v>
      </c>
      <c r="AB57" s="164">
        <f t="shared" si="25"/>
        <v>11.1</v>
      </c>
      <c r="AC57" s="163">
        <f t="shared" si="25"/>
        <v>0</v>
      </c>
      <c r="AD57" s="164">
        <f t="shared" si="25"/>
        <v>0</v>
      </c>
      <c r="AE57" s="163">
        <f t="shared" si="25"/>
        <v>10.5</v>
      </c>
      <c r="AF57" s="164">
        <f t="shared" si="25"/>
        <v>11.1</v>
      </c>
      <c r="AG57" s="172"/>
      <c r="AH57" s="163">
        <f aca="true" t="shared" si="26" ref="AH57:AO57">SUM(AH56,AH55,AH54)</f>
        <v>0</v>
      </c>
      <c r="AI57" s="164">
        <f t="shared" si="26"/>
        <v>0</v>
      </c>
      <c r="AJ57" s="163">
        <f t="shared" si="26"/>
        <v>11.1</v>
      </c>
      <c r="AK57" s="164">
        <f t="shared" si="26"/>
        <v>11.1</v>
      </c>
      <c r="AL57" s="163">
        <f t="shared" si="26"/>
        <v>0</v>
      </c>
      <c r="AM57" s="164">
        <f t="shared" si="26"/>
        <v>0</v>
      </c>
      <c r="AN57" s="163">
        <f t="shared" si="26"/>
        <v>11.1</v>
      </c>
      <c r="AO57" s="164">
        <f t="shared" si="26"/>
        <v>11.1</v>
      </c>
    </row>
    <row r="58" spans="1:41" ht="12.75">
      <c r="A58" s="143"/>
      <c r="B58" s="71"/>
      <c r="C58" s="74"/>
      <c r="D58" s="81"/>
      <c r="E58" s="89"/>
      <c r="F58" s="116"/>
      <c r="G58" s="163"/>
      <c r="H58" s="164"/>
      <c r="I58" s="163"/>
      <c r="J58" s="164"/>
      <c r="K58" s="163"/>
      <c r="L58" s="164"/>
      <c r="M58" s="165"/>
      <c r="N58" s="166"/>
      <c r="O58" s="167"/>
      <c r="P58" s="163"/>
      <c r="Q58" s="170"/>
      <c r="R58" s="169"/>
      <c r="S58" s="170"/>
      <c r="T58" s="169"/>
      <c r="U58" s="170"/>
      <c r="V58" s="200"/>
      <c r="W58" s="201"/>
      <c r="X58" s="172"/>
      <c r="Y58" s="169"/>
      <c r="Z58" s="170"/>
      <c r="AA58" s="169"/>
      <c r="AB58" s="170"/>
      <c r="AC58" s="169"/>
      <c r="AD58" s="170"/>
      <c r="AE58" s="200"/>
      <c r="AF58" s="201"/>
      <c r="AG58" s="172"/>
      <c r="AH58" s="169"/>
      <c r="AI58" s="170"/>
      <c r="AJ58" s="169"/>
      <c r="AK58" s="170"/>
      <c r="AL58" s="169"/>
      <c r="AM58" s="170"/>
      <c r="AN58" s="200"/>
      <c r="AO58" s="201"/>
    </row>
    <row r="59" spans="1:41" ht="12.75">
      <c r="A59" s="143"/>
      <c r="B59" s="71"/>
      <c r="C59" s="74"/>
      <c r="D59" s="81"/>
      <c r="E59" s="89"/>
      <c r="F59" s="116"/>
      <c r="G59" s="163"/>
      <c r="H59" s="164"/>
      <c r="I59" s="163"/>
      <c r="J59" s="164"/>
      <c r="K59" s="163"/>
      <c r="L59" s="164"/>
      <c r="M59" s="165"/>
      <c r="N59" s="166"/>
      <c r="O59" s="167"/>
      <c r="P59" s="163"/>
      <c r="Q59" s="170"/>
      <c r="R59" s="169"/>
      <c r="S59" s="170"/>
      <c r="T59" s="169"/>
      <c r="U59" s="170"/>
      <c r="V59" s="200"/>
      <c r="W59" s="201"/>
      <c r="X59" s="172"/>
      <c r="Y59" s="169"/>
      <c r="Z59" s="170"/>
      <c r="AA59" s="169"/>
      <c r="AB59" s="170"/>
      <c r="AC59" s="169"/>
      <c r="AD59" s="170"/>
      <c r="AE59" s="200"/>
      <c r="AF59" s="201"/>
      <c r="AG59" s="172"/>
      <c r="AH59" s="169"/>
      <c r="AI59" s="170"/>
      <c r="AJ59" s="169"/>
      <c r="AK59" s="170"/>
      <c r="AL59" s="169"/>
      <c r="AM59" s="170"/>
      <c r="AN59" s="200"/>
      <c r="AO59" s="201"/>
    </row>
    <row r="60" spans="1:41" ht="12.75">
      <c r="A60" s="143" t="s">
        <v>255</v>
      </c>
      <c r="B60" s="70">
        <v>664</v>
      </c>
      <c r="C60" s="73">
        <v>39244</v>
      </c>
      <c r="D60" s="80" t="s">
        <v>66</v>
      </c>
      <c r="E60" s="87" t="s">
        <v>207</v>
      </c>
      <c r="F60" s="116" t="s">
        <v>17</v>
      </c>
      <c r="G60" s="163" t="s">
        <v>7</v>
      </c>
      <c r="H60" s="164" t="s">
        <v>7</v>
      </c>
      <c r="I60" s="163">
        <v>0</v>
      </c>
      <c r="J60" s="164">
        <v>0</v>
      </c>
      <c r="K60" s="163">
        <v>0</v>
      </c>
      <c r="L60" s="164">
        <v>0</v>
      </c>
      <c r="M60" s="163" t="s">
        <v>7</v>
      </c>
      <c r="N60" s="164" t="s">
        <v>7</v>
      </c>
      <c r="O60" s="168"/>
      <c r="P60" s="163" t="s">
        <v>7</v>
      </c>
      <c r="Q60" s="164" t="s">
        <v>7</v>
      </c>
      <c r="R60" s="163">
        <v>0</v>
      </c>
      <c r="S60" s="164">
        <v>0</v>
      </c>
      <c r="T60" s="163">
        <v>0</v>
      </c>
      <c r="U60" s="164">
        <v>0</v>
      </c>
      <c r="V60" s="163" t="s">
        <v>7</v>
      </c>
      <c r="W60" s="164" t="s">
        <v>7</v>
      </c>
      <c r="X60" s="168"/>
      <c r="Y60" s="163" t="s">
        <v>7</v>
      </c>
      <c r="Z60" s="164" t="s">
        <v>7</v>
      </c>
      <c r="AA60" s="163">
        <v>0</v>
      </c>
      <c r="AB60" s="164">
        <v>0</v>
      </c>
      <c r="AC60" s="163">
        <v>0</v>
      </c>
      <c r="AD60" s="164">
        <v>0</v>
      </c>
      <c r="AE60" s="163" t="s">
        <v>7</v>
      </c>
      <c r="AF60" s="164" t="s">
        <v>7</v>
      </c>
      <c r="AG60" s="168"/>
      <c r="AH60" s="163" t="s">
        <v>7</v>
      </c>
      <c r="AI60" s="164" t="s">
        <v>7</v>
      </c>
      <c r="AJ60" s="163">
        <v>0</v>
      </c>
      <c r="AK60" s="164">
        <v>0</v>
      </c>
      <c r="AL60" s="163">
        <v>0</v>
      </c>
      <c r="AM60" s="164">
        <v>0</v>
      </c>
      <c r="AN60" s="163" t="s">
        <v>7</v>
      </c>
      <c r="AO60" s="164" t="s">
        <v>7</v>
      </c>
    </row>
    <row r="61" spans="1:41" ht="12.75">
      <c r="A61" s="143"/>
      <c r="B61" s="70"/>
      <c r="C61" s="73"/>
      <c r="D61" s="80"/>
      <c r="E61" s="87"/>
      <c r="F61" s="116"/>
      <c r="G61" s="163"/>
      <c r="H61" s="164"/>
      <c r="I61" s="163"/>
      <c r="J61" s="164"/>
      <c r="K61" s="163"/>
      <c r="L61" s="164"/>
      <c r="M61" s="163"/>
      <c r="N61" s="164"/>
      <c r="O61" s="168"/>
      <c r="P61" s="163"/>
      <c r="Q61" s="164"/>
      <c r="R61" s="163"/>
      <c r="S61" s="164"/>
      <c r="T61" s="163"/>
      <c r="U61" s="164"/>
      <c r="V61" s="163"/>
      <c r="W61" s="164"/>
      <c r="X61" s="168"/>
      <c r="Y61" s="163"/>
      <c r="Z61" s="164"/>
      <c r="AA61" s="163"/>
      <c r="AB61" s="164"/>
      <c r="AC61" s="163"/>
      <c r="AD61" s="164"/>
      <c r="AE61" s="163"/>
      <c r="AF61" s="164"/>
      <c r="AG61" s="168"/>
      <c r="AH61" s="163"/>
      <c r="AI61" s="164"/>
      <c r="AJ61" s="163"/>
      <c r="AK61" s="164"/>
      <c r="AL61" s="163"/>
      <c r="AM61" s="164"/>
      <c r="AN61" s="163"/>
      <c r="AO61" s="164"/>
    </row>
    <row r="62" spans="1:41" ht="12.75">
      <c r="A62" s="143" t="s">
        <v>255</v>
      </c>
      <c r="B62" s="71">
        <v>524</v>
      </c>
      <c r="C62" s="74">
        <v>39193</v>
      </c>
      <c r="D62" s="80" t="s">
        <v>66</v>
      </c>
      <c r="E62" s="87" t="s">
        <v>29</v>
      </c>
      <c r="F62" s="116" t="s">
        <v>90</v>
      </c>
      <c r="G62" s="163">
        <v>-0.6</v>
      </c>
      <c r="H62" s="164">
        <v>-0.6</v>
      </c>
      <c r="I62" s="163">
        <v>0</v>
      </c>
      <c r="J62" s="164">
        <v>0</v>
      </c>
      <c r="K62" s="163">
        <v>0</v>
      </c>
      <c r="L62" s="164">
        <v>0</v>
      </c>
      <c r="M62" s="163">
        <f>G62+I62+K62</f>
        <v>-0.6</v>
      </c>
      <c r="N62" s="164">
        <f>H62+J62+L62</f>
        <v>-0.6</v>
      </c>
      <c r="O62" s="168"/>
      <c r="P62" s="163">
        <v>-0.6</v>
      </c>
      <c r="Q62" s="164">
        <v>-0.6</v>
      </c>
      <c r="R62" s="163">
        <v>0</v>
      </c>
      <c r="S62" s="164">
        <v>0</v>
      </c>
      <c r="T62" s="163">
        <v>0</v>
      </c>
      <c r="U62" s="164">
        <v>0</v>
      </c>
      <c r="V62" s="163">
        <f>P62+R62+T62</f>
        <v>-0.6</v>
      </c>
      <c r="W62" s="164">
        <f>Q62+S62+U62</f>
        <v>-0.6</v>
      </c>
      <c r="X62" s="168"/>
      <c r="Y62" s="163">
        <v>-0.6</v>
      </c>
      <c r="Z62" s="164">
        <v>-0.6</v>
      </c>
      <c r="AA62" s="163">
        <v>0</v>
      </c>
      <c r="AB62" s="164">
        <v>0</v>
      </c>
      <c r="AC62" s="163">
        <v>0</v>
      </c>
      <c r="AD62" s="164">
        <v>0</v>
      </c>
      <c r="AE62" s="163">
        <f>Y62+AA62+AC62</f>
        <v>-0.6</v>
      </c>
      <c r="AF62" s="164">
        <f>Z62+AB62+AD62</f>
        <v>-0.6</v>
      </c>
      <c r="AG62" s="168"/>
      <c r="AH62" s="163">
        <v>-0.6</v>
      </c>
      <c r="AI62" s="164">
        <v>-0.6</v>
      </c>
      <c r="AJ62" s="163">
        <v>0</v>
      </c>
      <c r="AK62" s="164">
        <v>0</v>
      </c>
      <c r="AL62" s="163">
        <v>0</v>
      </c>
      <c r="AM62" s="164">
        <v>0</v>
      </c>
      <c r="AN62" s="163">
        <f>AH62+AJ62+AL62</f>
        <v>-0.6</v>
      </c>
      <c r="AO62" s="164">
        <f>AI62+AK62+AM62</f>
        <v>-0.6</v>
      </c>
    </row>
    <row r="63" spans="1:41" ht="12.75">
      <c r="A63" s="143"/>
      <c r="B63" s="71"/>
      <c r="C63" s="74"/>
      <c r="D63" s="80"/>
      <c r="E63" s="87"/>
      <c r="F63" s="116"/>
      <c r="G63" s="163"/>
      <c r="H63" s="164"/>
      <c r="I63" s="163"/>
      <c r="J63" s="164"/>
      <c r="K63" s="163"/>
      <c r="L63" s="164"/>
      <c r="M63" s="163"/>
      <c r="N63" s="164"/>
      <c r="O63" s="168"/>
      <c r="P63" s="163"/>
      <c r="Q63" s="164"/>
      <c r="R63" s="163"/>
      <c r="S63" s="164"/>
      <c r="T63" s="163"/>
      <c r="U63" s="164"/>
      <c r="V63" s="163"/>
      <c r="W63" s="164"/>
      <c r="X63" s="168"/>
      <c r="Y63" s="163"/>
      <c r="Z63" s="164"/>
      <c r="AA63" s="163"/>
      <c r="AB63" s="164"/>
      <c r="AC63" s="163"/>
      <c r="AD63" s="164"/>
      <c r="AE63" s="163"/>
      <c r="AF63" s="164"/>
      <c r="AG63" s="168"/>
      <c r="AH63" s="163"/>
      <c r="AI63" s="164"/>
      <c r="AJ63" s="163"/>
      <c r="AK63" s="164"/>
      <c r="AL63" s="163"/>
      <c r="AM63" s="164"/>
      <c r="AN63" s="163"/>
      <c r="AO63" s="164"/>
    </row>
    <row r="64" spans="1:41" ht="12.75">
      <c r="A64" s="144" t="s">
        <v>229</v>
      </c>
      <c r="B64" s="71">
        <v>608</v>
      </c>
      <c r="C64" s="74">
        <v>39199</v>
      </c>
      <c r="D64" s="78" t="s">
        <v>80</v>
      </c>
      <c r="E64" s="92" t="s">
        <v>93</v>
      </c>
      <c r="F64" s="121" t="s">
        <v>106</v>
      </c>
      <c r="G64" s="163">
        <v>0.3</v>
      </c>
      <c r="H64" s="164">
        <v>0.6</v>
      </c>
      <c r="I64" s="163">
        <v>0</v>
      </c>
      <c r="J64" s="164">
        <v>0</v>
      </c>
      <c r="K64" s="163">
        <v>0</v>
      </c>
      <c r="L64" s="164">
        <v>0</v>
      </c>
      <c r="M64" s="163">
        <f>G64+I64+K64</f>
        <v>0.3</v>
      </c>
      <c r="N64" s="164">
        <f>H64+J64+L64</f>
        <v>0.6</v>
      </c>
      <c r="O64" s="167"/>
      <c r="P64" s="163">
        <v>0.6</v>
      </c>
      <c r="Q64" s="164">
        <v>0.6</v>
      </c>
      <c r="R64" s="163">
        <v>0</v>
      </c>
      <c r="S64" s="164">
        <v>0</v>
      </c>
      <c r="T64" s="163">
        <v>0</v>
      </c>
      <c r="U64" s="164">
        <v>0</v>
      </c>
      <c r="V64" s="163">
        <f>P64+R64+T64</f>
        <v>0.6</v>
      </c>
      <c r="W64" s="164">
        <f>Q64+S64+U64</f>
        <v>0.6</v>
      </c>
      <c r="X64" s="168"/>
      <c r="Y64" s="163">
        <v>0.6</v>
      </c>
      <c r="Z64" s="164">
        <v>0.6</v>
      </c>
      <c r="AA64" s="163">
        <v>0</v>
      </c>
      <c r="AB64" s="164">
        <v>0</v>
      </c>
      <c r="AC64" s="163">
        <v>0</v>
      </c>
      <c r="AD64" s="164">
        <v>0</v>
      </c>
      <c r="AE64" s="163">
        <f>Y64+AA64+AC64</f>
        <v>0.6</v>
      </c>
      <c r="AF64" s="164">
        <f>Z64+AB64+AD64</f>
        <v>0.6</v>
      </c>
      <c r="AG64" s="168"/>
      <c r="AH64" s="163">
        <v>0.6</v>
      </c>
      <c r="AI64" s="164">
        <v>0.6</v>
      </c>
      <c r="AJ64" s="163">
        <v>0</v>
      </c>
      <c r="AK64" s="164">
        <v>0</v>
      </c>
      <c r="AL64" s="163">
        <v>0</v>
      </c>
      <c r="AM64" s="164">
        <v>0</v>
      </c>
      <c r="AN64" s="163">
        <f>AH64+AJ64+AL64</f>
        <v>0.6</v>
      </c>
      <c r="AO64" s="164">
        <f>AI64+AK64+AM64</f>
        <v>0.6</v>
      </c>
    </row>
    <row r="65" spans="1:41" ht="12.75">
      <c r="A65" s="144"/>
      <c r="B65" s="71"/>
      <c r="C65" s="74"/>
      <c r="D65" s="78"/>
      <c r="E65" s="92"/>
      <c r="F65" s="121"/>
      <c r="G65" s="163"/>
      <c r="H65" s="164"/>
      <c r="I65" s="163"/>
      <c r="J65" s="164"/>
      <c r="K65" s="163"/>
      <c r="L65" s="164"/>
      <c r="M65" s="163"/>
      <c r="N65" s="164"/>
      <c r="O65" s="167"/>
      <c r="P65" s="163"/>
      <c r="Q65" s="164"/>
      <c r="R65" s="163"/>
      <c r="S65" s="164"/>
      <c r="T65" s="163"/>
      <c r="U65" s="164"/>
      <c r="V65" s="163"/>
      <c r="W65" s="164"/>
      <c r="X65" s="168"/>
      <c r="Y65" s="163"/>
      <c r="Z65" s="164"/>
      <c r="AA65" s="163"/>
      <c r="AB65" s="164"/>
      <c r="AC65" s="163"/>
      <c r="AD65" s="164"/>
      <c r="AE65" s="163"/>
      <c r="AF65" s="164"/>
      <c r="AG65" s="168"/>
      <c r="AH65" s="163"/>
      <c r="AI65" s="164"/>
      <c r="AJ65" s="163"/>
      <c r="AK65" s="164"/>
      <c r="AL65" s="163"/>
      <c r="AM65" s="164"/>
      <c r="AN65" s="163"/>
      <c r="AO65" s="164"/>
    </row>
    <row r="66" spans="1:41" ht="12.75">
      <c r="A66" s="143" t="s">
        <v>253</v>
      </c>
      <c r="B66" s="71">
        <v>627</v>
      </c>
      <c r="C66" s="74">
        <v>39234</v>
      </c>
      <c r="D66" s="78" t="s">
        <v>63</v>
      </c>
      <c r="E66" s="93" t="s">
        <v>52</v>
      </c>
      <c r="F66" s="122" t="s">
        <v>19</v>
      </c>
      <c r="G66" s="190">
        <v>0</v>
      </c>
      <c r="H66" s="191">
        <v>0</v>
      </c>
      <c r="I66" s="190">
        <v>-1.1</v>
      </c>
      <c r="J66" s="191">
        <v>-2.7</v>
      </c>
      <c r="K66" s="190">
        <v>0</v>
      </c>
      <c r="L66" s="191">
        <v>0</v>
      </c>
      <c r="M66" s="175">
        <f>G66+I66+K66</f>
        <v>-1.1</v>
      </c>
      <c r="N66" s="176">
        <f>H66+J66+L66</f>
        <v>-2.7</v>
      </c>
      <c r="O66" s="172"/>
      <c r="P66" s="190">
        <v>0</v>
      </c>
      <c r="Q66" s="191">
        <v>0</v>
      </c>
      <c r="R66" s="190">
        <v>-2.2</v>
      </c>
      <c r="S66" s="191">
        <v>-2.7</v>
      </c>
      <c r="T66" s="190">
        <v>0</v>
      </c>
      <c r="U66" s="191">
        <v>0</v>
      </c>
      <c r="V66" s="175">
        <f>P66+R66+T66</f>
        <v>-2.2</v>
      </c>
      <c r="W66" s="176">
        <f>Q66+S66+U66</f>
        <v>-2.7</v>
      </c>
      <c r="X66" s="172"/>
      <c r="Y66" s="192">
        <v>0</v>
      </c>
      <c r="Z66" s="193">
        <v>0</v>
      </c>
      <c r="AA66" s="192">
        <v>-2.7</v>
      </c>
      <c r="AB66" s="193">
        <v>-2.7</v>
      </c>
      <c r="AC66" s="192">
        <v>0</v>
      </c>
      <c r="AD66" s="193">
        <v>0</v>
      </c>
      <c r="AE66" s="175">
        <f>Y66+AA66+AC66</f>
        <v>-2.7</v>
      </c>
      <c r="AF66" s="176">
        <f>Z66+AB66+AD66</f>
        <v>-2.7</v>
      </c>
      <c r="AG66" s="172"/>
      <c r="AH66" s="192">
        <v>0</v>
      </c>
      <c r="AI66" s="193">
        <v>0</v>
      </c>
      <c r="AJ66" s="192">
        <v>-2.9</v>
      </c>
      <c r="AK66" s="193">
        <v>-2.9</v>
      </c>
      <c r="AL66" s="192">
        <v>0</v>
      </c>
      <c r="AM66" s="193">
        <v>0</v>
      </c>
      <c r="AN66" s="175">
        <f>AH66+AJ66+AL66</f>
        <v>-2.9</v>
      </c>
      <c r="AO66" s="176">
        <f>AI66+AK66+AM66</f>
        <v>-2.9</v>
      </c>
    </row>
    <row r="67" spans="1:41" ht="12.75">
      <c r="A67" s="144" t="s">
        <v>225</v>
      </c>
      <c r="B67" s="71">
        <v>230</v>
      </c>
      <c r="C67" s="74">
        <v>39161</v>
      </c>
      <c r="D67" s="78" t="s">
        <v>75</v>
      </c>
      <c r="E67" s="91" t="s">
        <v>57</v>
      </c>
      <c r="F67" s="120" t="s">
        <v>19</v>
      </c>
      <c r="G67" s="163">
        <v>0</v>
      </c>
      <c r="H67" s="164">
        <v>0</v>
      </c>
      <c r="I67" s="163" t="s">
        <v>21</v>
      </c>
      <c r="J67" s="164" t="s">
        <v>21</v>
      </c>
      <c r="K67" s="163">
        <v>0</v>
      </c>
      <c r="L67" s="164">
        <v>0</v>
      </c>
      <c r="M67" s="163" t="s">
        <v>21</v>
      </c>
      <c r="N67" s="164" t="s">
        <v>21</v>
      </c>
      <c r="O67" s="168"/>
      <c r="P67" s="163">
        <v>0</v>
      </c>
      <c r="Q67" s="164">
        <v>0</v>
      </c>
      <c r="R67" s="163" t="s">
        <v>21</v>
      </c>
      <c r="S67" s="164" t="s">
        <v>21</v>
      </c>
      <c r="T67" s="163">
        <v>0</v>
      </c>
      <c r="U67" s="164">
        <v>0</v>
      </c>
      <c r="V67" s="163" t="s">
        <v>21</v>
      </c>
      <c r="W67" s="164" t="s">
        <v>21</v>
      </c>
      <c r="X67" s="168"/>
      <c r="Y67" s="163">
        <v>0</v>
      </c>
      <c r="Z67" s="164">
        <v>0</v>
      </c>
      <c r="AA67" s="163" t="s">
        <v>21</v>
      </c>
      <c r="AB67" s="164" t="s">
        <v>21</v>
      </c>
      <c r="AC67" s="163">
        <v>0</v>
      </c>
      <c r="AD67" s="164">
        <v>0</v>
      </c>
      <c r="AE67" s="163" t="s">
        <v>21</v>
      </c>
      <c r="AF67" s="164" t="s">
        <v>21</v>
      </c>
      <c r="AG67" s="168"/>
      <c r="AH67" s="163">
        <v>0</v>
      </c>
      <c r="AI67" s="164">
        <v>0</v>
      </c>
      <c r="AJ67" s="163" t="s">
        <v>21</v>
      </c>
      <c r="AK67" s="164" t="s">
        <v>21</v>
      </c>
      <c r="AL67" s="163">
        <v>0</v>
      </c>
      <c r="AM67" s="164">
        <v>0</v>
      </c>
      <c r="AN67" s="163" t="s">
        <v>21</v>
      </c>
      <c r="AO67" s="164" t="s">
        <v>21</v>
      </c>
    </row>
    <row r="68" spans="1:41" ht="12.75">
      <c r="A68" s="144"/>
      <c r="B68" s="71"/>
      <c r="C68" s="74"/>
      <c r="D68" s="78"/>
      <c r="E68" s="91"/>
      <c r="F68" s="142" t="s">
        <v>283</v>
      </c>
      <c r="G68" s="163">
        <f aca="true" t="shared" si="27" ref="G68:N68">SUM(G67,G66)</f>
        <v>0</v>
      </c>
      <c r="H68" s="164">
        <f t="shared" si="27"/>
        <v>0</v>
      </c>
      <c r="I68" s="163">
        <f t="shared" si="27"/>
        <v>-1.1</v>
      </c>
      <c r="J68" s="164">
        <f t="shared" si="27"/>
        <v>-2.7</v>
      </c>
      <c r="K68" s="163">
        <f t="shared" si="27"/>
        <v>0</v>
      </c>
      <c r="L68" s="164">
        <f t="shared" si="27"/>
        <v>0</v>
      </c>
      <c r="M68" s="163">
        <f t="shared" si="27"/>
        <v>-1.1</v>
      </c>
      <c r="N68" s="164">
        <f t="shared" si="27"/>
        <v>-2.7</v>
      </c>
      <c r="O68" s="168"/>
      <c r="P68" s="163">
        <f aca="true" t="shared" si="28" ref="P68:W68">SUM(P67,P66)</f>
        <v>0</v>
      </c>
      <c r="Q68" s="164">
        <f t="shared" si="28"/>
        <v>0</v>
      </c>
      <c r="R68" s="163">
        <f t="shared" si="28"/>
        <v>-2.2</v>
      </c>
      <c r="S68" s="164">
        <f t="shared" si="28"/>
        <v>-2.7</v>
      </c>
      <c r="T68" s="163">
        <f t="shared" si="28"/>
        <v>0</v>
      </c>
      <c r="U68" s="164">
        <f t="shared" si="28"/>
        <v>0</v>
      </c>
      <c r="V68" s="163">
        <f t="shared" si="28"/>
        <v>-2.2</v>
      </c>
      <c r="W68" s="164">
        <f t="shared" si="28"/>
        <v>-2.7</v>
      </c>
      <c r="X68" s="168"/>
      <c r="Y68" s="163">
        <f aca="true" t="shared" si="29" ref="Y68:AF68">SUM(Y67,Y66)</f>
        <v>0</v>
      </c>
      <c r="Z68" s="164">
        <f t="shared" si="29"/>
        <v>0</v>
      </c>
      <c r="AA68" s="163">
        <f t="shared" si="29"/>
        <v>-2.7</v>
      </c>
      <c r="AB68" s="164">
        <f t="shared" si="29"/>
        <v>-2.7</v>
      </c>
      <c r="AC68" s="163">
        <f t="shared" si="29"/>
        <v>0</v>
      </c>
      <c r="AD68" s="164">
        <f t="shared" si="29"/>
        <v>0</v>
      </c>
      <c r="AE68" s="163">
        <f t="shared" si="29"/>
        <v>-2.7</v>
      </c>
      <c r="AF68" s="164">
        <f t="shared" si="29"/>
        <v>-2.7</v>
      </c>
      <c r="AG68" s="168"/>
      <c r="AH68" s="163">
        <f aca="true" t="shared" si="30" ref="AH68:AO68">SUM(AH67,AH66)</f>
        <v>0</v>
      </c>
      <c r="AI68" s="164">
        <f t="shared" si="30"/>
        <v>0</v>
      </c>
      <c r="AJ68" s="163">
        <f t="shared" si="30"/>
        <v>-2.9</v>
      </c>
      <c r="AK68" s="164">
        <f t="shared" si="30"/>
        <v>-2.9</v>
      </c>
      <c r="AL68" s="163">
        <f t="shared" si="30"/>
        <v>0</v>
      </c>
      <c r="AM68" s="164">
        <f t="shared" si="30"/>
        <v>0</v>
      </c>
      <c r="AN68" s="163">
        <f t="shared" si="30"/>
        <v>-2.9</v>
      </c>
      <c r="AO68" s="164">
        <f t="shared" si="30"/>
        <v>-2.9</v>
      </c>
    </row>
    <row r="69" spans="1:41" ht="12.75">
      <c r="A69" s="144"/>
      <c r="B69" s="71"/>
      <c r="C69" s="74"/>
      <c r="D69" s="78"/>
      <c r="E69" s="91"/>
      <c r="F69" s="120"/>
      <c r="G69" s="163"/>
      <c r="H69" s="164"/>
      <c r="I69" s="163"/>
      <c r="J69" s="164"/>
      <c r="K69" s="163"/>
      <c r="L69" s="164"/>
      <c r="M69" s="163"/>
      <c r="N69" s="164"/>
      <c r="O69" s="168"/>
      <c r="P69" s="163"/>
      <c r="Q69" s="164"/>
      <c r="R69" s="163"/>
      <c r="S69" s="164"/>
      <c r="T69" s="163"/>
      <c r="U69" s="164"/>
      <c r="V69" s="163"/>
      <c r="W69" s="164"/>
      <c r="X69" s="168"/>
      <c r="Y69" s="163"/>
      <c r="Z69" s="164"/>
      <c r="AA69" s="163"/>
      <c r="AB69" s="164"/>
      <c r="AC69" s="163"/>
      <c r="AD69" s="164"/>
      <c r="AE69" s="163"/>
      <c r="AF69" s="164"/>
      <c r="AG69" s="168"/>
      <c r="AH69" s="163"/>
      <c r="AI69" s="164"/>
      <c r="AJ69" s="163"/>
      <c r="AK69" s="164"/>
      <c r="AL69" s="163"/>
      <c r="AM69" s="164"/>
      <c r="AN69" s="163"/>
      <c r="AO69" s="164"/>
    </row>
    <row r="70" spans="1:41" ht="12.75">
      <c r="A70" s="144"/>
      <c r="B70" s="71"/>
      <c r="C70" s="74"/>
      <c r="D70" s="78"/>
      <c r="E70" s="91"/>
      <c r="F70" s="120"/>
      <c r="G70" s="163"/>
      <c r="H70" s="164"/>
      <c r="I70" s="163"/>
      <c r="J70" s="164"/>
      <c r="K70" s="163"/>
      <c r="L70" s="164"/>
      <c r="M70" s="163"/>
      <c r="N70" s="164"/>
      <c r="O70" s="168"/>
      <c r="P70" s="163"/>
      <c r="Q70" s="164"/>
      <c r="R70" s="163"/>
      <c r="S70" s="164"/>
      <c r="T70" s="163"/>
      <c r="U70" s="164"/>
      <c r="V70" s="163"/>
      <c r="W70" s="164"/>
      <c r="X70" s="168"/>
      <c r="Y70" s="163"/>
      <c r="Z70" s="164"/>
      <c r="AA70" s="163"/>
      <c r="AB70" s="164"/>
      <c r="AC70" s="163"/>
      <c r="AD70" s="164"/>
      <c r="AE70" s="163"/>
      <c r="AF70" s="164"/>
      <c r="AG70" s="168"/>
      <c r="AH70" s="163"/>
      <c r="AI70" s="164"/>
      <c r="AJ70" s="163"/>
      <c r="AK70" s="164"/>
      <c r="AL70" s="163"/>
      <c r="AM70" s="164"/>
      <c r="AN70" s="163"/>
      <c r="AO70" s="164"/>
    </row>
    <row r="71" spans="1:41" ht="12.75">
      <c r="A71" s="143" t="s">
        <v>216</v>
      </c>
      <c r="B71" s="71">
        <v>26</v>
      </c>
      <c r="C71" s="74">
        <v>39108</v>
      </c>
      <c r="D71" s="78" t="s">
        <v>114</v>
      </c>
      <c r="E71" s="96" t="s">
        <v>54</v>
      </c>
      <c r="F71" s="125" t="s">
        <v>14</v>
      </c>
      <c r="G71" s="165" t="s">
        <v>7</v>
      </c>
      <c r="H71" s="164" t="s">
        <v>7</v>
      </c>
      <c r="I71" s="163">
        <v>-0.2</v>
      </c>
      <c r="J71" s="164">
        <v>-0.2</v>
      </c>
      <c r="K71" s="163" t="s">
        <v>7</v>
      </c>
      <c r="L71" s="164" t="s">
        <v>7</v>
      </c>
      <c r="M71" s="165">
        <f>SUM(G71,I71,K71)</f>
        <v>-0.2</v>
      </c>
      <c r="N71" s="166">
        <f>SUM(H71,J71,L71)</f>
        <v>-0.2</v>
      </c>
      <c r="O71" s="168"/>
      <c r="P71" s="165" t="s">
        <v>7</v>
      </c>
      <c r="Q71" s="164" t="s">
        <v>7</v>
      </c>
      <c r="R71" s="163">
        <v>-0.2</v>
      </c>
      <c r="S71" s="164">
        <v>-0.2</v>
      </c>
      <c r="T71" s="163" t="s">
        <v>7</v>
      </c>
      <c r="U71" s="164" t="s">
        <v>7</v>
      </c>
      <c r="V71" s="165">
        <f>SUM(P71,R71,T71)</f>
        <v>-0.2</v>
      </c>
      <c r="W71" s="166">
        <f>SUM(Q71,S71,U71)</f>
        <v>-0.2</v>
      </c>
      <c r="X71" s="168"/>
      <c r="Y71" s="165" t="s">
        <v>7</v>
      </c>
      <c r="Z71" s="164" t="s">
        <v>7</v>
      </c>
      <c r="AA71" s="163">
        <v>-0.2</v>
      </c>
      <c r="AB71" s="164">
        <v>-0.2</v>
      </c>
      <c r="AC71" s="163" t="s">
        <v>7</v>
      </c>
      <c r="AD71" s="164" t="s">
        <v>7</v>
      </c>
      <c r="AE71" s="165">
        <f>SUM(Y71,AA71,AC71)</f>
        <v>-0.2</v>
      </c>
      <c r="AF71" s="166">
        <f>SUM(Z71,AB71,AD71)</f>
        <v>-0.2</v>
      </c>
      <c r="AG71" s="168"/>
      <c r="AH71" s="165" t="s">
        <v>7</v>
      </c>
      <c r="AI71" s="164" t="s">
        <v>7</v>
      </c>
      <c r="AJ71" s="163">
        <v>-0.2</v>
      </c>
      <c r="AK71" s="164">
        <v>-0.2</v>
      </c>
      <c r="AL71" s="163" t="s">
        <v>7</v>
      </c>
      <c r="AM71" s="164" t="s">
        <v>7</v>
      </c>
      <c r="AN71" s="165">
        <f>SUM(AH71,AJ71,AL71)</f>
        <v>-0.2</v>
      </c>
      <c r="AO71" s="166">
        <f>SUM(AI71,AK71,AM71)</f>
        <v>-0.2</v>
      </c>
    </row>
    <row r="72" spans="1:41" ht="12.75">
      <c r="A72" s="143"/>
      <c r="B72" s="71"/>
      <c r="C72" s="74"/>
      <c r="D72" s="78"/>
      <c r="E72" s="96"/>
      <c r="F72" s="125"/>
      <c r="G72" s="165"/>
      <c r="H72" s="164"/>
      <c r="I72" s="163"/>
      <c r="J72" s="164"/>
      <c r="K72" s="163"/>
      <c r="L72" s="164"/>
      <c r="M72" s="165"/>
      <c r="N72" s="166"/>
      <c r="O72" s="168"/>
      <c r="P72" s="165"/>
      <c r="Q72" s="164"/>
      <c r="R72" s="163"/>
      <c r="S72" s="164"/>
      <c r="T72" s="163"/>
      <c r="U72" s="164"/>
      <c r="V72" s="165"/>
      <c r="W72" s="166"/>
      <c r="X72" s="168"/>
      <c r="Y72" s="165"/>
      <c r="Z72" s="164"/>
      <c r="AA72" s="163"/>
      <c r="AB72" s="164"/>
      <c r="AC72" s="163"/>
      <c r="AD72" s="164"/>
      <c r="AE72" s="165"/>
      <c r="AF72" s="166"/>
      <c r="AG72" s="168"/>
      <c r="AH72" s="165"/>
      <c r="AI72" s="164"/>
      <c r="AJ72" s="163"/>
      <c r="AK72" s="164"/>
      <c r="AL72" s="163"/>
      <c r="AM72" s="164"/>
      <c r="AN72" s="165"/>
      <c r="AO72" s="166"/>
    </row>
    <row r="73" spans="1:41" ht="12.75">
      <c r="A73" s="143" t="s">
        <v>251</v>
      </c>
      <c r="B73" s="71">
        <v>489</v>
      </c>
      <c r="C73" s="74">
        <v>39185</v>
      </c>
      <c r="D73" s="78" t="s">
        <v>107</v>
      </c>
      <c r="E73" s="88" t="s">
        <v>81</v>
      </c>
      <c r="F73" s="117" t="s">
        <v>10</v>
      </c>
      <c r="G73" s="163">
        <v>0</v>
      </c>
      <c r="H73" s="164">
        <v>0</v>
      </c>
      <c r="I73" s="163">
        <v>36.8</v>
      </c>
      <c r="J73" s="164">
        <v>9.7</v>
      </c>
      <c r="K73" s="163">
        <v>0</v>
      </c>
      <c r="L73" s="164">
        <v>0</v>
      </c>
      <c r="M73" s="165">
        <f>G73+I73+K73</f>
        <v>36.8</v>
      </c>
      <c r="N73" s="166">
        <f>H73+J73+L73</f>
        <v>9.7</v>
      </c>
      <c r="O73" s="167"/>
      <c r="P73" s="163">
        <v>0</v>
      </c>
      <c r="Q73" s="164">
        <v>0</v>
      </c>
      <c r="R73" s="163">
        <v>13.3</v>
      </c>
      <c r="S73" s="164">
        <v>9.7</v>
      </c>
      <c r="T73" s="163">
        <v>0</v>
      </c>
      <c r="U73" s="164">
        <v>0</v>
      </c>
      <c r="V73" s="165">
        <f>P73+R73+T73</f>
        <v>13.3</v>
      </c>
      <c r="W73" s="166">
        <f>Q73+S73+U73</f>
        <v>9.7</v>
      </c>
      <c r="X73" s="168"/>
      <c r="Y73" s="163">
        <v>0</v>
      </c>
      <c r="Z73" s="164">
        <v>0</v>
      </c>
      <c r="AA73" s="163">
        <v>13.3</v>
      </c>
      <c r="AB73" s="164">
        <v>9.7</v>
      </c>
      <c r="AC73" s="163">
        <v>0</v>
      </c>
      <c r="AD73" s="164">
        <v>0</v>
      </c>
      <c r="AE73" s="165">
        <f>Y73+AA73+AC73</f>
        <v>13.3</v>
      </c>
      <c r="AF73" s="166">
        <f>Z73+AB73+AD73</f>
        <v>9.7</v>
      </c>
      <c r="AG73" s="168"/>
      <c r="AH73" s="163">
        <v>0</v>
      </c>
      <c r="AI73" s="164">
        <v>0</v>
      </c>
      <c r="AJ73" s="163">
        <v>13.3</v>
      </c>
      <c r="AK73" s="164">
        <v>9.7</v>
      </c>
      <c r="AL73" s="163">
        <v>0</v>
      </c>
      <c r="AM73" s="164">
        <v>0</v>
      </c>
      <c r="AN73" s="165">
        <f>AH73+AJ73+AL73</f>
        <v>13.3</v>
      </c>
      <c r="AO73" s="166">
        <f>AI73+AK73+AM73</f>
        <v>9.7</v>
      </c>
    </row>
    <row r="74" spans="1:41" ht="12.75">
      <c r="A74" s="143" t="s">
        <v>237</v>
      </c>
      <c r="B74" s="71">
        <v>663</v>
      </c>
      <c r="C74" s="74">
        <v>39244</v>
      </c>
      <c r="D74" s="76" t="s">
        <v>153</v>
      </c>
      <c r="E74" s="86" t="s">
        <v>165</v>
      </c>
      <c r="F74" s="115" t="s">
        <v>10</v>
      </c>
      <c r="G74" s="169">
        <v>0</v>
      </c>
      <c r="H74" s="170">
        <v>0</v>
      </c>
      <c r="I74" s="169" t="s">
        <v>8</v>
      </c>
      <c r="J74" s="170" t="s">
        <v>8</v>
      </c>
      <c r="K74" s="169">
        <v>0</v>
      </c>
      <c r="L74" s="170">
        <v>0</v>
      </c>
      <c r="M74" s="175" t="s">
        <v>8</v>
      </c>
      <c r="N74" s="176" t="s">
        <v>8</v>
      </c>
      <c r="O74" s="172"/>
      <c r="P74" s="169">
        <v>0</v>
      </c>
      <c r="Q74" s="170">
        <v>0</v>
      </c>
      <c r="R74" s="169" t="s">
        <v>8</v>
      </c>
      <c r="S74" s="170" t="s">
        <v>8</v>
      </c>
      <c r="T74" s="169">
        <v>0</v>
      </c>
      <c r="U74" s="170">
        <v>0</v>
      </c>
      <c r="V74" s="175" t="s">
        <v>8</v>
      </c>
      <c r="W74" s="176" t="s">
        <v>8</v>
      </c>
      <c r="X74" s="172"/>
      <c r="Y74" s="169">
        <v>0</v>
      </c>
      <c r="Z74" s="170">
        <v>0</v>
      </c>
      <c r="AA74" s="169" t="s">
        <v>8</v>
      </c>
      <c r="AB74" s="170" t="s">
        <v>8</v>
      </c>
      <c r="AC74" s="169">
        <v>0</v>
      </c>
      <c r="AD74" s="170">
        <v>0</v>
      </c>
      <c r="AE74" s="175" t="s">
        <v>8</v>
      </c>
      <c r="AF74" s="176" t="s">
        <v>8</v>
      </c>
      <c r="AG74" s="172"/>
      <c r="AH74" s="169">
        <v>0</v>
      </c>
      <c r="AI74" s="170">
        <v>0</v>
      </c>
      <c r="AJ74" s="169" t="s">
        <v>8</v>
      </c>
      <c r="AK74" s="170" t="s">
        <v>8</v>
      </c>
      <c r="AL74" s="169">
        <v>0</v>
      </c>
      <c r="AM74" s="170">
        <v>0</v>
      </c>
      <c r="AN74" s="175" t="s">
        <v>8</v>
      </c>
      <c r="AO74" s="176" t="s">
        <v>8</v>
      </c>
    </row>
    <row r="75" spans="1:41" ht="12.75">
      <c r="A75" s="143" t="s">
        <v>259</v>
      </c>
      <c r="B75" s="71">
        <v>667</v>
      </c>
      <c r="C75" s="74">
        <v>39244</v>
      </c>
      <c r="D75" s="81" t="s">
        <v>69</v>
      </c>
      <c r="E75" s="87" t="s">
        <v>188</v>
      </c>
      <c r="F75" s="116" t="s">
        <v>10</v>
      </c>
      <c r="G75" s="163" t="s">
        <v>21</v>
      </c>
      <c r="H75" s="164" t="s">
        <v>21</v>
      </c>
      <c r="I75" s="163">
        <v>0.4</v>
      </c>
      <c r="J75" s="164">
        <v>0.4</v>
      </c>
      <c r="K75" s="163">
        <v>0</v>
      </c>
      <c r="L75" s="164">
        <v>0</v>
      </c>
      <c r="M75" s="165">
        <f>SUM(G75,I75,K75)</f>
        <v>0.4</v>
      </c>
      <c r="N75" s="166">
        <f>SUM(H75,J75,L75)</f>
        <v>0.4</v>
      </c>
      <c r="O75" s="167"/>
      <c r="P75" s="163" t="s">
        <v>21</v>
      </c>
      <c r="Q75" s="164" t="s">
        <v>21</v>
      </c>
      <c r="R75" s="163">
        <v>0.5</v>
      </c>
      <c r="S75" s="164">
        <v>0.5</v>
      </c>
      <c r="T75" s="163">
        <v>0</v>
      </c>
      <c r="U75" s="164">
        <v>0</v>
      </c>
      <c r="V75" s="165">
        <f>SUM(P75,R75,T75)</f>
        <v>0.5</v>
      </c>
      <c r="W75" s="166">
        <f>SUM(Q75,S75,U75)</f>
        <v>0.5</v>
      </c>
      <c r="X75" s="172"/>
      <c r="Y75" s="163" t="s">
        <v>21</v>
      </c>
      <c r="Z75" s="164" t="s">
        <v>21</v>
      </c>
      <c r="AA75" s="163">
        <v>0.5</v>
      </c>
      <c r="AB75" s="164">
        <v>0.5</v>
      </c>
      <c r="AC75" s="163">
        <v>0</v>
      </c>
      <c r="AD75" s="164">
        <v>0</v>
      </c>
      <c r="AE75" s="165">
        <f>SUM(Y75,AA75,AC75)</f>
        <v>0.5</v>
      </c>
      <c r="AF75" s="166">
        <f>SUM(Z75,AB75,AD75)</f>
        <v>0.5</v>
      </c>
      <c r="AG75" s="172"/>
      <c r="AH75" s="163" t="s">
        <v>21</v>
      </c>
      <c r="AI75" s="164" t="s">
        <v>21</v>
      </c>
      <c r="AJ75" s="163">
        <v>0.5</v>
      </c>
      <c r="AK75" s="164">
        <v>0.5</v>
      </c>
      <c r="AL75" s="163">
        <v>0</v>
      </c>
      <c r="AM75" s="164">
        <v>0</v>
      </c>
      <c r="AN75" s="165">
        <f>SUM(AH75,AJ75,AL75)</f>
        <v>0.5</v>
      </c>
      <c r="AO75" s="166">
        <f>SUM(AI75,AK75,AM75)</f>
        <v>0.5</v>
      </c>
    </row>
    <row r="76" spans="1:41" ht="12.75">
      <c r="A76" s="143" t="s">
        <v>262</v>
      </c>
      <c r="B76" s="71">
        <v>632</v>
      </c>
      <c r="C76" s="74">
        <v>39234</v>
      </c>
      <c r="D76" s="82" t="s">
        <v>128</v>
      </c>
      <c r="E76" s="86" t="s">
        <v>119</v>
      </c>
      <c r="F76" s="115" t="s">
        <v>10</v>
      </c>
      <c r="G76" s="154">
        <v>0</v>
      </c>
      <c r="H76" s="155">
        <v>0</v>
      </c>
      <c r="I76" s="154" t="s">
        <v>7</v>
      </c>
      <c r="J76" s="155" t="s">
        <v>7</v>
      </c>
      <c r="K76" s="154">
        <v>0</v>
      </c>
      <c r="L76" s="155">
        <v>0</v>
      </c>
      <c r="M76" s="154" t="s">
        <v>7</v>
      </c>
      <c r="N76" s="155" t="s">
        <v>7</v>
      </c>
      <c r="O76" s="156"/>
      <c r="P76" s="154">
        <v>0</v>
      </c>
      <c r="Q76" s="155">
        <v>0</v>
      </c>
      <c r="R76" s="154" t="s">
        <v>7</v>
      </c>
      <c r="S76" s="155" t="s">
        <v>7</v>
      </c>
      <c r="T76" s="154">
        <v>0</v>
      </c>
      <c r="U76" s="155">
        <v>0</v>
      </c>
      <c r="V76" s="154" t="s">
        <v>7</v>
      </c>
      <c r="W76" s="155" t="s">
        <v>7</v>
      </c>
      <c r="X76" s="156"/>
      <c r="Y76" s="154">
        <v>0</v>
      </c>
      <c r="Z76" s="155">
        <v>0</v>
      </c>
      <c r="AA76" s="154" t="s">
        <v>7</v>
      </c>
      <c r="AB76" s="155" t="s">
        <v>7</v>
      </c>
      <c r="AC76" s="154">
        <v>0</v>
      </c>
      <c r="AD76" s="155">
        <v>0</v>
      </c>
      <c r="AE76" s="154" t="s">
        <v>7</v>
      </c>
      <c r="AF76" s="155" t="s">
        <v>7</v>
      </c>
      <c r="AG76" s="203"/>
      <c r="AH76" s="154">
        <v>0</v>
      </c>
      <c r="AI76" s="155">
        <v>0</v>
      </c>
      <c r="AJ76" s="154" t="s">
        <v>7</v>
      </c>
      <c r="AK76" s="155" t="s">
        <v>7</v>
      </c>
      <c r="AL76" s="154">
        <v>0</v>
      </c>
      <c r="AM76" s="155">
        <v>0</v>
      </c>
      <c r="AN76" s="154" t="s">
        <v>7</v>
      </c>
      <c r="AO76" s="155" t="s">
        <v>7</v>
      </c>
    </row>
    <row r="77" spans="1:41" ht="12.75">
      <c r="A77" s="144" t="s">
        <v>265</v>
      </c>
      <c r="B77" s="71">
        <v>634</v>
      </c>
      <c r="C77" s="74">
        <v>39244</v>
      </c>
      <c r="D77" s="82" t="s">
        <v>130</v>
      </c>
      <c r="E77" s="86" t="s">
        <v>210</v>
      </c>
      <c r="F77" s="115" t="s">
        <v>10</v>
      </c>
      <c r="G77" s="154" t="s">
        <v>21</v>
      </c>
      <c r="H77" s="155" t="s">
        <v>21</v>
      </c>
      <c r="I77" s="154">
        <v>0</v>
      </c>
      <c r="J77" s="155">
        <v>0</v>
      </c>
      <c r="K77" s="154">
        <v>0.1</v>
      </c>
      <c r="L77" s="155">
        <v>0.1</v>
      </c>
      <c r="M77" s="165">
        <f>SUM(G77,I77,K77)</f>
        <v>0.1</v>
      </c>
      <c r="N77" s="166">
        <f>SUM(H77,J77,L77)</f>
        <v>0.1</v>
      </c>
      <c r="O77" s="156"/>
      <c r="P77" s="154" t="s">
        <v>21</v>
      </c>
      <c r="Q77" s="155" t="s">
        <v>21</v>
      </c>
      <c r="R77" s="154">
        <v>0</v>
      </c>
      <c r="S77" s="155">
        <v>0</v>
      </c>
      <c r="T77" s="154">
        <v>0.1</v>
      </c>
      <c r="U77" s="155">
        <v>0.1</v>
      </c>
      <c r="V77" s="165">
        <f>SUM(P77,R77,T77)</f>
        <v>0.1</v>
      </c>
      <c r="W77" s="166">
        <f>SUM(Q77,S77,U77)</f>
        <v>0.1</v>
      </c>
      <c r="X77" s="156"/>
      <c r="Y77" s="154" t="s">
        <v>21</v>
      </c>
      <c r="Z77" s="155" t="s">
        <v>21</v>
      </c>
      <c r="AA77" s="154">
        <v>0</v>
      </c>
      <c r="AB77" s="155">
        <v>0</v>
      </c>
      <c r="AC77" s="154">
        <v>0.1</v>
      </c>
      <c r="AD77" s="155">
        <v>0.1</v>
      </c>
      <c r="AE77" s="165">
        <f>SUM(Y77,AA77,AC77)</f>
        <v>0.1</v>
      </c>
      <c r="AF77" s="166">
        <f>SUM(Z77,AB77,AD77)</f>
        <v>0.1</v>
      </c>
      <c r="AG77" s="203"/>
      <c r="AH77" s="154" t="s">
        <v>21</v>
      </c>
      <c r="AI77" s="155" t="s">
        <v>21</v>
      </c>
      <c r="AJ77" s="154">
        <v>0</v>
      </c>
      <c r="AK77" s="155">
        <v>0</v>
      </c>
      <c r="AL77" s="154">
        <v>0.1</v>
      </c>
      <c r="AM77" s="155">
        <v>0.1</v>
      </c>
      <c r="AN77" s="165">
        <f>SUM(AH77,AJ77,AL77)</f>
        <v>0.1</v>
      </c>
      <c r="AO77" s="166">
        <f>SUM(AI77,AK77,AM77)</f>
        <v>0.1</v>
      </c>
    </row>
    <row r="78" spans="1:41" ht="12.75">
      <c r="A78" s="144" t="s">
        <v>246</v>
      </c>
      <c r="B78" s="71">
        <v>365</v>
      </c>
      <c r="C78" s="74">
        <v>39171</v>
      </c>
      <c r="D78" s="78" t="s">
        <v>73</v>
      </c>
      <c r="E78" s="91" t="s">
        <v>26</v>
      </c>
      <c r="F78" s="120" t="s">
        <v>10</v>
      </c>
      <c r="G78" s="163">
        <v>0.1</v>
      </c>
      <c r="H78" s="164">
        <v>0.1</v>
      </c>
      <c r="I78" s="163">
        <v>1.9</v>
      </c>
      <c r="J78" s="164">
        <v>1.9</v>
      </c>
      <c r="K78" s="163">
        <v>0</v>
      </c>
      <c r="L78" s="164">
        <v>0</v>
      </c>
      <c r="M78" s="187">
        <f>G78+I78+K78</f>
        <v>2</v>
      </c>
      <c r="N78" s="188">
        <f>H78+J78+L78</f>
        <v>2</v>
      </c>
      <c r="O78" s="168"/>
      <c r="P78" s="163">
        <v>0.2</v>
      </c>
      <c r="Q78" s="164">
        <v>0.2</v>
      </c>
      <c r="R78" s="163">
        <v>1.9</v>
      </c>
      <c r="S78" s="164">
        <v>1.9</v>
      </c>
      <c r="T78" s="163">
        <v>0</v>
      </c>
      <c r="U78" s="164">
        <v>0</v>
      </c>
      <c r="V78" s="187">
        <f>P78+R78+T78</f>
        <v>2.1</v>
      </c>
      <c r="W78" s="188">
        <f>Q78+S78+U78</f>
        <v>2.1</v>
      </c>
      <c r="X78" s="168"/>
      <c r="Y78" s="163">
        <v>0.2</v>
      </c>
      <c r="Z78" s="164">
        <v>0.2</v>
      </c>
      <c r="AA78" s="163">
        <v>2</v>
      </c>
      <c r="AB78" s="164">
        <v>2</v>
      </c>
      <c r="AC78" s="163">
        <v>0</v>
      </c>
      <c r="AD78" s="164">
        <v>0</v>
      </c>
      <c r="AE78" s="163">
        <f>Y78+AA78+AC78</f>
        <v>2.2</v>
      </c>
      <c r="AF78" s="164">
        <f>Z78+AB78+AD78</f>
        <v>2.2</v>
      </c>
      <c r="AG78" s="168"/>
      <c r="AH78" s="163">
        <v>0.2</v>
      </c>
      <c r="AI78" s="164">
        <v>0.2</v>
      </c>
      <c r="AJ78" s="163">
        <v>2</v>
      </c>
      <c r="AK78" s="164">
        <v>2</v>
      </c>
      <c r="AL78" s="163">
        <v>0</v>
      </c>
      <c r="AM78" s="164">
        <v>0</v>
      </c>
      <c r="AN78" s="163">
        <f>AH78+AJ78+AL78</f>
        <v>2.2</v>
      </c>
      <c r="AO78" s="164">
        <f>AI78+AK78+AM78</f>
        <v>2.2</v>
      </c>
    </row>
    <row r="79" spans="1:41" ht="12.75">
      <c r="A79" s="144" t="s">
        <v>226</v>
      </c>
      <c r="B79" s="71">
        <v>678</v>
      </c>
      <c r="C79" s="74">
        <v>39244</v>
      </c>
      <c r="D79" s="82" t="s">
        <v>140</v>
      </c>
      <c r="E79" s="86" t="s">
        <v>124</v>
      </c>
      <c r="F79" s="115" t="s">
        <v>10</v>
      </c>
      <c r="G79" s="154">
        <v>0</v>
      </c>
      <c r="H79" s="155">
        <v>0</v>
      </c>
      <c r="I79" s="154">
        <v>0</v>
      </c>
      <c r="J79" s="155">
        <v>0</v>
      </c>
      <c r="K79" s="154">
        <v>0</v>
      </c>
      <c r="L79" s="155">
        <v>0</v>
      </c>
      <c r="M79" s="154">
        <v>0</v>
      </c>
      <c r="N79" s="155">
        <v>0</v>
      </c>
      <c r="O79" s="156"/>
      <c r="P79" s="154">
        <v>0</v>
      </c>
      <c r="Q79" s="155">
        <v>0</v>
      </c>
      <c r="R79" s="154">
        <v>0</v>
      </c>
      <c r="S79" s="155">
        <v>0</v>
      </c>
      <c r="T79" s="154">
        <v>0</v>
      </c>
      <c r="U79" s="155">
        <v>0</v>
      </c>
      <c r="V79" s="154">
        <v>0</v>
      </c>
      <c r="W79" s="155">
        <v>0</v>
      </c>
      <c r="X79" s="156"/>
      <c r="Y79" s="154">
        <v>0</v>
      </c>
      <c r="Z79" s="155">
        <v>0</v>
      </c>
      <c r="AA79" s="154">
        <v>0</v>
      </c>
      <c r="AB79" s="155">
        <v>0</v>
      </c>
      <c r="AC79" s="154">
        <v>0</v>
      </c>
      <c r="AD79" s="155">
        <v>0</v>
      </c>
      <c r="AE79" s="154">
        <v>0</v>
      </c>
      <c r="AF79" s="155">
        <v>0</v>
      </c>
      <c r="AG79" s="203"/>
      <c r="AH79" s="154">
        <v>0</v>
      </c>
      <c r="AI79" s="155">
        <v>0</v>
      </c>
      <c r="AJ79" s="154">
        <v>0</v>
      </c>
      <c r="AK79" s="155">
        <v>0</v>
      </c>
      <c r="AL79" s="154">
        <v>0</v>
      </c>
      <c r="AM79" s="155">
        <v>0</v>
      </c>
      <c r="AN79" s="154">
        <v>0</v>
      </c>
      <c r="AO79" s="155">
        <v>0</v>
      </c>
    </row>
    <row r="80" spans="1:41" ht="12.75">
      <c r="A80" s="144" t="s">
        <v>227</v>
      </c>
      <c r="B80" s="71">
        <v>654</v>
      </c>
      <c r="C80" s="74">
        <v>39234</v>
      </c>
      <c r="D80" s="84" t="s">
        <v>143</v>
      </c>
      <c r="E80" s="86" t="s">
        <v>202</v>
      </c>
      <c r="F80" s="115" t="s">
        <v>10</v>
      </c>
      <c r="G80" s="163">
        <v>0</v>
      </c>
      <c r="H80" s="164">
        <v>0</v>
      </c>
      <c r="I80" s="163">
        <v>0</v>
      </c>
      <c r="J80" s="164">
        <v>0</v>
      </c>
      <c r="K80" s="163">
        <v>-0.5</v>
      </c>
      <c r="L80" s="164">
        <v>-0.7</v>
      </c>
      <c r="M80" s="163">
        <v>-0.5</v>
      </c>
      <c r="N80" s="164">
        <v>-0.7</v>
      </c>
      <c r="O80" s="156"/>
      <c r="P80" s="163">
        <v>0</v>
      </c>
      <c r="Q80" s="164">
        <v>0</v>
      </c>
      <c r="R80" s="163">
        <v>0</v>
      </c>
      <c r="S80" s="164">
        <v>0</v>
      </c>
      <c r="T80" s="163">
        <v>-0.7</v>
      </c>
      <c r="U80" s="164">
        <v>-0.7</v>
      </c>
      <c r="V80" s="163">
        <v>-0.7</v>
      </c>
      <c r="W80" s="164">
        <v>-0.7</v>
      </c>
      <c r="X80" s="156"/>
      <c r="Y80" s="163">
        <v>0</v>
      </c>
      <c r="Z80" s="164">
        <v>0</v>
      </c>
      <c r="AA80" s="163">
        <v>0</v>
      </c>
      <c r="AB80" s="164">
        <v>0</v>
      </c>
      <c r="AC80" s="163">
        <v>-0.8</v>
      </c>
      <c r="AD80" s="164">
        <v>-0.8</v>
      </c>
      <c r="AE80" s="163">
        <v>-0.8</v>
      </c>
      <c r="AF80" s="164">
        <v>-0.8</v>
      </c>
      <c r="AG80" s="203"/>
      <c r="AH80" s="163">
        <v>0</v>
      </c>
      <c r="AI80" s="164">
        <v>0</v>
      </c>
      <c r="AJ80" s="163">
        <v>0</v>
      </c>
      <c r="AK80" s="164">
        <v>0</v>
      </c>
      <c r="AL80" s="163">
        <v>-0.8</v>
      </c>
      <c r="AM80" s="164">
        <v>-0.8</v>
      </c>
      <c r="AN80" s="163">
        <v>-0.8</v>
      </c>
      <c r="AO80" s="164">
        <v>-0.8</v>
      </c>
    </row>
    <row r="81" spans="1:41" ht="12.75">
      <c r="A81" s="144" t="s">
        <v>227</v>
      </c>
      <c r="B81" s="71">
        <v>660</v>
      </c>
      <c r="C81" s="74">
        <v>39234</v>
      </c>
      <c r="D81" s="84" t="s">
        <v>143</v>
      </c>
      <c r="E81" s="86" t="s">
        <v>215</v>
      </c>
      <c r="F81" s="115" t="s">
        <v>10</v>
      </c>
      <c r="G81" s="163" t="s">
        <v>21</v>
      </c>
      <c r="H81" s="164" t="s">
        <v>21</v>
      </c>
      <c r="I81" s="163" t="s">
        <v>8</v>
      </c>
      <c r="J81" s="164" t="s">
        <v>8</v>
      </c>
      <c r="K81" s="163">
        <v>0</v>
      </c>
      <c r="L81" s="164">
        <v>0</v>
      </c>
      <c r="M81" s="163" t="s">
        <v>8</v>
      </c>
      <c r="N81" s="164" t="s">
        <v>8</v>
      </c>
      <c r="O81" s="156"/>
      <c r="P81" s="163" t="s">
        <v>21</v>
      </c>
      <c r="Q81" s="164" t="s">
        <v>21</v>
      </c>
      <c r="R81" s="163" t="s">
        <v>8</v>
      </c>
      <c r="S81" s="164" t="s">
        <v>8</v>
      </c>
      <c r="T81" s="163">
        <v>0</v>
      </c>
      <c r="U81" s="164">
        <v>0</v>
      </c>
      <c r="V81" s="163" t="s">
        <v>8</v>
      </c>
      <c r="W81" s="164" t="s">
        <v>8</v>
      </c>
      <c r="X81" s="156"/>
      <c r="Y81" s="163" t="s">
        <v>21</v>
      </c>
      <c r="Z81" s="164" t="s">
        <v>21</v>
      </c>
      <c r="AA81" s="163" t="s">
        <v>8</v>
      </c>
      <c r="AB81" s="164" t="s">
        <v>8</v>
      </c>
      <c r="AC81" s="163">
        <v>0</v>
      </c>
      <c r="AD81" s="164">
        <v>0</v>
      </c>
      <c r="AE81" s="163" t="s">
        <v>8</v>
      </c>
      <c r="AF81" s="164" t="s">
        <v>8</v>
      </c>
      <c r="AG81" s="203"/>
      <c r="AH81" s="163" t="s">
        <v>21</v>
      </c>
      <c r="AI81" s="164" t="s">
        <v>21</v>
      </c>
      <c r="AJ81" s="163" t="s">
        <v>8</v>
      </c>
      <c r="AK81" s="164" t="s">
        <v>8</v>
      </c>
      <c r="AL81" s="163">
        <v>0</v>
      </c>
      <c r="AM81" s="164">
        <v>0</v>
      </c>
      <c r="AN81" s="163" t="s">
        <v>8</v>
      </c>
      <c r="AO81" s="164" t="s">
        <v>8</v>
      </c>
    </row>
    <row r="82" spans="1:41" ht="12.75">
      <c r="A82" s="144" t="s">
        <v>227</v>
      </c>
      <c r="B82" s="71">
        <v>656</v>
      </c>
      <c r="C82" s="74">
        <v>39234</v>
      </c>
      <c r="D82" s="84" t="s">
        <v>143</v>
      </c>
      <c r="E82" s="86" t="s">
        <v>201</v>
      </c>
      <c r="F82" s="115" t="s">
        <v>10</v>
      </c>
      <c r="G82" s="163">
        <v>0</v>
      </c>
      <c r="H82" s="164">
        <v>0</v>
      </c>
      <c r="I82" s="163" t="s">
        <v>9</v>
      </c>
      <c r="J82" s="164" t="s">
        <v>9</v>
      </c>
      <c r="K82" s="163">
        <v>0</v>
      </c>
      <c r="L82" s="164">
        <v>0</v>
      </c>
      <c r="M82" s="163" t="s">
        <v>9</v>
      </c>
      <c r="N82" s="164" t="s">
        <v>9</v>
      </c>
      <c r="O82" s="156"/>
      <c r="P82" s="163">
        <v>0</v>
      </c>
      <c r="Q82" s="164">
        <v>0</v>
      </c>
      <c r="R82" s="163" t="s">
        <v>9</v>
      </c>
      <c r="S82" s="164" t="s">
        <v>9</v>
      </c>
      <c r="T82" s="163">
        <v>0</v>
      </c>
      <c r="U82" s="164">
        <v>0</v>
      </c>
      <c r="V82" s="163" t="s">
        <v>9</v>
      </c>
      <c r="W82" s="164" t="s">
        <v>9</v>
      </c>
      <c r="X82" s="156"/>
      <c r="Y82" s="163">
        <v>0</v>
      </c>
      <c r="Z82" s="164">
        <v>0</v>
      </c>
      <c r="AA82" s="163" t="s">
        <v>9</v>
      </c>
      <c r="AB82" s="164" t="s">
        <v>9</v>
      </c>
      <c r="AC82" s="163">
        <v>0</v>
      </c>
      <c r="AD82" s="164">
        <v>0</v>
      </c>
      <c r="AE82" s="163" t="s">
        <v>9</v>
      </c>
      <c r="AF82" s="164" t="s">
        <v>9</v>
      </c>
      <c r="AG82" s="203"/>
      <c r="AH82" s="163">
        <v>0</v>
      </c>
      <c r="AI82" s="164">
        <v>0</v>
      </c>
      <c r="AJ82" s="163" t="s">
        <v>9</v>
      </c>
      <c r="AK82" s="164" t="s">
        <v>9</v>
      </c>
      <c r="AL82" s="163">
        <v>0</v>
      </c>
      <c r="AM82" s="164">
        <v>0</v>
      </c>
      <c r="AN82" s="163" t="s">
        <v>9</v>
      </c>
      <c r="AO82" s="164" t="s">
        <v>9</v>
      </c>
    </row>
    <row r="83" spans="1:41" ht="12.75">
      <c r="A83" s="144" t="s">
        <v>227</v>
      </c>
      <c r="B83" s="71">
        <v>658</v>
      </c>
      <c r="C83" s="74">
        <v>39234</v>
      </c>
      <c r="D83" s="84" t="s">
        <v>143</v>
      </c>
      <c r="E83" s="86" t="s">
        <v>200</v>
      </c>
      <c r="F83" s="115" t="s">
        <v>10</v>
      </c>
      <c r="G83" s="163">
        <v>0</v>
      </c>
      <c r="H83" s="164">
        <v>0</v>
      </c>
      <c r="I83" s="163" t="s">
        <v>8</v>
      </c>
      <c r="J83" s="164" t="s">
        <v>8</v>
      </c>
      <c r="K83" s="163">
        <v>0</v>
      </c>
      <c r="L83" s="164">
        <v>0</v>
      </c>
      <c r="M83" s="163" t="s">
        <v>8</v>
      </c>
      <c r="N83" s="164" t="s">
        <v>8</v>
      </c>
      <c r="O83" s="156"/>
      <c r="P83" s="163">
        <v>0</v>
      </c>
      <c r="Q83" s="164">
        <v>0</v>
      </c>
      <c r="R83" s="163" t="s">
        <v>8</v>
      </c>
      <c r="S83" s="164" t="s">
        <v>8</v>
      </c>
      <c r="T83" s="163">
        <v>0</v>
      </c>
      <c r="U83" s="164">
        <v>0</v>
      </c>
      <c r="V83" s="163" t="s">
        <v>8</v>
      </c>
      <c r="W83" s="164" t="s">
        <v>8</v>
      </c>
      <c r="X83" s="156"/>
      <c r="Y83" s="163">
        <v>0</v>
      </c>
      <c r="Z83" s="164">
        <v>0</v>
      </c>
      <c r="AA83" s="163" t="s">
        <v>8</v>
      </c>
      <c r="AB83" s="164" t="s">
        <v>8</v>
      </c>
      <c r="AC83" s="163">
        <v>0</v>
      </c>
      <c r="AD83" s="164">
        <v>0</v>
      </c>
      <c r="AE83" s="163" t="s">
        <v>8</v>
      </c>
      <c r="AF83" s="164" t="s">
        <v>8</v>
      </c>
      <c r="AG83" s="203"/>
      <c r="AH83" s="163">
        <v>0</v>
      </c>
      <c r="AI83" s="164">
        <v>0</v>
      </c>
      <c r="AJ83" s="163" t="s">
        <v>8</v>
      </c>
      <c r="AK83" s="164" t="s">
        <v>8</v>
      </c>
      <c r="AL83" s="163">
        <v>0</v>
      </c>
      <c r="AM83" s="164">
        <v>0</v>
      </c>
      <c r="AN83" s="163" t="s">
        <v>8</v>
      </c>
      <c r="AO83" s="164" t="s">
        <v>8</v>
      </c>
    </row>
    <row r="84" spans="1:41" ht="12.75">
      <c r="A84" s="144"/>
      <c r="B84" s="71"/>
      <c r="C84" s="74"/>
      <c r="D84" s="84"/>
      <c r="E84" s="86"/>
      <c r="F84" s="142" t="s">
        <v>283</v>
      </c>
      <c r="G84" s="163">
        <f>SUM(G83,G82,G81,G80,G79,G78,G77,G76,G75,G74,G73)</f>
        <v>0.1</v>
      </c>
      <c r="H84" s="164">
        <f>SUM(H83,H82,H81,H80,H79,H78,H77,H76,H75,H74,H73,)</f>
        <v>0.1</v>
      </c>
      <c r="I84" s="163">
        <f>SUM(I83,I82,I81,I80,I79,I78,I77,I76,I75,I74,I73)</f>
        <v>39.099999999999994</v>
      </c>
      <c r="J84" s="164">
        <f>SUM(J83,J82,J81,J80,J79,J78,J77,J76,J75,J74,J73,)</f>
        <v>12</v>
      </c>
      <c r="K84" s="163">
        <f>SUM(K83,K82,K81,K80,K79,K78,K77,K76,K75,K74,K73)</f>
        <v>-0.4</v>
      </c>
      <c r="L84" s="164">
        <f>SUM(L83,L82,L81,L80,L79,L78,L77,L76,L75,L74,L73,)</f>
        <v>-0.6</v>
      </c>
      <c r="M84" s="163">
        <f>SUM(M83,M82,M81,M80,M79,M78,M77,M76,M75,M74,M73)</f>
        <v>38.8</v>
      </c>
      <c r="N84" s="164">
        <f>SUM(N83,N82,N81,N80,N79,N78,N77,N76,N75,N74,N73,)</f>
        <v>11.5</v>
      </c>
      <c r="O84" s="156"/>
      <c r="P84" s="163">
        <f>SUM(P83,P82,P81,P80,P79,P78,P77,P76,P75,P74,P73)</f>
        <v>0.2</v>
      </c>
      <c r="Q84" s="164">
        <f>SUM(Q83,Q82,Q81,Q80,Q79,Q78,Q77,Q76,Q75,Q74,Q73,)</f>
        <v>0.2</v>
      </c>
      <c r="R84" s="163">
        <f>SUM(R83,R82,R81,R80,R79,R78,R77,R76,R75,R74,R73)</f>
        <v>15.700000000000001</v>
      </c>
      <c r="S84" s="164">
        <f>SUM(S83,S82,S81,S80,S79,S78,S77,S76,S75,S74,S73,)</f>
        <v>12.1</v>
      </c>
      <c r="T84" s="163">
        <f>SUM(T83,T82,T81,T80,T79,T78,T77,T76,T75,T74,T73)</f>
        <v>-0.6</v>
      </c>
      <c r="U84" s="164">
        <f>SUM(U83,U82,U81,U80,U79,U78,U77,U76,U75,U74,U73,)</f>
        <v>-0.6</v>
      </c>
      <c r="V84" s="163">
        <f>SUM(V83,V82,V81,V80,V79,V78,V77,V76,V75,V74,V73)</f>
        <v>15.3</v>
      </c>
      <c r="W84" s="164">
        <f>SUM(W83,W82,W81,W80,W79,W78,W77,W76,W75,W74,W73,)</f>
        <v>11.7</v>
      </c>
      <c r="X84" s="156"/>
      <c r="Y84" s="163">
        <f>SUM(Y83,Y82,Y81,Y80,Y79,Y78,Y77,Y76,Y75,Y74,Y73)</f>
        <v>0.2</v>
      </c>
      <c r="Z84" s="164">
        <f>SUM(Z83,Z82,Z81,Z80,Z79,Z78,Z77,Z76,Z75,Z74,Z73,)</f>
        <v>0.2</v>
      </c>
      <c r="AA84" s="163">
        <f>SUM(AA83,AA82,AA81,AA80,AA79,AA78,AA77,AA76,AA75,AA74,AA73)</f>
        <v>15.8</v>
      </c>
      <c r="AB84" s="164">
        <f>SUM(AB83,AB82,AB81,AB80,AB79,AB78,AB77,AB76,AB75,AB74,AB73,)</f>
        <v>12.2</v>
      </c>
      <c r="AC84" s="163">
        <f>SUM(AC83,AC82,AC81,AC80,AC79,AC78,AC77,AC76,AC75,AC74,AC73)</f>
        <v>-0.7000000000000001</v>
      </c>
      <c r="AD84" s="164">
        <f>SUM(AD83,AD82,AD81,AD80,AD79,AD78,AD77,AD76,AD75,AD74,AD73,)</f>
        <v>-0.7000000000000001</v>
      </c>
      <c r="AE84" s="163">
        <f>SUM(AE83,AE82,AE81,AE80,AE79,AE78,AE77,AE76,AE75,AE74,AE73)</f>
        <v>15.3</v>
      </c>
      <c r="AF84" s="164">
        <f>SUM(AF83,AF82,AF81,AF80,AF79,AF78,AF77,AF76,AF75,AF74,AF73,)</f>
        <v>11.7</v>
      </c>
      <c r="AG84" s="203"/>
      <c r="AH84" s="163">
        <f>SUM(AH83,AH82,AH81,AH80,AH79,AH78,AH77,AH76,AH75,AH74,AH73)</f>
        <v>0.2</v>
      </c>
      <c r="AI84" s="164">
        <f>SUM(AI83,AI82,AI81,AI80,AI79,AI78,AI77,AI76,AI75,AI74,AI73,)</f>
        <v>0.2</v>
      </c>
      <c r="AJ84" s="163">
        <f>SUM(AJ83,AJ82,AJ81,AJ80,AJ79,AJ78,AJ77,AJ76,AJ75,AJ74,AJ73)</f>
        <v>15.8</v>
      </c>
      <c r="AK84" s="164">
        <f>SUM(AK83,AK82,AK81,AK80,AK79,AK78,AK77,AK76,AK75,AK74,AK73,)</f>
        <v>12.2</v>
      </c>
      <c r="AL84" s="163">
        <f>SUM(AL83,AL82,AL81,AL80,AL79,AL78,AL77,AL76,AL75,AL74,AL73)</f>
        <v>-0.7000000000000001</v>
      </c>
      <c r="AM84" s="164">
        <f>SUM(AM83,AM82,AM81,AM80,AM79,AM78,AM77,AM76,AM75,AM74,AM73,)</f>
        <v>-0.7000000000000001</v>
      </c>
      <c r="AN84" s="163">
        <f>SUM(AN83,AN82,AN81,AN80,AN79,AN78,AN77,AN76,AN75,AN74,AN73)</f>
        <v>15.3</v>
      </c>
      <c r="AO84" s="164">
        <f>SUM(AO83,AO82,AO81,AO80,AO79,AO78,AO77,AO76,AO75,AO74,AO73,)</f>
        <v>11.7</v>
      </c>
    </row>
    <row r="85" spans="1:41" ht="12.75">
      <c r="A85" s="144"/>
      <c r="B85" s="71"/>
      <c r="C85" s="74"/>
      <c r="D85" s="84"/>
      <c r="E85" s="86"/>
      <c r="F85" s="115"/>
      <c r="G85" s="163"/>
      <c r="H85" s="164"/>
      <c r="I85" s="163"/>
      <c r="J85" s="164"/>
      <c r="K85" s="163"/>
      <c r="L85" s="164"/>
      <c r="M85" s="163"/>
      <c r="N85" s="164"/>
      <c r="O85" s="156"/>
      <c r="P85" s="163"/>
      <c r="Q85" s="164"/>
      <c r="R85" s="163"/>
      <c r="S85" s="164"/>
      <c r="T85" s="163"/>
      <c r="U85" s="164"/>
      <c r="V85" s="163"/>
      <c r="W85" s="164"/>
      <c r="X85" s="156"/>
      <c r="Y85" s="163"/>
      <c r="Z85" s="164"/>
      <c r="AA85" s="163"/>
      <c r="AB85" s="164"/>
      <c r="AC85" s="163"/>
      <c r="AD85" s="164"/>
      <c r="AE85" s="163"/>
      <c r="AF85" s="164"/>
      <c r="AG85" s="203"/>
      <c r="AH85" s="163"/>
      <c r="AI85" s="164"/>
      <c r="AJ85" s="163"/>
      <c r="AK85" s="164"/>
      <c r="AL85" s="163"/>
      <c r="AM85" s="164"/>
      <c r="AN85" s="163"/>
      <c r="AO85" s="164"/>
    </row>
    <row r="86" spans="1:41" ht="12.75">
      <c r="A86" s="144"/>
      <c r="B86" s="71"/>
      <c r="C86" s="74"/>
      <c r="D86" s="84"/>
      <c r="E86" s="86"/>
      <c r="F86" s="115"/>
      <c r="G86" s="163"/>
      <c r="H86" s="164"/>
      <c r="I86" s="163"/>
      <c r="J86" s="164"/>
      <c r="K86" s="163"/>
      <c r="L86" s="164"/>
      <c r="M86" s="163"/>
      <c r="N86" s="164"/>
      <c r="O86" s="156"/>
      <c r="P86" s="163"/>
      <c r="Q86" s="164"/>
      <c r="R86" s="163"/>
      <c r="S86" s="164"/>
      <c r="T86" s="163"/>
      <c r="U86" s="164"/>
      <c r="V86" s="163"/>
      <c r="W86" s="164"/>
      <c r="X86" s="156"/>
      <c r="Y86" s="163"/>
      <c r="Z86" s="164"/>
      <c r="AA86" s="163"/>
      <c r="AB86" s="164"/>
      <c r="AC86" s="163"/>
      <c r="AD86" s="164"/>
      <c r="AE86" s="163"/>
      <c r="AF86" s="164"/>
      <c r="AG86" s="203"/>
      <c r="AH86" s="163"/>
      <c r="AI86" s="164"/>
      <c r="AJ86" s="163"/>
      <c r="AK86" s="164"/>
      <c r="AL86" s="163"/>
      <c r="AM86" s="164"/>
      <c r="AN86" s="163"/>
      <c r="AO86" s="164"/>
    </row>
    <row r="87" spans="1:41" ht="12.75">
      <c r="A87" s="144" t="s">
        <v>228</v>
      </c>
      <c r="B87" s="71">
        <v>323</v>
      </c>
      <c r="C87" s="74">
        <v>39165</v>
      </c>
      <c r="D87" s="80" t="s">
        <v>78</v>
      </c>
      <c r="E87" s="91" t="s">
        <v>59</v>
      </c>
      <c r="F87" s="120" t="s">
        <v>23</v>
      </c>
      <c r="G87" s="163">
        <v>0</v>
      </c>
      <c r="H87" s="164">
        <v>0</v>
      </c>
      <c r="I87" s="163">
        <v>0</v>
      </c>
      <c r="J87" s="164">
        <v>0</v>
      </c>
      <c r="K87" s="163">
        <v>8.8</v>
      </c>
      <c r="L87" s="164">
        <v>11.7</v>
      </c>
      <c r="M87" s="187">
        <f>G87+I87+K87</f>
        <v>8.8</v>
      </c>
      <c r="N87" s="188">
        <f>H87+J87+L87</f>
        <v>11.7</v>
      </c>
      <c r="O87" s="168"/>
      <c r="P87" s="163">
        <v>0</v>
      </c>
      <c r="Q87" s="164">
        <v>0</v>
      </c>
      <c r="R87" s="163">
        <v>0</v>
      </c>
      <c r="S87" s="164">
        <v>0</v>
      </c>
      <c r="T87" s="163">
        <v>11.7</v>
      </c>
      <c r="U87" s="164">
        <v>11.7</v>
      </c>
      <c r="V87" s="187">
        <f>P87+R87+T87</f>
        <v>11.7</v>
      </c>
      <c r="W87" s="188">
        <f>Q87+S87+U87</f>
        <v>11.7</v>
      </c>
      <c r="X87" s="168"/>
      <c r="Y87" s="163">
        <v>0</v>
      </c>
      <c r="Z87" s="164">
        <v>0</v>
      </c>
      <c r="AA87" s="163">
        <v>0</v>
      </c>
      <c r="AB87" s="164">
        <v>0</v>
      </c>
      <c r="AC87" s="163">
        <v>11.7</v>
      </c>
      <c r="AD87" s="164">
        <v>11.7</v>
      </c>
      <c r="AE87" s="187">
        <f>Y87+AA87+AC87</f>
        <v>11.7</v>
      </c>
      <c r="AF87" s="188">
        <f>Z87+AB87+AD87</f>
        <v>11.7</v>
      </c>
      <c r="AG87" s="168"/>
      <c r="AH87" s="163">
        <v>0</v>
      </c>
      <c r="AI87" s="164">
        <v>0</v>
      </c>
      <c r="AJ87" s="163">
        <v>0</v>
      </c>
      <c r="AK87" s="164">
        <v>0</v>
      </c>
      <c r="AL87" s="163">
        <v>11.7</v>
      </c>
      <c r="AM87" s="164">
        <v>11.7</v>
      </c>
      <c r="AN87" s="187">
        <f>AH87+AJ87+AL87</f>
        <v>11.7</v>
      </c>
      <c r="AO87" s="188">
        <f>AI87+AK87+AM87</f>
        <v>11.7</v>
      </c>
    </row>
    <row r="88" spans="1:41" ht="12.75">
      <c r="A88" s="144"/>
      <c r="B88" s="71"/>
      <c r="C88" s="74"/>
      <c r="D88" s="80"/>
      <c r="E88" s="91"/>
      <c r="F88" s="120"/>
      <c r="G88" s="163"/>
      <c r="H88" s="164"/>
      <c r="I88" s="163"/>
      <c r="J88" s="164"/>
      <c r="K88" s="163"/>
      <c r="L88" s="164"/>
      <c r="M88" s="187"/>
      <c r="N88" s="188"/>
      <c r="O88" s="168"/>
      <c r="P88" s="163"/>
      <c r="Q88" s="164"/>
      <c r="R88" s="163"/>
      <c r="S88" s="164"/>
      <c r="T88" s="163"/>
      <c r="U88" s="164"/>
      <c r="V88" s="187"/>
      <c r="W88" s="188"/>
      <c r="X88" s="168"/>
      <c r="Y88" s="163"/>
      <c r="Z88" s="164"/>
      <c r="AA88" s="163"/>
      <c r="AB88" s="164"/>
      <c r="AC88" s="163"/>
      <c r="AD88" s="164"/>
      <c r="AE88" s="187"/>
      <c r="AF88" s="188"/>
      <c r="AG88" s="168"/>
      <c r="AH88" s="163"/>
      <c r="AI88" s="164"/>
      <c r="AJ88" s="163"/>
      <c r="AK88" s="164"/>
      <c r="AL88" s="163"/>
      <c r="AM88" s="164"/>
      <c r="AN88" s="187"/>
      <c r="AO88" s="188"/>
    </row>
    <row r="89" spans="1:41" ht="12.75">
      <c r="A89" s="144" t="s">
        <v>231</v>
      </c>
      <c r="B89" s="71">
        <v>621</v>
      </c>
      <c r="C89" s="74">
        <v>39234</v>
      </c>
      <c r="D89" s="76" t="s">
        <v>148</v>
      </c>
      <c r="E89" s="86" t="s">
        <v>163</v>
      </c>
      <c r="F89" s="115" t="s">
        <v>177</v>
      </c>
      <c r="G89" s="154" t="s">
        <v>21</v>
      </c>
      <c r="H89" s="155" t="s">
        <v>21</v>
      </c>
      <c r="I89" s="154" t="s">
        <v>21</v>
      </c>
      <c r="J89" s="155" t="s">
        <v>21</v>
      </c>
      <c r="K89" s="154">
        <v>0</v>
      </c>
      <c r="L89" s="155">
        <v>0</v>
      </c>
      <c r="M89" s="154" t="s">
        <v>21</v>
      </c>
      <c r="N89" s="155" t="s">
        <v>21</v>
      </c>
      <c r="O89" s="156"/>
      <c r="P89" s="154" t="s">
        <v>21</v>
      </c>
      <c r="Q89" s="155" t="s">
        <v>21</v>
      </c>
      <c r="R89" s="154" t="s">
        <v>21</v>
      </c>
      <c r="S89" s="155" t="s">
        <v>21</v>
      </c>
      <c r="T89" s="154">
        <v>0</v>
      </c>
      <c r="U89" s="155">
        <v>0</v>
      </c>
      <c r="V89" s="154" t="s">
        <v>21</v>
      </c>
      <c r="W89" s="155" t="s">
        <v>21</v>
      </c>
      <c r="X89" s="157"/>
      <c r="Y89" s="154" t="s">
        <v>21</v>
      </c>
      <c r="Z89" s="155" t="s">
        <v>21</v>
      </c>
      <c r="AA89" s="154" t="s">
        <v>21</v>
      </c>
      <c r="AB89" s="155" t="s">
        <v>21</v>
      </c>
      <c r="AC89" s="154">
        <v>0</v>
      </c>
      <c r="AD89" s="155">
        <v>0</v>
      </c>
      <c r="AE89" s="154" t="s">
        <v>21</v>
      </c>
      <c r="AF89" s="155" t="s">
        <v>21</v>
      </c>
      <c r="AG89" s="158"/>
      <c r="AH89" s="154" t="s">
        <v>21</v>
      </c>
      <c r="AI89" s="155" t="s">
        <v>21</v>
      </c>
      <c r="AJ89" s="154" t="s">
        <v>21</v>
      </c>
      <c r="AK89" s="155" t="s">
        <v>21</v>
      </c>
      <c r="AL89" s="154">
        <v>0</v>
      </c>
      <c r="AM89" s="155">
        <v>0</v>
      </c>
      <c r="AN89" s="154" t="s">
        <v>21</v>
      </c>
      <c r="AO89" s="155" t="s">
        <v>21</v>
      </c>
    </row>
    <row r="90" spans="1:41" ht="12.75">
      <c r="A90" s="143" t="s">
        <v>233</v>
      </c>
      <c r="B90" s="71">
        <v>691</v>
      </c>
      <c r="C90" s="74">
        <v>39255</v>
      </c>
      <c r="D90" s="76" t="s">
        <v>149</v>
      </c>
      <c r="E90" s="86" t="s">
        <v>184</v>
      </c>
      <c r="F90" s="115" t="s">
        <v>177</v>
      </c>
      <c r="G90" s="154" t="s">
        <v>21</v>
      </c>
      <c r="H90" s="155" t="s">
        <v>21</v>
      </c>
      <c r="I90" s="154" t="s">
        <v>21</v>
      </c>
      <c r="J90" s="155" t="s">
        <v>21</v>
      </c>
      <c r="K90" s="154" t="s">
        <v>21</v>
      </c>
      <c r="L90" s="155" t="s">
        <v>21</v>
      </c>
      <c r="M90" s="154" t="s">
        <v>21</v>
      </c>
      <c r="N90" s="155" t="s">
        <v>21</v>
      </c>
      <c r="O90" s="156"/>
      <c r="P90" s="154" t="s">
        <v>21</v>
      </c>
      <c r="Q90" s="155" t="s">
        <v>21</v>
      </c>
      <c r="R90" s="154" t="s">
        <v>21</v>
      </c>
      <c r="S90" s="155" t="s">
        <v>21</v>
      </c>
      <c r="T90" s="154" t="s">
        <v>21</v>
      </c>
      <c r="U90" s="155" t="s">
        <v>21</v>
      </c>
      <c r="V90" s="154" t="s">
        <v>21</v>
      </c>
      <c r="W90" s="155" t="s">
        <v>21</v>
      </c>
      <c r="X90" s="157"/>
      <c r="Y90" s="154" t="s">
        <v>21</v>
      </c>
      <c r="Z90" s="155" t="s">
        <v>21</v>
      </c>
      <c r="AA90" s="154" t="s">
        <v>21</v>
      </c>
      <c r="AB90" s="155" t="s">
        <v>21</v>
      </c>
      <c r="AC90" s="154" t="s">
        <v>21</v>
      </c>
      <c r="AD90" s="155" t="s">
        <v>21</v>
      </c>
      <c r="AE90" s="154" t="s">
        <v>21</v>
      </c>
      <c r="AF90" s="155" t="s">
        <v>21</v>
      </c>
      <c r="AG90" s="158"/>
      <c r="AH90" s="154" t="s">
        <v>21</v>
      </c>
      <c r="AI90" s="155" t="s">
        <v>21</v>
      </c>
      <c r="AJ90" s="154" t="s">
        <v>21</v>
      </c>
      <c r="AK90" s="155" t="s">
        <v>21</v>
      </c>
      <c r="AL90" s="154" t="s">
        <v>21</v>
      </c>
      <c r="AM90" s="155" t="s">
        <v>21</v>
      </c>
      <c r="AN90" s="154" t="s">
        <v>21</v>
      </c>
      <c r="AO90" s="155" t="s">
        <v>21</v>
      </c>
    </row>
    <row r="91" spans="1:41" ht="12.75">
      <c r="A91" s="143" t="s">
        <v>234</v>
      </c>
      <c r="B91" s="71">
        <v>623</v>
      </c>
      <c r="C91" s="74">
        <v>39234</v>
      </c>
      <c r="D91" s="77" t="s">
        <v>150</v>
      </c>
      <c r="E91" s="86" t="s">
        <v>164</v>
      </c>
      <c r="F91" s="115" t="s">
        <v>177</v>
      </c>
      <c r="G91" s="154" t="s">
        <v>21</v>
      </c>
      <c r="H91" s="155" t="s">
        <v>21</v>
      </c>
      <c r="I91" s="154">
        <v>0.5</v>
      </c>
      <c r="J91" s="155">
        <v>0.3</v>
      </c>
      <c r="K91" s="154">
        <v>0.1</v>
      </c>
      <c r="L91" s="155" t="s">
        <v>21</v>
      </c>
      <c r="M91" s="165">
        <f>SUM(G91,I91,K91)</f>
        <v>0.6</v>
      </c>
      <c r="N91" s="166">
        <f>SUM(H91,J91,L91)</f>
        <v>0.3</v>
      </c>
      <c r="O91" s="156"/>
      <c r="P91" s="154" t="s">
        <v>21</v>
      </c>
      <c r="Q91" s="155" t="s">
        <v>21</v>
      </c>
      <c r="R91" s="154" t="s">
        <v>21</v>
      </c>
      <c r="S91" s="155">
        <v>0.3</v>
      </c>
      <c r="T91" s="154" t="s">
        <v>21</v>
      </c>
      <c r="U91" s="155" t="s">
        <v>21</v>
      </c>
      <c r="V91" s="154" t="s">
        <v>21</v>
      </c>
      <c r="W91" s="155">
        <v>0.3</v>
      </c>
      <c r="X91" s="157"/>
      <c r="Y91" s="154" t="s">
        <v>21</v>
      </c>
      <c r="Z91" s="155" t="s">
        <v>21</v>
      </c>
      <c r="AA91" s="154">
        <v>0.6</v>
      </c>
      <c r="AB91" s="155">
        <v>0.3</v>
      </c>
      <c r="AC91" s="154">
        <v>0.1</v>
      </c>
      <c r="AD91" s="155" t="s">
        <v>21</v>
      </c>
      <c r="AE91" s="165">
        <f>SUM(Y91,AA91,AC91)</f>
        <v>0.7</v>
      </c>
      <c r="AF91" s="166">
        <f>SUM(Z91,AB91,AD91)</f>
        <v>0.3</v>
      </c>
      <c r="AG91" s="156"/>
      <c r="AH91" s="154" t="s">
        <v>21</v>
      </c>
      <c r="AI91" s="155" t="s">
        <v>21</v>
      </c>
      <c r="AJ91" s="154" t="s">
        <v>21</v>
      </c>
      <c r="AK91" s="155">
        <v>0.3</v>
      </c>
      <c r="AL91" s="154" t="s">
        <v>21</v>
      </c>
      <c r="AM91" s="155" t="s">
        <v>21</v>
      </c>
      <c r="AN91" s="154" t="s">
        <v>21</v>
      </c>
      <c r="AO91" s="155">
        <v>0.3</v>
      </c>
    </row>
    <row r="92" spans="1:41" ht="12.75">
      <c r="A92" s="143" t="s">
        <v>235</v>
      </c>
      <c r="B92" s="71">
        <v>684</v>
      </c>
      <c r="C92" s="74">
        <v>39244</v>
      </c>
      <c r="D92" s="77" t="s">
        <v>151</v>
      </c>
      <c r="E92" s="86" t="s">
        <v>185</v>
      </c>
      <c r="F92" s="115" t="s">
        <v>177</v>
      </c>
      <c r="G92" s="154">
        <v>0</v>
      </c>
      <c r="H92" s="155">
        <v>0</v>
      </c>
      <c r="I92" s="154">
        <v>0</v>
      </c>
      <c r="J92" s="155">
        <v>0</v>
      </c>
      <c r="K92" s="154" t="s">
        <v>8</v>
      </c>
      <c r="L92" s="155" t="s">
        <v>8</v>
      </c>
      <c r="M92" s="154" t="s">
        <v>8</v>
      </c>
      <c r="N92" s="155" t="s">
        <v>8</v>
      </c>
      <c r="O92" s="156"/>
      <c r="P92" s="154">
        <v>0</v>
      </c>
      <c r="Q92" s="155">
        <v>0</v>
      </c>
      <c r="R92" s="154">
        <v>0</v>
      </c>
      <c r="S92" s="155">
        <v>0</v>
      </c>
      <c r="T92" s="154" t="s">
        <v>8</v>
      </c>
      <c r="U92" s="155" t="s">
        <v>8</v>
      </c>
      <c r="V92" s="154" t="s">
        <v>8</v>
      </c>
      <c r="W92" s="155" t="s">
        <v>8</v>
      </c>
      <c r="X92" s="157"/>
      <c r="Y92" s="154">
        <v>0</v>
      </c>
      <c r="Z92" s="155">
        <v>0</v>
      </c>
      <c r="AA92" s="154">
        <v>0</v>
      </c>
      <c r="AB92" s="155">
        <v>0</v>
      </c>
      <c r="AC92" s="154" t="s">
        <v>8</v>
      </c>
      <c r="AD92" s="155" t="s">
        <v>8</v>
      </c>
      <c r="AE92" s="154" t="s">
        <v>8</v>
      </c>
      <c r="AF92" s="155" t="s">
        <v>8</v>
      </c>
      <c r="AG92" s="158"/>
      <c r="AH92" s="154">
        <v>0</v>
      </c>
      <c r="AI92" s="155">
        <v>0</v>
      </c>
      <c r="AJ92" s="154">
        <v>0</v>
      </c>
      <c r="AK92" s="155">
        <v>0</v>
      </c>
      <c r="AL92" s="154" t="s">
        <v>8</v>
      </c>
      <c r="AM92" s="155" t="s">
        <v>8</v>
      </c>
      <c r="AN92" s="154" t="s">
        <v>8</v>
      </c>
      <c r="AO92" s="155" t="s">
        <v>8</v>
      </c>
    </row>
    <row r="93" spans="1:41" ht="12.75">
      <c r="A93" s="143" t="s">
        <v>246</v>
      </c>
      <c r="B93" s="71">
        <v>662</v>
      </c>
      <c r="C93" s="74">
        <v>39244</v>
      </c>
      <c r="D93" s="77" t="s">
        <v>152</v>
      </c>
      <c r="E93" s="86" t="s">
        <v>205</v>
      </c>
      <c r="F93" s="115" t="s">
        <v>177</v>
      </c>
      <c r="G93" s="154" t="s">
        <v>7</v>
      </c>
      <c r="H93" s="155" t="s">
        <v>7</v>
      </c>
      <c r="I93" s="154" t="s">
        <v>21</v>
      </c>
      <c r="J93" s="155" t="s">
        <v>21</v>
      </c>
      <c r="K93" s="154">
        <v>0</v>
      </c>
      <c r="L93" s="155">
        <v>0</v>
      </c>
      <c r="M93" s="154" t="s">
        <v>7</v>
      </c>
      <c r="N93" s="155" t="s">
        <v>7</v>
      </c>
      <c r="O93" s="156"/>
      <c r="P93" s="154" t="s">
        <v>7</v>
      </c>
      <c r="Q93" s="155" t="s">
        <v>7</v>
      </c>
      <c r="R93" s="154" t="s">
        <v>21</v>
      </c>
      <c r="S93" s="155" t="s">
        <v>21</v>
      </c>
      <c r="T93" s="154">
        <v>0</v>
      </c>
      <c r="U93" s="155">
        <v>0</v>
      </c>
      <c r="V93" s="154">
        <v>0</v>
      </c>
      <c r="W93" s="155">
        <v>0</v>
      </c>
      <c r="X93" s="157"/>
      <c r="Y93" s="154" t="s">
        <v>7</v>
      </c>
      <c r="Z93" s="155" t="s">
        <v>7</v>
      </c>
      <c r="AA93" s="154" t="s">
        <v>21</v>
      </c>
      <c r="AB93" s="155" t="s">
        <v>21</v>
      </c>
      <c r="AC93" s="154">
        <v>0</v>
      </c>
      <c r="AD93" s="155">
        <v>0</v>
      </c>
      <c r="AE93" s="154">
        <v>0</v>
      </c>
      <c r="AF93" s="155">
        <v>0</v>
      </c>
      <c r="AG93" s="158"/>
      <c r="AH93" s="154" t="s">
        <v>7</v>
      </c>
      <c r="AI93" s="155" t="s">
        <v>7</v>
      </c>
      <c r="AJ93" s="154" t="s">
        <v>21</v>
      </c>
      <c r="AK93" s="155" t="s">
        <v>21</v>
      </c>
      <c r="AL93" s="154">
        <v>0</v>
      </c>
      <c r="AM93" s="155">
        <v>0</v>
      </c>
      <c r="AN93" s="154">
        <v>0</v>
      </c>
      <c r="AO93" s="155">
        <v>0</v>
      </c>
    </row>
    <row r="94" spans="1:41" ht="12.75">
      <c r="A94" s="143" t="s">
        <v>236</v>
      </c>
      <c r="B94" s="71">
        <v>687</v>
      </c>
      <c r="C94" s="74">
        <v>39244</v>
      </c>
      <c r="D94" s="79" t="s">
        <v>109</v>
      </c>
      <c r="E94" s="90" t="s">
        <v>206</v>
      </c>
      <c r="F94" s="119" t="s">
        <v>177</v>
      </c>
      <c r="G94" s="169" t="s">
        <v>21</v>
      </c>
      <c r="H94" s="170" t="s">
        <v>21</v>
      </c>
      <c r="I94" s="169">
        <v>0.2</v>
      </c>
      <c r="J94" s="170" t="s">
        <v>21</v>
      </c>
      <c r="K94" s="169">
        <v>0</v>
      </c>
      <c r="L94" s="170">
        <v>0</v>
      </c>
      <c r="M94" s="175">
        <v>0.2</v>
      </c>
      <c r="N94" s="170" t="s">
        <v>21</v>
      </c>
      <c r="O94" s="171"/>
      <c r="P94" s="169" t="s">
        <v>21</v>
      </c>
      <c r="Q94" s="170" t="s">
        <v>21</v>
      </c>
      <c r="R94" s="169" t="s">
        <v>21</v>
      </c>
      <c r="S94" s="170" t="s">
        <v>21</v>
      </c>
      <c r="T94" s="169">
        <v>0</v>
      </c>
      <c r="U94" s="170">
        <v>0</v>
      </c>
      <c r="V94" s="175" t="s">
        <v>21</v>
      </c>
      <c r="W94" s="170" t="s">
        <v>21</v>
      </c>
      <c r="X94" s="172"/>
      <c r="Y94" s="169" t="s">
        <v>21</v>
      </c>
      <c r="Z94" s="170" t="s">
        <v>21</v>
      </c>
      <c r="AA94" s="169" t="s">
        <v>21</v>
      </c>
      <c r="AB94" s="170" t="s">
        <v>21</v>
      </c>
      <c r="AC94" s="169">
        <v>0</v>
      </c>
      <c r="AD94" s="170">
        <v>0</v>
      </c>
      <c r="AE94" s="175" t="s">
        <v>21</v>
      </c>
      <c r="AF94" s="170" t="s">
        <v>21</v>
      </c>
      <c r="AG94" s="172"/>
      <c r="AH94" s="169" t="s">
        <v>21</v>
      </c>
      <c r="AI94" s="170" t="s">
        <v>21</v>
      </c>
      <c r="AJ94" s="169" t="s">
        <v>21</v>
      </c>
      <c r="AK94" s="170" t="s">
        <v>21</v>
      </c>
      <c r="AL94" s="169">
        <v>0</v>
      </c>
      <c r="AM94" s="170">
        <v>0</v>
      </c>
      <c r="AN94" s="175" t="s">
        <v>21</v>
      </c>
      <c r="AO94" s="170" t="s">
        <v>21</v>
      </c>
    </row>
    <row r="95" spans="1:41" ht="12.75">
      <c r="A95" s="143" t="s">
        <v>239</v>
      </c>
      <c r="B95" s="71">
        <v>693</v>
      </c>
      <c r="C95" s="74">
        <v>39255</v>
      </c>
      <c r="D95" s="77" t="s">
        <v>154</v>
      </c>
      <c r="E95" s="86" t="s">
        <v>247</v>
      </c>
      <c r="F95" s="115" t="s">
        <v>177</v>
      </c>
      <c r="G95" s="154">
        <v>0</v>
      </c>
      <c r="H95" s="155">
        <v>0</v>
      </c>
      <c r="I95" s="154">
        <v>0.4</v>
      </c>
      <c r="J95" s="155">
        <v>0.3</v>
      </c>
      <c r="K95" s="154">
        <v>0</v>
      </c>
      <c r="L95" s="155">
        <v>0</v>
      </c>
      <c r="M95" s="187">
        <f>G95+I95+K95</f>
        <v>0.4</v>
      </c>
      <c r="N95" s="188">
        <f>H95+J95+L95</f>
        <v>0.3</v>
      </c>
      <c r="O95" s="156"/>
      <c r="P95" s="154">
        <v>0</v>
      </c>
      <c r="Q95" s="155">
        <v>0</v>
      </c>
      <c r="R95" s="154">
        <v>0.4</v>
      </c>
      <c r="S95" s="155">
        <v>0.3</v>
      </c>
      <c r="T95" s="155">
        <v>0</v>
      </c>
      <c r="U95" s="155">
        <v>0</v>
      </c>
      <c r="V95" s="187">
        <f>P95+R95+T95</f>
        <v>0.4</v>
      </c>
      <c r="W95" s="188">
        <f>Q95+S95+U95</f>
        <v>0.3</v>
      </c>
      <c r="X95" s="157"/>
      <c r="Y95" s="154">
        <v>0</v>
      </c>
      <c r="Z95" s="155">
        <v>0</v>
      </c>
      <c r="AA95" s="154">
        <v>0.4</v>
      </c>
      <c r="AB95" s="155">
        <v>0.3</v>
      </c>
      <c r="AC95" s="154">
        <v>0</v>
      </c>
      <c r="AD95" s="155">
        <v>0</v>
      </c>
      <c r="AE95" s="187">
        <f>Y95+AA95+AC95</f>
        <v>0.4</v>
      </c>
      <c r="AF95" s="188">
        <f>Z95+AB95+AD95</f>
        <v>0.3</v>
      </c>
      <c r="AG95" s="158"/>
      <c r="AH95" s="154">
        <v>0</v>
      </c>
      <c r="AI95" s="155">
        <v>0</v>
      </c>
      <c r="AJ95" s="154">
        <v>0.3</v>
      </c>
      <c r="AK95" s="155">
        <v>0.3</v>
      </c>
      <c r="AL95" s="154">
        <v>0</v>
      </c>
      <c r="AM95" s="155">
        <v>0</v>
      </c>
      <c r="AN95" s="187">
        <f>AH95+AJ95+AL95</f>
        <v>0.3</v>
      </c>
      <c r="AO95" s="188">
        <f>AI95+AK95+AM95</f>
        <v>0.3</v>
      </c>
    </row>
    <row r="96" spans="1:41" ht="12.75">
      <c r="A96" s="143" t="s">
        <v>246</v>
      </c>
      <c r="B96" s="71">
        <v>625</v>
      </c>
      <c r="C96" s="74">
        <v>39234</v>
      </c>
      <c r="D96" s="76" t="s">
        <v>155</v>
      </c>
      <c r="E96" s="86" t="s">
        <v>197</v>
      </c>
      <c r="F96" s="115" t="s">
        <v>177</v>
      </c>
      <c r="G96" s="163" t="s">
        <v>7</v>
      </c>
      <c r="H96" s="164" t="s">
        <v>7</v>
      </c>
      <c r="I96" s="163" t="s">
        <v>7</v>
      </c>
      <c r="J96" s="164" t="s">
        <v>7</v>
      </c>
      <c r="K96" s="169">
        <v>0</v>
      </c>
      <c r="L96" s="170">
        <v>0</v>
      </c>
      <c r="M96" s="163" t="s">
        <v>7</v>
      </c>
      <c r="N96" s="164" t="s">
        <v>7</v>
      </c>
      <c r="O96" s="156"/>
      <c r="P96" s="163" t="s">
        <v>7</v>
      </c>
      <c r="Q96" s="164" t="s">
        <v>7</v>
      </c>
      <c r="R96" s="163" t="s">
        <v>7</v>
      </c>
      <c r="S96" s="164" t="s">
        <v>7</v>
      </c>
      <c r="T96" s="169">
        <v>0</v>
      </c>
      <c r="U96" s="170">
        <v>0</v>
      </c>
      <c r="V96" s="163" t="s">
        <v>7</v>
      </c>
      <c r="W96" s="164" t="s">
        <v>7</v>
      </c>
      <c r="X96" s="157"/>
      <c r="Y96" s="163" t="s">
        <v>7</v>
      </c>
      <c r="Z96" s="164" t="s">
        <v>7</v>
      </c>
      <c r="AA96" s="163" t="s">
        <v>7</v>
      </c>
      <c r="AB96" s="164" t="s">
        <v>7</v>
      </c>
      <c r="AC96" s="169">
        <v>0</v>
      </c>
      <c r="AD96" s="170">
        <v>0</v>
      </c>
      <c r="AE96" s="163" t="s">
        <v>7</v>
      </c>
      <c r="AF96" s="164" t="s">
        <v>7</v>
      </c>
      <c r="AG96" s="158"/>
      <c r="AH96" s="163" t="s">
        <v>7</v>
      </c>
      <c r="AI96" s="164" t="s">
        <v>7</v>
      </c>
      <c r="AJ96" s="163" t="s">
        <v>7</v>
      </c>
      <c r="AK96" s="164" t="s">
        <v>7</v>
      </c>
      <c r="AL96" s="169">
        <v>0</v>
      </c>
      <c r="AM96" s="170">
        <v>0</v>
      </c>
      <c r="AN96" s="163" t="s">
        <v>7</v>
      </c>
      <c r="AO96" s="164" t="s">
        <v>7</v>
      </c>
    </row>
    <row r="97" spans="1:41" ht="12.75">
      <c r="A97" s="143" t="s">
        <v>257</v>
      </c>
      <c r="B97" s="71">
        <v>696</v>
      </c>
      <c r="C97" s="74">
        <v>39255</v>
      </c>
      <c r="D97" s="77" t="s">
        <v>156</v>
      </c>
      <c r="E97" s="86" t="s">
        <v>186</v>
      </c>
      <c r="F97" s="115" t="s">
        <v>177</v>
      </c>
      <c r="G97" s="154">
        <v>0</v>
      </c>
      <c r="H97" s="155">
        <v>0</v>
      </c>
      <c r="I97" s="154">
        <v>0</v>
      </c>
      <c r="J97" s="155">
        <v>0</v>
      </c>
      <c r="K97" s="154">
        <v>-0.2</v>
      </c>
      <c r="L97" s="155">
        <v>-0.2</v>
      </c>
      <c r="M97" s="187">
        <f>G97+I97+K97</f>
        <v>-0.2</v>
      </c>
      <c r="N97" s="188">
        <f>H97+J97+L97</f>
        <v>-0.2</v>
      </c>
      <c r="O97" s="156"/>
      <c r="P97" s="154">
        <v>0</v>
      </c>
      <c r="Q97" s="155">
        <v>0</v>
      </c>
      <c r="R97" s="154">
        <v>0</v>
      </c>
      <c r="S97" s="155">
        <v>0</v>
      </c>
      <c r="T97" s="154">
        <v>-0.2</v>
      </c>
      <c r="U97" s="155">
        <v>-0.2</v>
      </c>
      <c r="V97" s="187">
        <f>P97+R97+T97</f>
        <v>-0.2</v>
      </c>
      <c r="W97" s="188">
        <f>Q97+S97+U97</f>
        <v>-0.2</v>
      </c>
      <c r="X97" s="157"/>
      <c r="Y97" s="154">
        <v>0</v>
      </c>
      <c r="Z97" s="155">
        <v>0</v>
      </c>
      <c r="AA97" s="154">
        <v>0</v>
      </c>
      <c r="AB97" s="155">
        <v>0</v>
      </c>
      <c r="AC97" s="154">
        <v>-0.2</v>
      </c>
      <c r="AD97" s="155">
        <v>-0.2</v>
      </c>
      <c r="AE97" s="187">
        <f>Y97+AA97+AC97</f>
        <v>-0.2</v>
      </c>
      <c r="AF97" s="188">
        <f>Z97+AB97+AD97</f>
        <v>-0.2</v>
      </c>
      <c r="AG97" s="158"/>
      <c r="AH97" s="154">
        <v>0</v>
      </c>
      <c r="AI97" s="155">
        <v>0</v>
      </c>
      <c r="AJ97" s="154">
        <v>0</v>
      </c>
      <c r="AK97" s="155">
        <v>0</v>
      </c>
      <c r="AL97" s="154">
        <v>-0.2</v>
      </c>
      <c r="AM97" s="155">
        <v>-0.2</v>
      </c>
      <c r="AN97" s="187">
        <f>AH97+AJ97+AL97</f>
        <v>-0.2</v>
      </c>
      <c r="AO97" s="188">
        <f>AI97+AK97+AM97</f>
        <v>-0.2</v>
      </c>
    </row>
    <row r="98" spans="1:41" ht="12.75">
      <c r="A98" s="143" t="s">
        <v>258</v>
      </c>
      <c r="B98" s="71">
        <v>698</v>
      </c>
      <c r="C98" s="74">
        <v>39255</v>
      </c>
      <c r="D98" s="77" t="s">
        <v>157</v>
      </c>
      <c r="E98" s="86" t="s">
        <v>187</v>
      </c>
      <c r="F98" s="115" t="s">
        <v>177</v>
      </c>
      <c r="G98" s="154" t="s">
        <v>8</v>
      </c>
      <c r="H98" s="155" t="s">
        <v>8</v>
      </c>
      <c r="I98" s="154" t="s">
        <v>8</v>
      </c>
      <c r="J98" s="155" t="s">
        <v>8</v>
      </c>
      <c r="K98" s="154" t="s">
        <v>8</v>
      </c>
      <c r="L98" s="155" t="s">
        <v>8</v>
      </c>
      <c r="M98" s="154" t="s">
        <v>8</v>
      </c>
      <c r="N98" s="155" t="s">
        <v>8</v>
      </c>
      <c r="O98" s="156"/>
      <c r="P98" s="154" t="s">
        <v>8</v>
      </c>
      <c r="Q98" s="155" t="s">
        <v>8</v>
      </c>
      <c r="R98" s="154" t="s">
        <v>8</v>
      </c>
      <c r="S98" s="155" t="s">
        <v>8</v>
      </c>
      <c r="T98" s="154" t="s">
        <v>8</v>
      </c>
      <c r="U98" s="155" t="s">
        <v>8</v>
      </c>
      <c r="V98" s="154" t="s">
        <v>8</v>
      </c>
      <c r="W98" s="155" t="s">
        <v>8</v>
      </c>
      <c r="X98" s="157"/>
      <c r="Y98" s="154" t="s">
        <v>8</v>
      </c>
      <c r="Z98" s="155" t="s">
        <v>8</v>
      </c>
      <c r="AA98" s="154" t="s">
        <v>8</v>
      </c>
      <c r="AB98" s="155" t="s">
        <v>8</v>
      </c>
      <c r="AC98" s="154" t="s">
        <v>8</v>
      </c>
      <c r="AD98" s="155" t="s">
        <v>8</v>
      </c>
      <c r="AE98" s="154" t="s">
        <v>8</v>
      </c>
      <c r="AF98" s="155" t="s">
        <v>8</v>
      </c>
      <c r="AG98" s="158"/>
      <c r="AH98" s="154" t="s">
        <v>8</v>
      </c>
      <c r="AI98" s="155" t="s">
        <v>8</v>
      </c>
      <c r="AJ98" s="154" t="s">
        <v>8</v>
      </c>
      <c r="AK98" s="155" t="s">
        <v>8</v>
      </c>
      <c r="AL98" s="154" t="s">
        <v>8</v>
      </c>
      <c r="AM98" s="155" t="s">
        <v>8</v>
      </c>
      <c r="AN98" s="154" t="s">
        <v>8</v>
      </c>
      <c r="AO98" s="155" t="s">
        <v>8</v>
      </c>
    </row>
    <row r="99" spans="1:41" ht="12.75">
      <c r="A99" s="143" t="s">
        <v>241</v>
      </c>
      <c r="B99" s="71">
        <v>689</v>
      </c>
      <c r="C99" s="74">
        <v>39244</v>
      </c>
      <c r="D99" s="77" t="s">
        <v>203</v>
      </c>
      <c r="E99" s="86" t="s">
        <v>208</v>
      </c>
      <c r="F99" s="115" t="s">
        <v>177</v>
      </c>
      <c r="G99" s="154" t="s">
        <v>8</v>
      </c>
      <c r="H99" s="155" t="s">
        <v>8</v>
      </c>
      <c r="I99" s="154">
        <v>0</v>
      </c>
      <c r="J99" s="155">
        <v>0</v>
      </c>
      <c r="K99" s="154">
        <v>0</v>
      </c>
      <c r="L99" s="155">
        <v>0</v>
      </c>
      <c r="M99" s="187" t="s">
        <v>8</v>
      </c>
      <c r="N99" s="188" t="s">
        <v>8</v>
      </c>
      <c r="O99" s="156"/>
      <c r="P99" s="154" t="s">
        <v>8</v>
      </c>
      <c r="Q99" s="155" t="s">
        <v>8</v>
      </c>
      <c r="R99" s="154">
        <v>0</v>
      </c>
      <c r="S99" s="155">
        <v>0</v>
      </c>
      <c r="T99" s="154">
        <v>0</v>
      </c>
      <c r="U99" s="155">
        <v>0</v>
      </c>
      <c r="V99" s="187" t="s">
        <v>8</v>
      </c>
      <c r="W99" s="188" t="s">
        <v>8</v>
      </c>
      <c r="X99" s="157"/>
      <c r="Y99" s="154" t="s">
        <v>8</v>
      </c>
      <c r="Z99" s="155" t="s">
        <v>8</v>
      </c>
      <c r="AA99" s="154">
        <v>0</v>
      </c>
      <c r="AB99" s="155">
        <v>0</v>
      </c>
      <c r="AC99" s="154">
        <v>0</v>
      </c>
      <c r="AD99" s="155">
        <v>0</v>
      </c>
      <c r="AE99" s="187" t="s">
        <v>8</v>
      </c>
      <c r="AF99" s="188" t="s">
        <v>8</v>
      </c>
      <c r="AG99" s="158"/>
      <c r="AH99" s="154" t="s">
        <v>8</v>
      </c>
      <c r="AI99" s="155" t="s">
        <v>8</v>
      </c>
      <c r="AJ99" s="154">
        <v>0</v>
      </c>
      <c r="AK99" s="155">
        <v>0</v>
      </c>
      <c r="AL99" s="154">
        <v>0</v>
      </c>
      <c r="AM99" s="155">
        <v>0</v>
      </c>
      <c r="AN99" s="187" t="s">
        <v>8</v>
      </c>
      <c r="AO99" s="188" t="s">
        <v>8</v>
      </c>
    </row>
    <row r="100" spans="1:41" ht="12.75">
      <c r="A100" s="143" t="s">
        <v>243</v>
      </c>
      <c r="B100" s="71">
        <v>700</v>
      </c>
      <c r="C100" s="74">
        <v>39255</v>
      </c>
      <c r="D100" s="77" t="s">
        <v>159</v>
      </c>
      <c r="E100" s="86" t="s">
        <v>167</v>
      </c>
      <c r="F100" s="115" t="s">
        <v>177</v>
      </c>
      <c r="G100" s="154">
        <v>0</v>
      </c>
      <c r="H100" s="155">
        <v>0</v>
      </c>
      <c r="I100" s="154">
        <v>2.4</v>
      </c>
      <c r="J100" s="155">
        <v>2.4</v>
      </c>
      <c r="K100" s="154">
        <v>0</v>
      </c>
      <c r="L100" s="155">
        <v>0</v>
      </c>
      <c r="M100" s="165">
        <f>G100+I100+K100</f>
        <v>2.4</v>
      </c>
      <c r="N100" s="166">
        <f>H100+J100+L100</f>
        <v>2.4</v>
      </c>
      <c r="O100" s="156"/>
      <c r="P100" s="154">
        <v>0</v>
      </c>
      <c r="Q100" s="155">
        <v>0</v>
      </c>
      <c r="R100" s="154">
        <v>2.4</v>
      </c>
      <c r="S100" s="155">
        <v>2.4</v>
      </c>
      <c r="T100" s="154">
        <v>0</v>
      </c>
      <c r="U100" s="155">
        <v>0</v>
      </c>
      <c r="V100" s="165">
        <f>P100+R100+T100</f>
        <v>2.4</v>
      </c>
      <c r="W100" s="166">
        <f>Q100+S100+U100</f>
        <v>2.4</v>
      </c>
      <c r="X100" s="157"/>
      <c r="Y100" s="154">
        <v>0</v>
      </c>
      <c r="Z100" s="155">
        <v>0</v>
      </c>
      <c r="AA100" s="154">
        <v>2.4</v>
      </c>
      <c r="AB100" s="155">
        <v>2.4</v>
      </c>
      <c r="AC100" s="154">
        <v>0</v>
      </c>
      <c r="AD100" s="155">
        <v>0</v>
      </c>
      <c r="AE100" s="165">
        <f>Y100+AA100+AC100</f>
        <v>2.4</v>
      </c>
      <c r="AF100" s="166">
        <f>Z100+AB100+AD100</f>
        <v>2.4</v>
      </c>
      <c r="AG100" s="158"/>
      <c r="AH100" s="154">
        <v>0</v>
      </c>
      <c r="AI100" s="155">
        <v>0</v>
      </c>
      <c r="AJ100" s="154">
        <v>2.4</v>
      </c>
      <c r="AK100" s="155">
        <v>2.4</v>
      </c>
      <c r="AL100" s="154">
        <v>0</v>
      </c>
      <c r="AM100" s="155">
        <v>0</v>
      </c>
      <c r="AN100" s="165">
        <f>AH100+AJ100+AL100</f>
        <v>2.4</v>
      </c>
      <c r="AO100" s="166">
        <f>AI100+AK100+AM100</f>
        <v>2.4</v>
      </c>
    </row>
    <row r="101" spans="1:41" ht="12.75">
      <c r="A101" s="143" t="s">
        <v>246</v>
      </c>
      <c r="B101" s="71">
        <v>669</v>
      </c>
      <c r="C101" s="74">
        <v>39244</v>
      </c>
      <c r="D101" s="77" t="s">
        <v>160</v>
      </c>
      <c r="E101" s="86" t="s">
        <v>168</v>
      </c>
      <c r="F101" s="115" t="s">
        <v>177</v>
      </c>
      <c r="G101" s="154">
        <v>-0.1</v>
      </c>
      <c r="H101" s="155">
        <v>0</v>
      </c>
      <c r="I101" s="154">
        <v>0.1</v>
      </c>
      <c r="J101" s="155">
        <v>0</v>
      </c>
      <c r="K101" s="154">
        <v>0</v>
      </c>
      <c r="L101" s="155">
        <v>0</v>
      </c>
      <c r="M101" s="165">
        <f>G101+I101+K101</f>
        <v>0</v>
      </c>
      <c r="N101" s="166">
        <f>H101+J101+L101</f>
        <v>0</v>
      </c>
      <c r="O101" s="156"/>
      <c r="P101" s="163">
        <v>0</v>
      </c>
      <c r="Q101" s="164">
        <v>0</v>
      </c>
      <c r="R101" s="163">
        <v>0</v>
      </c>
      <c r="S101" s="164">
        <v>0</v>
      </c>
      <c r="T101" s="163">
        <v>0</v>
      </c>
      <c r="U101" s="164">
        <v>0</v>
      </c>
      <c r="V101" s="165">
        <f>P101+R101+T101</f>
        <v>0</v>
      </c>
      <c r="W101" s="166">
        <f>Q101+S101+U101</f>
        <v>0</v>
      </c>
      <c r="X101" s="157"/>
      <c r="Y101" s="163">
        <v>0</v>
      </c>
      <c r="Z101" s="164">
        <v>0</v>
      </c>
      <c r="AA101" s="163">
        <v>0</v>
      </c>
      <c r="AB101" s="164">
        <v>0</v>
      </c>
      <c r="AC101" s="163">
        <v>0</v>
      </c>
      <c r="AD101" s="164">
        <v>0</v>
      </c>
      <c r="AE101" s="165">
        <f>Y101+AA101+AC101</f>
        <v>0</v>
      </c>
      <c r="AF101" s="166">
        <f>Z101+AB101+AD101</f>
        <v>0</v>
      </c>
      <c r="AG101" s="158"/>
      <c r="AH101" s="163">
        <v>0</v>
      </c>
      <c r="AI101" s="164">
        <v>0</v>
      </c>
      <c r="AJ101" s="163">
        <v>0</v>
      </c>
      <c r="AK101" s="164">
        <v>0</v>
      </c>
      <c r="AL101" s="163">
        <v>0</v>
      </c>
      <c r="AM101" s="164">
        <v>0</v>
      </c>
      <c r="AN101" s="165">
        <f>AH101+AJ101+AL101</f>
        <v>0</v>
      </c>
      <c r="AO101" s="166">
        <f>AI101+AK101+AM101</f>
        <v>0</v>
      </c>
    </row>
    <row r="102" spans="1:41" ht="12.75">
      <c r="A102" s="143" t="s">
        <v>261</v>
      </c>
      <c r="B102" s="71">
        <v>631</v>
      </c>
      <c r="C102" s="74">
        <v>39234</v>
      </c>
      <c r="D102" s="77" t="s">
        <v>162</v>
      </c>
      <c r="E102" s="86" t="s">
        <v>169</v>
      </c>
      <c r="F102" s="115" t="s">
        <v>177</v>
      </c>
      <c r="G102" s="154" t="s">
        <v>21</v>
      </c>
      <c r="H102" s="155" t="s">
        <v>21</v>
      </c>
      <c r="I102" s="154">
        <v>0</v>
      </c>
      <c r="J102" s="155">
        <v>0</v>
      </c>
      <c r="K102" s="154">
        <v>0</v>
      </c>
      <c r="L102" s="155">
        <v>0</v>
      </c>
      <c r="M102" s="154" t="s">
        <v>21</v>
      </c>
      <c r="N102" s="155" t="s">
        <v>21</v>
      </c>
      <c r="O102" s="156"/>
      <c r="P102" s="154" t="s">
        <v>21</v>
      </c>
      <c r="Q102" s="155" t="s">
        <v>21</v>
      </c>
      <c r="R102" s="154">
        <v>0</v>
      </c>
      <c r="S102" s="155">
        <v>0</v>
      </c>
      <c r="T102" s="154">
        <v>0</v>
      </c>
      <c r="U102" s="155">
        <v>0</v>
      </c>
      <c r="V102" s="154" t="s">
        <v>21</v>
      </c>
      <c r="W102" s="155" t="s">
        <v>21</v>
      </c>
      <c r="X102" s="157"/>
      <c r="Y102" s="154" t="s">
        <v>21</v>
      </c>
      <c r="Z102" s="155" t="s">
        <v>21</v>
      </c>
      <c r="AA102" s="154">
        <v>0</v>
      </c>
      <c r="AB102" s="155">
        <v>0</v>
      </c>
      <c r="AC102" s="154">
        <v>0</v>
      </c>
      <c r="AD102" s="155">
        <v>0</v>
      </c>
      <c r="AE102" s="154" t="s">
        <v>21</v>
      </c>
      <c r="AF102" s="155" t="s">
        <v>21</v>
      </c>
      <c r="AG102" s="158"/>
      <c r="AH102" s="154" t="s">
        <v>21</v>
      </c>
      <c r="AI102" s="155" t="s">
        <v>21</v>
      </c>
      <c r="AJ102" s="154">
        <v>0</v>
      </c>
      <c r="AK102" s="155">
        <v>0</v>
      </c>
      <c r="AL102" s="154">
        <v>0</v>
      </c>
      <c r="AM102" s="155">
        <v>0</v>
      </c>
      <c r="AN102" s="154" t="s">
        <v>21</v>
      </c>
      <c r="AO102" s="155" t="s">
        <v>21</v>
      </c>
    </row>
    <row r="103" spans="1:41" ht="12.75">
      <c r="A103" s="143" t="s">
        <v>264</v>
      </c>
      <c r="B103" s="71">
        <v>633</v>
      </c>
      <c r="C103" s="74">
        <v>39234</v>
      </c>
      <c r="D103" s="82" t="s">
        <v>129</v>
      </c>
      <c r="E103" s="86" t="s">
        <v>120</v>
      </c>
      <c r="F103" s="115" t="s">
        <v>177</v>
      </c>
      <c r="G103" s="154" t="s">
        <v>21</v>
      </c>
      <c r="H103" s="155" t="s">
        <v>21</v>
      </c>
      <c r="I103" s="154">
        <v>0.2</v>
      </c>
      <c r="J103" s="155">
        <v>0.1</v>
      </c>
      <c r="K103" s="154">
        <v>0</v>
      </c>
      <c r="L103" s="254">
        <v>0</v>
      </c>
      <c r="M103" s="154">
        <f>I103</f>
        <v>0.2</v>
      </c>
      <c r="N103" s="155">
        <f>J103</f>
        <v>0.1</v>
      </c>
      <c r="O103" s="155"/>
      <c r="P103" s="154" t="s">
        <v>21</v>
      </c>
      <c r="Q103" s="155" t="s">
        <v>21</v>
      </c>
      <c r="R103" s="154" t="s">
        <v>21</v>
      </c>
      <c r="S103" s="155">
        <v>0.1</v>
      </c>
      <c r="T103" s="154">
        <v>0</v>
      </c>
      <c r="U103" s="254">
        <v>0</v>
      </c>
      <c r="V103" s="154" t="s">
        <v>21</v>
      </c>
      <c r="W103" s="155">
        <v>0.1</v>
      </c>
      <c r="X103" s="156"/>
      <c r="Y103" s="154" t="s">
        <v>21</v>
      </c>
      <c r="Z103" s="155" t="s">
        <v>21</v>
      </c>
      <c r="AA103" s="154">
        <v>0.2</v>
      </c>
      <c r="AB103" s="155">
        <v>0.1</v>
      </c>
      <c r="AC103" s="154">
        <v>0</v>
      </c>
      <c r="AD103" s="254">
        <v>0</v>
      </c>
      <c r="AE103" s="154">
        <f>AA103</f>
        <v>0.2</v>
      </c>
      <c r="AF103" s="155">
        <f>AB103</f>
        <v>0.1</v>
      </c>
      <c r="AG103" s="156"/>
      <c r="AH103" s="154" t="s">
        <v>21</v>
      </c>
      <c r="AI103" s="155" t="s">
        <v>21</v>
      </c>
      <c r="AJ103" s="154" t="s">
        <v>21</v>
      </c>
      <c r="AK103" s="155">
        <v>0.1</v>
      </c>
      <c r="AL103" s="154">
        <v>0</v>
      </c>
      <c r="AM103" s="254">
        <v>0</v>
      </c>
      <c r="AN103" s="154" t="s">
        <v>21</v>
      </c>
      <c r="AO103" s="155">
        <v>0.1</v>
      </c>
    </row>
    <row r="104" spans="1:41" ht="12.75">
      <c r="A104" s="144" t="s">
        <v>265</v>
      </c>
      <c r="B104" s="71"/>
      <c r="C104" s="74"/>
      <c r="D104" s="82" t="s">
        <v>130</v>
      </c>
      <c r="E104" s="86" t="s">
        <v>209</v>
      </c>
      <c r="F104" s="115" t="s">
        <v>177</v>
      </c>
      <c r="G104" s="204" t="s">
        <v>211</v>
      </c>
      <c r="H104" s="155"/>
      <c r="I104" s="154"/>
      <c r="J104" s="155"/>
      <c r="K104" s="154"/>
      <c r="L104" s="155"/>
      <c r="M104" s="154"/>
      <c r="N104" s="155"/>
      <c r="O104" s="156"/>
      <c r="P104" s="154"/>
      <c r="Q104" s="155"/>
      <c r="R104" s="154"/>
      <c r="S104" s="155"/>
      <c r="T104" s="154"/>
      <c r="U104" s="155"/>
      <c r="V104" s="154"/>
      <c r="W104" s="155"/>
      <c r="X104" s="156"/>
      <c r="Y104" s="154"/>
      <c r="Z104" s="155"/>
      <c r="AA104" s="154"/>
      <c r="AB104" s="155"/>
      <c r="AC104" s="154"/>
      <c r="AD104" s="155"/>
      <c r="AE104" s="154"/>
      <c r="AF104" s="155"/>
      <c r="AG104" s="203"/>
      <c r="AH104" s="154"/>
      <c r="AI104" s="155"/>
      <c r="AJ104" s="154"/>
      <c r="AK104" s="155"/>
      <c r="AL104" s="154"/>
      <c r="AM104" s="155"/>
      <c r="AN104" s="154"/>
      <c r="AO104" s="155"/>
    </row>
    <row r="105" spans="1:41" ht="12.75">
      <c r="A105" s="144" t="s">
        <v>246</v>
      </c>
      <c r="B105" s="71">
        <v>637</v>
      </c>
      <c r="C105" s="74">
        <v>39234</v>
      </c>
      <c r="D105" s="84" t="s">
        <v>131</v>
      </c>
      <c r="E105" s="86" t="s">
        <v>121</v>
      </c>
      <c r="F105" s="115" t="s">
        <v>177</v>
      </c>
      <c r="G105" s="173" t="s">
        <v>21</v>
      </c>
      <c r="H105" s="174" t="s">
        <v>21</v>
      </c>
      <c r="I105" s="163">
        <f>((2503*80)+(3127*30))/1000000</f>
        <v>0.29405</v>
      </c>
      <c r="J105" s="164">
        <v>0.2</v>
      </c>
      <c r="K105" s="163">
        <v>0</v>
      </c>
      <c r="L105" s="164">
        <v>0</v>
      </c>
      <c r="M105" s="165">
        <f>SUM(G105,I105,K105)</f>
        <v>0.29405</v>
      </c>
      <c r="N105" s="166">
        <f>SUM(H105,J105,L105)</f>
        <v>0.2</v>
      </c>
      <c r="O105" s="156"/>
      <c r="P105" s="154" t="s">
        <v>21</v>
      </c>
      <c r="Q105" s="155" t="s">
        <v>21</v>
      </c>
      <c r="R105" s="154" t="s">
        <v>21</v>
      </c>
      <c r="S105" s="155">
        <v>0.2</v>
      </c>
      <c r="T105" s="154">
        <v>0</v>
      </c>
      <c r="U105" s="155">
        <v>0</v>
      </c>
      <c r="V105" s="187" t="s">
        <v>21</v>
      </c>
      <c r="W105" s="188">
        <v>0.2</v>
      </c>
      <c r="X105" s="156"/>
      <c r="Y105" s="173" t="s">
        <v>21</v>
      </c>
      <c r="Z105" s="174" t="s">
        <v>21</v>
      </c>
      <c r="AA105" s="163">
        <v>0.2</v>
      </c>
      <c r="AB105" s="164">
        <v>0.2</v>
      </c>
      <c r="AC105" s="163">
        <v>0</v>
      </c>
      <c r="AD105" s="164">
        <v>0</v>
      </c>
      <c r="AE105" s="165">
        <f>SUM(Y105,AA105,AC105)</f>
        <v>0.2</v>
      </c>
      <c r="AF105" s="166">
        <f>SUM(Z105,AB105,AD105)</f>
        <v>0.2</v>
      </c>
      <c r="AG105" s="156"/>
      <c r="AH105" s="154" t="s">
        <v>21</v>
      </c>
      <c r="AI105" s="155" t="s">
        <v>21</v>
      </c>
      <c r="AJ105" s="154" t="s">
        <v>21</v>
      </c>
      <c r="AK105" s="155">
        <v>0.2</v>
      </c>
      <c r="AL105" s="154">
        <v>0</v>
      </c>
      <c r="AM105" s="155">
        <v>0</v>
      </c>
      <c r="AN105" s="154" t="s">
        <v>21</v>
      </c>
      <c r="AO105" s="166">
        <f>SUM(AI105,AK105,AM105)</f>
        <v>0.2</v>
      </c>
    </row>
    <row r="106" spans="1:41" ht="12.75">
      <c r="A106" s="144" t="s">
        <v>266</v>
      </c>
      <c r="B106" s="71">
        <v>713</v>
      </c>
      <c r="C106" s="74">
        <v>39255</v>
      </c>
      <c r="D106" s="84" t="s">
        <v>132</v>
      </c>
      <c r="E106" s="86" t="s">
        <v>191</v>
      </c>
      <c r="F106" s="115" t="s">
        <v>177</v>
      </c>
      <c r="G106" s="163">
        <v>0</v>
      </c>
      <c r="H106" s="164">
        <v>0</v>
      </c>
      <c r="I106" s="163">
        <v>-0.7</v>
      </c>
      <c r="J106" s="164">
        <v>-0.7</v>
      </c>
      <c r="K106" s="163">
        <v>0</v>
      </c>
      <c r="L106" s="164">
        <v>0</v>
      </c>
      <c r="M106" s="187">
        <f>G106+I106+K106</f>
        <v>-0.7</v>
      </c>
      <c r="N106" s="188">
        <f>H106+J106+L106</f>
        <v>-0.7</v>
      </c>
      <c r="O106" s="156"/>
      <c r="P106" s="163">
        <v>0</v>
      </c>
      <c r="Q106" s="164">
        <v>0</v>
      </c>
      <c r="R106" s="163">
        <v>-0.7</v>
      </c>
      <c r="S106" s="164">
        <v>-0.7</v>
      </c>
      <c r="T106" s="163">
        <v>0</v>
      </c>
      <c r="U106" s="164">
        <v>0</v>
      </c>
      <c r="V106" s="187">
        <f>P106+R106+T106</f>
        <v>-0.7</v>
      </c>
      <c r="W106" s="188">
        <f>Q106+S106+U106</f>
        <v>-0.7</v>
      </c>
      <c r="X106" s="156"/>
      <c r="Y106" s="163">
        <v>0</v>
      </c>
      <c r="Z106" s="164">
        <v>0</v>
      </c>
      <c r="AA106" s="163">
        <v>-0.7</v>
      </c>
      <c r="AB106" s="164">
        <v>-0.7</v>
      </c>
      <c r="AC106" s="163">
        <v>0</v>
      </c>
      <c r="AD106" s="164">
        <v>0</v>
      </c>
      <c r="AE106" s="187">
        <f>Y106+AA106+AC106</f>
        <v>-0.7</v>
      </c>
      <c r="AF106" s="188">
        <f>Z106+AB106+AD106</f>
        <v>-0.7</v>
      </c>
      <c r="AG106" s="203"/>
      <c r="AH106" s="163">
        <v>0</v>
      </c>
      <c r="AI106" s="164">
        <v>0</v>
      </c>
      <c r="AJ106" s="163">
        <v>-0.7</v>
      </c>
      <c r="AK106" s="164">
        <v>-0.7</v>
      </c>
      <c r="AL106" s="163">
        <v>0</v>
      </c>
      <c r="AM106" s="164">
        <v>0</v>
      </c>
      <c r="AN106" s="187">
        <f>AH106+AJ106+AL106</f>
        <v>-0.7</v>
      </c>
      <c r="AO106" s="188">
        <f>AI106+AK106+AM106</f>
        <v>-0.7</v>
      </c>
    </row>
    <row r="107" spans="1:41" ht="12.75">
      <c r="A107" s="144" t="s">
        <v>267</v>
      </c>
      <c r="B107" s="71">
        <v>672</v>
      </c>
      <c r="C107" s="74">
        <v>39244</v>
      </c>
      <c r="D107" s="84" t="s">
        <v>133</v>
      </c>
      <c r="E107" s="86" t="s">
        <v>192</v>
      </c>
      <c r="F107" s="115" t="s">
        <v>177</v>
      </c>
      <c r="G107" s="173" t="s">
        <v>7</v>
      </c>
      <c r="H107" s="174" t="s">
        <v>7</v>
      </c>
      <c r="I107" s="163">
        <v>-0.1</v>
      </c>
      <c r="J107" s="164">
        <v>-0.1</v>
      </c>
      <c r="K107" s="163">
        <v>0</v>
      </c>
      <c r="L107" s="164">
        <v>0</v>
      </c>
      <c r="M107" s="165">
        <f>SUM(G107,I107,K107)</f>
        <v>-0.1</v>
      </c>
      <c r="N107" s="166">
        <f>SUM(H107,J107,L107)</f>
        <v>-0.1</v>
      </c>
      <c r="O107" s="156"/>
      <c r="P107" s="173" t="s">
        <v>7</v>
      </c>
      <c r="Q107" s="174" t="s">
        <v>7</v>
      </c>
      <c r="R107" s="163">
        <v>-0.1</v>
      </c>
      <c r="S107" s="164">
        <v>-0.1</v>
      </c>
      <c r="T107" s="163">
        <v>0</v>
      </c>
      <c r="U107" s="164">
        <v>0</v>
      </c>
      <c r="V107" s="165">
        <f>SUM(P107,R107,T107)</f>
        <v>-0.1</v>
      </c>
      <c r="W107" s="166">
        <f>SUM(Q107,S107,U107)</f>
        <v>-0.1</v>
      </c>
      <c r="X107" s="157"/>
      <c r="Y107" s="173" t="s">
        <v>7</v>
      </c>
      <c r="Z107" s="174" t="s">
        <v>7</v>
      </c>
      <c r="AA107" s="163">
        <v>-0.1</v>
      </c>
      <c r="AB107" s="164">
        <v>-0.1</v>
      </c>
      <c r="AC107" s="163">
        <v>0</v>
      </c>
      <c r="AD107" s="164">
        <v>0</v>
      </c>
      <c r="AE107" s="165">
        <f>SUM(Y107,AA107,AC107)</f>
        <v>-0.1</v>
      </c>
      <c r="AF107" s="166">
        <f>SUM(Z107,AB107,AD107)</f>
        <v>-0.1</v>
      </c>
      <c r="AG107" s="203"/>
      <c r="AH107" s="173" t="s">
        <v>7</v>
      </c>
      <c r="AI107" s="174" t="s">
        <v>7</v>
      </c>
      <c r="AJ107" s="163">
        <v>-0.1</v>
      </c>
      <c r="AK107" s="164">
        <v>-0.1</v>
      </c>
      <c r="AL107" s="163">
        <v>0</v>
      </c>
      <c r="AM107" s="164">
        <v>0</v>
      </c>
      <c r="AN107" s="165">
        <f>SUM(AH107,AJ107,AL107)</f>
        <v>-0.1</v>
      </c>
      <c r="AO107" s="166">
        <f>SUM(AI107,AK107,AM107)</f>
        <v>-0.1</v>
      </c>
    </row>
    <row r="108" spans="1:41" ht="12.75">
      <c r="A108" s="144" t="s">
        <v>246</v>
      </c>
      <c r="B108" s="71">
        <v>674</v>
      </c>
      <c r="C108" s="74">
        <v>39244</v>
      </c>
      <c r="D108" s="78" t="s">
        <v>71</v>
      </c>
      <c r="E108" s="92" t="s">
        <v>213</v>
      </c>
      <c r="F108" s="121" t="s">
        <v>177</v>
      </c>
      <c r="G108" s="163">
        <v>0</v>
      </c>
      <c r="H108" s="164">
        <v>0</v>
      </c>
      <c r="I108" s="163">
        <v>2.6</v>
      </c>
      <c r="J108" s="164">
        <v>2.8</v>
      </c>
      <c r="K108" s="163">
        <v>0</v>
      </c>
      <c r="L108" s="164">
        <v>0</v>
      </c>
      <c r="M108" s="187">
        <f>G108+I108+K108</f>
        <v>2.6</v>
      </c>
      <c r="N108" s="188">
        <f>H108+J108+L108</f>
        <v>2.8</v>
      </c>
      <c r="O108" s="168"/>
      <c r="P108" s="163">
        <v>0</v>
      </c>
      <c r="Q108" s="209">
        <v>0</v>
      </c>
      <c r="R108" s="210">
        <v>2.95</v>
      </c>
      <c r="S108" s="209">
        <v>2.95</v>
      </c>
      <c r="T108" s="210">
        <v>0</v>
      </c>
      <c r="U108" s="209">
        <v>0</v>
      </c>
      <c r="V108" s="211">
        <f>P108+R108+T108</f>
        <v>2.95</v>
      </c>
      <c r="W108" s="212">
        <f>Q108+S108+U108</f>
        <v>2.95</v>
      </c>
      <c r="X108" s="213"/>
      <c r="Y108" s="214">
        <v>0</v>
      </c>
      <c r="Z108" s="209">
        <v>0</v>
      </c>
      <c r="AA108" s="210">
        <v>3.2</v>
      </c>
      <c r="AB108" s="209">
        <v>3.2</v>
      </c>
      <c r="AC108" s="210">
        <v>0</v>
      </c>
      <c r="AD108" s="209">
        <v>0</v>
      </c>
      <c r="AE108" s="211">
        <f>Y108+AA108+AC108</f>
        <v>3.2</v>
      </c>
      <c r="AF108" s="212">
        <f>Z108+AB108+AD108</f>
        <v>3.2</v>
      </c>
      <c r="AG108" s="213"/>
      <c r="AH108" s="211">
        <v>0</v>
      </c>
      <c r="AI108" s="215">
        <v>0</v>
      </c>
      <c r="AJ108" s="210">
        <v>3.3</v>
      </c>
      <c r="AK108" s="209">
        <v>3.3</v>
      </c>
      <c r="AL108" s="210">
        <v>0</v>
      </c>
      <c r="AM108" s="209">
        <v>0</v>
      </c>
      <c r="AN108" s="211">
        <f>AH108+AJ108+AL108</f>
        <v>3.3</v>
      </c>
      <c r="AO108" s="212">
        <f>AI108+AK108+AM108</f>
        <v>3.3</v>
      </c>
    </row>
    <row r="109" spans="1:41" ht="12.75">
      <c r="A109" s="144" t="s">
        <v>221</v>
      </c>
      <c r="B109" s="71">
        <v>639</v>
      </c>
      <c r="C109" s="74">
        <v>39234</v>
      </c>
      <c r="D109" s="84" t="s">
        <v>135</v>
      </c>
      <c r="E109" s="86" t="s">
        <v>198</v>
      </c>
      <c r="F109" s="115" t="s">
        <v>177</v>
      </c>
      <c r="G109" s="163">
        <v>0</v>
      </c>
      <c r="H109" s="164">
        <v>0</v>
      </c>
      <c r="I109" s="163">
        <v>5.6</v>
      </c>
      <c r="J109" s="164">
        <v>5.6</v>
      </c>
      <c r="K109" s="163">
        <v>0</v>
      </c>
      <c r="L109" s="164">
        <v>0</v>
      </c>
      <c r="M109" s="163">
        <f>G109+I109</f>
        <v>5.6</v>
      </c>
      <c r="N109" s="164">
        <f>H109+J109</f>
        <v>5.6</v>
      </c>
      <c r="O109" s="218"/>
      <c r="P109" s="163">
        <v>0</v>
      </c>
      <c r="Q109" s="164">
        <v>0</v>
      </c>
      <c r="R109" s="163">
        <v>5.7</v>
      </c>
      <c r="S109" s="164">
        <v>5.7</v>
      </c>
      <c r="T109" s="163">
        <v>0</v>
      </c>
      <c r="U109" s="164">
        <v>0</v>
      </c>
      <c r="V109" s="163">
        <f>P109+R109</f>
        <v>5.7</v>
      </c>
      <c r="W109" s="164">
        <f>Q109+S109</f>
        <v>5.7</v>
      </c>
      <c r="X109" s="219"/>
      <c r="Y109" s="163">
        <v>0</v>
      </c>
      <c r="Z109" s="164">
        <v>0</v>
      </c>
      <c r="AA109" s="163">
        <v>5.9</v>
      </c>
      <c r="AB109" s="164">
        <v>5.9</v>
      </c>
      <c r="AC109" s="163">
        <v>0</v>
      </c>
      <c r="AD109" s="164">
        <v>0</v>
      </c>
      <c r="AE109" s="163">
        <f>Y109+AA109</f>
        <v>5.9</v>
      </c>
      <c r="AF109" s="164">
        <f>Z109+AB109</f>
        <v>5.9</v>
      </c>
      <c r="AG109" s="203"/>
      <c r="AH109" s="163">
        <v>0</v>
      </c>
      <c r="AI109" s="164">
        <v>0</v>
      </c>
      <c r="AJ109" s="163">
        <v>6.1</v>
      </c>
      <c r="AK109" s="164">
        <v>6.1</v>
      </c>
      <c r="AL109" s="163">
        <v>0</v>
      </c>
      <c r="AM109" s="164">
        <v>0</v>
      </c>
      <c r="AN109" s="163">
        <f>AH109+AJ109</f>
        <v>6.1</v>
      </c>
      <c r="AO109" s="164">
        <f>AI109+AK109</f>
        <v>6.1</v>
      </c>
    </row>
    <row r="110" spans="1:41" ht="12.75">
      <c r="A110" s="144" t="s">
        <v>246</v>
      </c>
      <c r="B110" s="71">
        <v>641</v>
      </c>
      <c r="C110" s="74">
        <v>39234</v>
      </c>
      <c r="D110" s="84" t="s">
        <v>136</v>
      </c>
      <c r="E110" s="86" t="s">
        <v>199</v>
      </c>
      <c r="F110" s="115" t="s">
        <v>177</v>
      </c>
      <c r="G110" s="187">
        <v>-0.2</v>
      </c>
      <c r="H110" s="164">
        <v>0</v>
      </c>
      <c r="I110" s="187">
        <v>-2.1</v>
      </c>
      <c r="J110" s="164">
        <v>0</v>
      </c>
      <c r="K110" s="163">
        <v>0</v>
      </c>
      <c r="L110" s="164">
        <v>0</v>
      </c>
      <c r="M110" s="187">
        <v>-2.3</v>
      </c>
      <c r="N110" s="164">
        <v>0</v>
      </c>
      <c r="O110" s="156"/>
      <c r="P110" s="163">
        <v>0</v>
      </c>
      <c r="Q110" s="164">
        <v>0</v>
      </c>
      <c r="R110" s="163">
        <v>0</v>
      </c>
      <c r="S110" s="164">
        <v>0</v>
      </c>
      <c r="T110" s="163">
        <v>0</v>
      </c>
      <c r="U110" s="164">
        <v>0</v>
      </c>
      <c r="V110" s="187">
        <f>P110+R110+T110</f>
        <v>0</v>
      </c>
      <c r="W110" s="188">
        <f>Q110+S110+U110</f>
        <v>0</v>
      </c>
      <c r="X110" s="157"/>
      <c r="Y110" s="163">
        <v>0</v>
      </c>
      <c r="Z110" s="164">
        <v>0</v>
      </c>
      <c r="AA110" s="163">
        <v>0</v>
      </c>
      <c r="AB110" s="164">
        <v>0</v>
      </c>
      <c r="AC110" s="163">
        <v>0</v>
      </c>
      <c r="AD110" s="164">
        <v>0</v>
      </c>
      <c r="AE110" s="187">
        <f>Y110+AA110+AC110</f>
        <v>0</v>
      </c>
      <c r="AF110" s="188">
        <f>Z110+AB110+AD110</f>
        <v>0</v>
      </c>
      <c r="AG110" s="203"/>
      <c r="AH110" s="163">
        <v>0</v>
      </c>
      <c r="AI110" s="164">
        <v>0</v>
      </c>
      <c r="AJ110" s="163">
        <v>0</v>
      </c>
      <c r="AK110" s="164">
        <v>0</v>
      </c>
      <c r="AL110" s="163">
        <v>0</v>
      </c>
      <c r="AM110" s="164">
        <v>0</v>
      </c>
      <c r="AN110" s="187">
        <f>AH110+AJ110+AL110</f>
        <v>0</v>
      </c>
      <c r="AO110" s="188">
        <f>AI110+AK110+AM110</f>
        <v>0</v>
      </c>
    </row>
    <row r="111" spans="1:41" ht="12.75">
      <c r="A111" s="144" t="s">
        <v>222</v>
      </c>
      <c r="B111" s="71">
        <v>675</v>
      </c>
      <c r="C111" s="74">
        <v>39244</v>
      </c>
      <c r="D111" s="84" t="s">
        <v>137</v>
      </c>
      <c r="E111" s="86" t="s">
        <v>193</v>
      </c>
      <c r="F111" s="115" t="s">
        <v>177</v>
      </c>
      <c r="G111" s="163">
        <v>0</v>
      </c>
      <c r="H111" s="164">
        <v>0</v>
      </c>
      <c r="I111" s="163">
        <v>0</v>
      </c>
      <c r="J111" s="164">
        <v>0</v>
      </c>
      <c r="K111" s="189" t="s">
        <v>16</v>
      </c>
      <c r="L111" s="222" t="s">
        <v>16</v>
      </c>
      <c r="M111" s="189" t="s">
        <v>16</v>
      </c>
      <c r="N111" s="222" t="s">
        <v>16</v>
      </c>
      <c r="O111" s="156"/>
      <c r="P111" s="163">
        <v>0</v>
      </c>
      <c r="Q111" s="164">
        <v>0</v>
      </c>
      <c r="R111" s="163">
        <v>0</v>
      </c>
      <c r="S111" s="164">
        <v>0</v>
      </c>
      <c r="T111" s="189" t="s">
        <v>16</v>
      </c>
      <c r="U111" s="222" t="s">
        <v>16</v>
      </c>
      <c r="V111" s="189" t="s">
        <v>16</v>
      </c>
      <c r="W111" s="222" t="s">
        <v>16</v>
      </c>
      <c r="X111" s="157"/>
      <c r="Y111" s="163">
        <v>0</v>
      </c>
      <c r="Z111" s="164">
        <v>0</v>
      </c>
      <c r="AA111" s="163">
        <v>0</v>
      </c>
      <c r="AB111" s="164">
        <v>0</v>
      </c>
      <c r="AC111" s="189" t="s">
        <v>16</v>
      </c>
      <c r="AD111" s="222" t="s">
        <v>16</v>
      </c>
      <c r="AE111" s="189" t="s">
        <v>16</v>
      </c>
      <c r="AF111" s="222" t="s">
        <v>16</v>
      </c>
      <c r="AG111" s="203"/>
      <c r="AH111" s="163">
        <v>0</v>
      </c>
      <c r="AI111" s="164">
        <v>0</v>
      </c>
      <c r="AJ111" s="163">
        <v>0</v>
      </c>
      <c r="AK111" s="164">
        <v>0</v>
      </c>
      <c r="AL111" s="189" t="s">
        <v>16</v>
      </c>
      <c r="AM111" s="222" t="s">
        <v>16</v>
      </c>
      <c r="AN111" s="189" t="s">
        <v>16</v>
      </c>
      <c r="AO111" s="222" t="s">
        <v>16</v>
      </c>
    </row>
    <row r="112" spans="1:41" ht="12.75" customHeight="1">
      <c r="A112" s="144" t="s">
        <v>224</v>
      </c>
      <c r="B112" s="71">
        <v>708</v>
      </c>
      <c r="C112" s="74">
        <v>39255</v>
      </c>
      <c r="D112" s="82" t="s">
        <v>139</v>
      </c>
      <c r="E112" s="86" t="s">
        <v>123</v>
      </c>
      <c r="F112" s="115" t="s">
        <v>177</v>
      </c>
      <c r="G112" s="163">
        <v>0</v>
      </c>
      <c r="H112" s="164">
        <v>0</v>
      </c>
      <c r="I112" s="163">
        <v>0.3</v>
      </c>
      <c r="J112" s="164">
        <v>0.1</v>
      </c>
      <c r="K112" s="163">
        <v>0</v>
      </c>
      <c r="L112" s="164">
        <v>0</v>
      </c>
      <c r="M112" s="187">
        <f>G112+I112+K112</f>
        <v>0.3</v>
      </c>
      <c r="N112" s="188">
        <f>H112+J112+L112</f>
        <v>0.1</v>
      </c>
      <c r="O112" s="168"/>
      <c r="P112" s="163">
        <v>0</v>
      </c>
      <c r="Q112" s="164">
        <v>0</v>
      </c>
      <c r="R112" s="163">
        <v>3.5</v>
      </c>
      <c r="S112" s="164">
        <v>0.1</v>
      </c>
      <c r="T112" s="163">
        <v>0</v>
      </c>
      <c r="U112" s="164">
        <v>0</v>
      </c>
      <c r="V112" s="187">
        <f>P112+R112+T112</f>
        <v>3.5</v>
      </c>
      <c r="W112" s="188">
        <f>Q112+S112+U112</f>
        <v>0.1</v>
      </c>
      <c r="X112" s="168"/>
      <c r="Y112" s="163">
        <v>0</v>
      </c>
      <c r="Z112" s="164">
        <v>0</v>
      </c>
      <c r="AA112" s="163">
        <v>-3.2</v>
      </c>
      <c r="AB112" s="164">
        <v>0.1</v>
      </c>
      <c r="AC112" s="163">
        <v>0</v>
      </c>
      <c r="AD112" s="164">
        <v>0</v>
      </c>
      <c r="AE112" s="187">
        <f>Y112+AA112+AC112</f>
        <v>-3.2</v>
      </c>
      <c r="AF112" s="188">
        <f>Z112+AB112+AD112</f>
        <v>0.1</v>
      </c>
      <c r="AG112" s="168"/>
      <c r="AH112" s="163">
        <v>0</v>
      </c>
      <c r="AI112" s="164">
        <v>0</v>
      </c>
      <c r="AJ112" s="163">
        <v>3.4</v>
      </c>
      <c r="AK112" s="164">
        <v>0.1</v>
      </c>
      <c r="AL112" s="163">
        <v>0</v>
      </c>
      <c r="AM112" s="164">
        <v>0</v>
      </c>
      <c r="AN112" s="187">
        <f>AH112+AJ112+AL112</f>
        <v>3.4</v>
      </c>
      <c r="AO112" s="188">
        <f>AI112+AK112+AM112</f>
        <v>0.1</v>
      </c>
    </row>
    <row r="113" spans="1:41" ht="12.75">
      <c r="A113" s="144" t="s">
        <v>272</v>
      </c>
      <c r="B113" s="71">
        <v>643</v>
      </c>
      <c r="C113" s="74">
        <v>39234</v>
      </c>
      <c r="D113" s="84" t="s">
        <v>142</v>
      </c>
      <c r="E113" s="86" t="s">
        <v>125</v>
      </c>
      <c r="F113" s="115" t="s">
        <v>177</v>
      </c>
      <c r="G113" s="154" t="s">
        <v>21</v>
      </c>
      <c r="H113" s="155" t="s">
        <v>21</v>
      </c>
      <c r="I113" s="154">
        <v>0.1</v>
      </c>
      <c r="J113" s="155">
        <v>0.1</v>
      </c>
      <c r="K113" s="163">
        <v>0</v>
      </c>
      <c r="L113" s="164">
        <v>0</v>
      </c>
      <c r="M113" s="165">
        <f>SUM(G113,I113,K113)</f>
        <v>0.1</v>
      </c>
      <c r="N113" s="166">
        <f>SUM(H113,J113,L113)</f>
        <v>0.1</v>
      </c>
      <c r="O113" s="156"/>
      <c r="P113" s="154" t="s">
        <v>21</v>
      </c>
      <c r="Q113" s="155" t="s">
        <v>21</v>
      </c>
      <c r="R113" s="154">
        <v>0.1</v>
      </c>
      <c r="S113" s="155">
        <v>0.1</v>
      </c>
      <c r="T113" s="163">
        <v>0</v>
      </c>
      <c r="U113" s="164">
        <v>0</v>
      </c>
      <c r="V113" s="165">
        <f>SUM(P113,R113,T113)</f>
        <v>0.1</v>
      </c>
      <c r="W113" s="166">
        <f>SUM(Q113,S113,U113)</f>
        <v>0.1</v>
      </c>
      <c r="X113" s="156"/>
      <c r="Y113" s="154" t="s">
        <v>21</v>
      </c>
      <c r="Z113" s="155" t="s">
        <v>21</v>
      </c>
      <c r="AA113" s="154">
        <v>0.1</v>
      </c>
      <c r="AB113" s="155">
        <v>0.1</v>
      </c>
      <c r="AC113" s="163">
        <v>0</v>
      </c>
      <c r="AD113" s="164">
        <v>0</v>
      </c>
      <c r="AE113" s="165">
        <f>SUM(Y113,AA113,AC113)</f>
        <v>0.1</v>
      </c>
      <c r="AF113" s="166">
        <f>SUM(Z113,AB113,AD113)</f>
        <v>0.1</v>
      </c>
      <c r="AG113" s="203"/>
      <c r="AH113" s="154" t="s">
        <v>21</v>
      </c>
      <c r="AI113" s="155" t="s">
        <v>21</v>
      </c>
      <c r="AJ113" s="154">
        <v>0.1</v>
      </c>
      <c r="AK113" s="155">
        <v>0.1</v>
      </c>
      <c r="AL113" s="163">
        <v>0</v>
      </c>
      <c r="AM113" s="164">
        <v>0</v>
      </c>
      <c r="AN113" s="165">
        <f>SUM(AH113,AJ113,AL113)</f>
        <v>0.1</v>
      </c>
      <c r="AO113" s="166">
        <f>SUM(AI113,AK113,AM113)</f>
        <v>0.1</v>
      </c>
    </row>
    <row r="114" spans="1:41" ht="12.75">
      <c r="A114" s="144" t="s">
        <v>273</v>
      </c>
      <c r="B114" s="71">
        <v>680</v>
      </c>
      <c r="C114" s="74">
        <v>39244</v>
      </c>
      <c r="D114" s="84" t="s">
        <v>144</v>
      </c>
      <c r="E114" s="86" t="s">
        <v>194</v>
      </c>
      <c r="F114" s="115" t="s">
        <v>177</v>
      </c>
      <c r="G114" s="173" t="s">
        <v>21</v>
      </c>
      <c r="H114" s="174" t="s">
        <v>21</v>
      </c>
      <c r="I114" s="163">
        <v>0.1</v>
      </c>
      <c r="J114" s="164">
        <v>0.1</v>
      </c>
      <c r="K114" s="163">
        <v>0</v>
      </c>
      <c r="L114" s="164">
        <v>0</v>
      </c>
      <c r="M114" s="165">
        <f>SUM(G114,I114,K114)</f>
        <v>0.1</v>
      </c>
      <c r="N114" s="166">
        <f>SUM(H114,J114,L114)</f>
        <v>0.1</v>
      </c>
      <c r="O114" s="156"/>
      <c r="P114" s="173" t="s">
        <v>21</v>
      </c>
      <c r="Q114" s="174" t="s">
        <v>21</v>
      </c>
      <c r="R114" s="163">
        <v>0.1</v>
      </c>
      <c r="S114" s="164">
        <v>0.1</v>
      </c>
      <c r="T114" s="163">
        <v>0</v>
      </c>
      <c r="U114" s="164">
        <v>0</v>
      </c>
      <c r="V114" s="165">
        <f>SUM(P114,R114,T114)</f>
        <v>0.1</v>
      </c>
      <c r="W114" s="166">
        <f>SUM(Q114,S114,U114)</f>
        <v>0.1</v>
      </c>
      <c r="X114" s="157"/>
      <c r="Y114" s="173" t="s">
        <v>21</v>
      </c>
      <c r="Z114" s="174" t="s">
        <v>21</v>
      </c>
      <c r="AA114" s="163">
        <v>0.1</v>
      </c>
      <c r="AB114" s="164">
        <v>0.1</v>
      </c>
      <c r="AC114" s="163">
        <v>0</v>
      </c>
      <c r="AD114" s="164">
        <v>0</v>
      </c>
      <c r="AE114" s="165">
        <f>SUM(Y114,AA114,AC114)</f>
        <v>0.1</v>
      </c>
      <c r="AF114" s="166">
        <f>SUM(Z114,AB114,AD114)</f>
        <v>0.1</v>
      </c>
      <c r="AG114" s="203"/>
      <c r="AH114" s="173" t="s">
        <v>21</v>
      </c>
      <c r="AI114" s="174" t="s">
        <v>21</v>
      </c>
      <c r="AJ114" s="163">
        <v>0.1</v>
      </c>
      <c r="AK114" s="164">
        <v>0.1</v>
      </c>
      <c r="AL114" s="163">
        <v>0</v>
      </c>
      <c r="AM114" s="164">
        <v>0</v>
      </c>
      <c r="AN114" s="165">
        <f>SUM(AH114,AJ114,AL114)</f>
        <v>0.1</v>
      </c>
      <c r="AO114" s="166">
        <f>SUM(AI114,AK114,AM114)</f>
        <v>0.1</v>
      </c>
    </row>
    <row r="115" spans="1:41" ht="12.75">
      <c r="A115" s="144" t="s">
        <v>274</v>
      </c>
      <c r="B115" s="71">
        <v>682</v>
      </c>
      <c r="C115" s="74">
        <v>39244</v>
      </c>
      <c r="D115" s="78" t="s">
        <v>79</v>
      </c>
      <c r="E115" s="88" t="s">
        <v>105</v>
      </c>
      <c r="F115" s="117" t="s">
        <v>177</v>
      </c>
      <c r="G115" s="163">
        <v>0</v>
      </c>
      <c r="H115" s="164" t="s">
        <v>8</v>
      </c>
      <c r="I115" s="163">
        <v>0</v>
      </c>
      <c r="J115" s="164" t="s">
        <v>8</v>
      </c>
      <c r="K115" s="163">
        <v>0</v>
      </c>
      <c r="L115" s="164">
        <v>0</v>
      </c>
      <c r="M115" s="187">
        <v>0</v>
      </c>
      <c r="N115" s="188" t="s">
        <v>8</v>
      </c>
      <c r="O115" s="168"/>
      <c r="P115" s="163">
        <v>0</v>
      </c>
      <c r="Q115" s="164" t="s">
        <v>8</v>
      </c>
      <c r="R115" s="163">
        <v>0</v>
      </c>
      <c r="S115" s="164" t="s">
        <v>8</v>
      </c>
      <c r="T115" s="163">
        <v>0</v>
      </c>
      <c r="U115" s="164">
        <v>0</v>
      </c>
      <c r="V115" s="187">
        <v>0</v>
      </c>
      <c r="W115" s="188" t="s">
        <v>8</v>
      </c>
      <c r="X115" s="168"/>
      <c r="Y115" s="163">
        <v>0</v>
      </c>
      <c r="Z115" s="164" t="s">
        <v>8</v>
      </c>
      <c r="AA115" s="163">
        <v>0</v>
      </c>
      <c r="AB115" s="164" t="s">
        <v>8</v>
      </c>
      <c r="AC115" s="163">
        <v>0</v>
      </c>
      <c r="AD115" s="164">
        <v>0</v>
      </c>
      <c r="AE115" s="187">
        <v>0</v>
      </c>
      <c r="AF115" s="188" t="s">
        <v>8</v>
      </c>
      <c r="AG115" s="168"/>
      <c r="AH115" s="163" t="s">
        <v>8</v>
      </c>
      <c r="AI115" s="164" t="s">
        <v>8</v>
      </c>
      <c r="AJ115" s="163" t="s">
        <v>8</v>
      </c>
      <c r="AK115" s="164" t="s">
        <v>8</v>
      </c>
      <c r="AL115" s="163">
        <v>0</v>
      </c>
      <c r="AM115" s="164">
        <v>0</v>
      </c>
      <c r="AN115" s="187" t="s">
        <v>8</v>
      </c>
      <c r="AO115" s="188" t="s">
        <v>8</v>
      </c>
    </row>
    <row r="116" spans="1:41" ht="12.75">
      <c r="A116" s="144" t="s">
        <v>275</v>
      </c>
      <c r="B116" s="71">
        <v>646</v>
      </c>
      <c r="C116" s="74">
        <v>39234</v>
      </c>
      <c r="D116" s="84" t="s">
        <v>145</v>
      </c>
      <c r="E116" s="86" t="s">
        <v>126</v>
      </c>
      <c r="F116" s="115" t="s">
        <v>177</v>
      </c>
      <c r="G116" s="173" t="s">
        <v>21</v>
      </c>
      <c r="H116" s="174" t="s">
        <v>21</v>
      </c>
      <c r="I116" s="154" t="s">
        <v>21</v>
      </c>
      <c r="J116" s="155" t="s">
        <v>21</v>
      </c>
      <c r="K116" s="163">
        <v>0</v>
      </c>
      <c r="L116" s="164">
        <v>0</v>
      </c>
      <c r="M116" s="154" t="s">
        <v>21</v>
      </c>
      <c r="N116" s="155" t="s">
        <v>21</v>
      </c>
      <c r="O116" s="156"/>
      <c r="P116" s="173" t="s">
        <v>21</v>
      </c>
      <c r="Q116" s="174" t="s">
        <v>21</v>
      </c>
      <c r="R116" s="154" t="s">
        <v>21</v>
      </c>
      <c r="S116" s="155" t="s">
        <v>21</v>
      </c>
      <c r="T116" s="163">
        <v>0</v>
      </c>
      <c r="U116" s="164">
        <v>0</v>
      </c>
      <c r="V116" s="154" t="s">
        <v>21</v>
      </c>
      <c r="W116" s="155" t="s">
        <v>21</v>
      </c>
      <c r="X116" s="156"/>
      <c r="Y116" s="173" t="s">
        <v>21</v>
      </c>
      <c r="Z116" s="174" t="s">
        <v>21</v>
      </c>
      <c r="AA116" s="154" t="s">
        <v>21</v>
      </c>
      <c r="AB116" s="155" t="s">
        <v>21</v>
      </c>
      <c r="AC116" s="163">
        <v>0</v>
      </c>
      <c r="AD116" s="164">
        <v>0</v>
      </c>
      <c r="AE116" s="154" t="s">
        <v>21</v>
      </c>
      <c r="AF116" s="155" t="s">
        <v>21</v>
      </c>
      <c r="AG116" s="203"/>
      <c r="AH116" s="173" t="s">
        <v>21</v>
      </c>
      <c r="AI116" s="174" t="s">
        <v>21</v>
      </c>
      <c r="AJ116" s="154" t="s">
        <v>21</v>
      </c>
      <c r="AK116" s="155" t="s">
        <v>21</v>
      </c>
      <c r="AL116" s="163">
        <v>0</v>
      </c>
      <c r="AM116" s="164">
        <v>0</v>
      </c>
      <c r="AN116" s="154" t="s">
        <v>21</v>
      </c>
      <c r="AO116" s="155" t="s">
        <v>21</v>
      </c>
    </row>
    <row r="117" spans="1:41" ht="12.75">
      <c r="A117" s="144" t="s">
        <v>276</v>
      </c>
      <c r="B117" s="71">
        <v>647</v>
      </c>
      <c r="C117" s="74">
        <v>39234</v>
      </c>
      <c r="D117" s="84" t="s">
        <v>146</v>
      </c>
      <c r="E117" s="86" t="s">
        <v>127</v>
      </c>
      <c r="F117" s="115" t="s">
        <v>177</v>
      </c>
      <c r="G117" s="163">
        <v>0</v>
      </c>
      <c r="H117" s="164">
        <v>0</v>
      </c>
      <c r="I117" s="163">
        <v>0.2</v>
      </c>
      <c r="J117" s="164">
        <v>0.3</v>
      </c>
      <c r="K117" s="163">
        <v>0</v>
      </c>
      <c r="L117" s="164">
        <v>0</v>
      </c>
      <c r="M117" s="163">
        <v>0.2</v>
      </c>
      <c r="N117" s="164">
        <v>0.3</v>
      </c>
      <c r="O117" s="156"/>
      <c r="P117" s="163">
        <v>0</v>
      </c>
      <c r="Q117" s="164">
        <v>0</v>
      </c>
      <c r="R117" s="163">
        <v>0.3</v>
      </c>
      <c r="S117" s="164">
        <v>0.3</v>
      </c>
      <c r="T117" s="163">
        <v>0</v>
      </c>
      <c r="U117" s="164">
        <v>0</v>
      </c>
      <c r="V117" s="163">
        <v>0.3</v>
      </c>
      <c r="W117" s="164">
        <v>0.3</v>
      </c>
      <c r="X117" s="156"/>
      <c r="Y117" s="154">
        <v>0</v>
      </c>
      <c r="Z117" s="155">
        <v>0</v>
      </c>
      <c r="AA117" s="154">
        <v>0.3</v>
      </c>
      <c r="AB117" s="155">
        <v>0.3</v>
      </c>
      <c r="AC117" s="154">
        <v>0</v>
      </c>
      <c r="AD117" s="155">
        <v>0</v>
      </c>
      <c r="AE117" s="154">
        <v>0.3</v>
      </c>
      <c r="AF117" s="155">
        <v>0.3</v>
      </c>
      <c r="AG117" s="203"/>
      <c r="AH117" s="154">
        <v>0</v>
      </c>
      <c r="AI117" s="155">
        <v>0</v>
      </c>
      <c r="AJ117" s="154">
        <v>0.3</v>
      </c>
      <c r="AK117" s="155">
        <v>0.3</v>
      </c>
      <c r="AL117" s="154">
        <v>0</v>
      </c>
      <c r="AM117" s="155">
        <v>0</v>
      </c>
      <c r="AN117" s="154">
        <v>0.3</v>
      </c>
      <c r="AO117" s="155">
        <v>0.3</v>
      </c>
    </row>
    <row r="118" spans="1:41" ht="12.75">
      <c r="A118" s="144"/>
      <c r="B118" s="71"/>
      <c r="C118" s="74"/>
      <c r="D118" s="84"/>
      <c r="E118" s="86"/>
      <c r="F118" s="142" t="s">
        <v>283</v>
      </c>
      <c r="G118" s="163">
        <f aca="true" t="shared" si="31" ref="G118:N118">SUM(G89,G90,G91,G92,G93,G94,G95,G96,G97,G98,G99,G100,G101,G102,G103,G104,G105,G106,G107,G108,G109,G110,G111,G112,G113,G114,G115,G116,G117)</f>
        <v>-0.30000000000000004</v>
      </c>
      <c r="H118" s="164">
        <f t="shared" si="31"/>
        <v>0</v>
      </c>
      <c r="I118" s="163">
        <f t="shared" si="31"/>
        <v>10.09405</v>
      </c>
      <c r="J118" s="164">
        <f t="shared" si="31"/>
        <v>11.5</v>
      </c>
      <c r="K118" s="163">
        <f t="shared" si="31"/>
        <v>-0.1</v>
      </c>
      <c r="L118" s="164">
        <f t="shared" si="31"/>
        <v>-0.2</v>
      </c>
      <c r="M118" s="163">
        <f t="shared" si="31"/>
        <v>9.69405</v>
      </c>
      <c r="N118" s="164">
        <f t="shared" si="31"/>
        <v>11.299999999999999</v>
      </c>
      <c r="O118" s="156"/>
      <c r="P118" s="163">
        <f aca="true" t="shared" si="32" ref="P118:W118">SUM(P89,P90,P91,P92,P93,P94,P95,P96,P97,P98,P99,P100,P101,P102,P103,P104,P105,P106,P107,P108,P109,P110,P111,P112,P113,P114,P115,P116,P117)</f>
        <v>0</v>
      </c>
      <c r="Q118" s="164">
        <f t="shared" si="32"/>
        <v>0</v>
      </c>
      <c r="R118" s="163">
        <f t="shared" si="32"/>
        <v>14.649999999999999</v>
      </c>
      <c r="S118" s="164">
        <f t="shared" si="32"/>
        <v>11.750000000000002</v>
      </c>
      <c r="T118" s="163">
        <f t="shared" si="32"/>
        <v>-0.2</v>
      </c>
      <c r="U118" s="164">
        <f t="shared" si="32"/>
        <v>-0.2</v>
      </c>
      <c r="V118" s="163">
        <f t="shared" si="32"/>
        <v>14.45</v>
      </c>
      <c r="W118" s="164">
        <f t="shared" si="32"/>
        <v>11.549999999999999</v>
      </c>
      <c r="X118" s="156"/>
      <c r="Y118" s="163">
        <f aca="true" t="shared" si="33" ref="Y118:AF118">SUM(Y89,Y90,Y91,Y92,Y93,Y94,Y95,Y96,Y97,Y98,Y99,Y100,Y101,Y102,Y103,Y104,Y105,Y106,Y107,Y108,Y109,Y110,Y111,Y112,Y113,Y114,Y115,Y116,Y117)</f>
        <v>0</v>
      </c>
      <c r="Z118" s="164">
        <f t="shared" si="33"/>
        <v>0</v>
      </c>
      <c r="AA118" s="163">
        <f t="shared" si="33"/>
        <v>9.400000000000002</v>
      </c>
      <c r="AB118" s="164">
        <f t="shared" si="33"/>
        <v>12.200000000000001</v>
      </c>
      <c r="AC118" s="163">
        <f t="shared" si="33"/>
        <v>-0.1</v>
      </c>
      <c r="AD118" s="164">
        <f t="shared" si="33"/>
        <v>-0.2</v>
      </c>
      <c r="AE118" s="163">
        <f t="shared" si="33"/>
        <v>9.3</v>
      </c>
      <c r="AF118" s="164">
        <f t="shared" si="33"/>
        <v>12</v>
      </c>
      <c r="AG118" s="203"/>
      <c r="AH118" s="163">
        <f aca="true" t="shared" si="34" ref="AH118:AO118">SUM(AH89,AH90,AH91,AH92,AH93,AH94,AH95,AH96,AH97,AH98,AH99,AH100,AH101,AH102,AH103,AH104,AH105,AH106,AH107,AH108,AH109,AH110,AH111,AH112,AH113,AH114,AH115,AH116,AH117)</f>
        <v>0</v>
      </c>
      <c r="AI118" s="164">
        <f t="shared" si="34"/>
        <v>0</v>
      </c>
      <c r="AJ118" s="163">
        <f t="shared" si="34"/>
        <v>15.2</v>
      </c>
      <c r="AK118" s="164">
        <f t="shared" si="34"/>
        <v>12.5</v>
      </c>
      <c r="AL118" s="163">
        <f t="shared" si="34"/>
        <v>-0.2</v>
      </c>
      <c r="AM118" s="164">
        <f t="shared" si="34"/>
        <v>-0.2</v>
      </c>
      <c r="AN118" s="163">
        <f t="shared" si="34"/>
        <v>15</v>
      </c>
      <c r="AO118" s="164">
        <f t="shared" si="34"/>
        <v>12.299999999999999</v>
      </c>
    </row>
    <row r="119" spans="1:41" ht="12.75">
      <c r="A119" s="144"/>
      <c r="B119" s="71"/>
      <c r="C119" s="74"/>
      <c r="D119" s="84"/>
      <c r="E119" s="86"/>
      <c r="F119" s="115"/>
      <c r="G119" s="163"/>
      <c r="H119" s="164"/>
      <c r="I119" s="163"/>
      <c r="J119" s="164"/>
      <c r="K119" s="163"/>
      <c r="L119" s="164"/>
      <c r="M119" s="163"/>
      <c r="N119" s="164"/>
      <c r="O119" s="156"/>
      <c r="P119" s="163"/>
      <c r="Q119" s="164"/>
      <c r="R119" s="163"/>
      <c r="S119" s="164"/>
      <c r="T119" s="163"/>
      <c r="U119" s="164"/>
      <c r="V119" s="163"/>
      <c r="W119" s="164"/>
      <c r="X119" s="156"/>
      <c r="Y119" s="154"/>
      <c r="Z119" s="155"/>
      <c r="AA119" s="154"/>
      <c r="AB119" s="155"/>
      <c r="AC119" s="154"/>
      <c r="AD119" s="155"/>
      <c r="AE119" s="154"/>
      <c r="AF119" s="155"/>
      <c r="AG119" s="203"/>
      <c r="AH119" s="154"/>
      <c r="AI119" s="155"/>
      <c r="AJ119" s="154"/>
      <c r="AK119" s="155"/>
      <c r="AL119" s="154"/>
      <c r="AM119" s="155"/>
      <c r="AN119" s="154"/>
      <c r="AO119" s="155"/>
    </row>
    <row r="120" spans="1:41" ht="12.75">
      <c r="A120" s="144"/>
      <c r="B120" s="71"/>
      <c r="C120" s="74"/>
      <c r="D120" s="84"/>
      <c r="E120" s="86"/>
      <c r="F120" s="115"/>
      <c r="G120" s="163"/>
      <c r="H120" s="164"/>
      <c r="I120" s="163"/>
      <c r="J120" s="164"/>
      <c r="K120" s="163"/>
      <c r="L120" s="164"/>
      <c r="M120" s="163"/>
      <c r="N120" s="164"/>
      <c r="O120" s="156"/>
      <c r="P120" s="163"/>
      <c r="Q120" s="164"/>
      <c r="R120" s="163"/>
      <c r="S120" s="164"/>
      <c r="T120" s="163"/>
      <c r="U120" s="164"/>
      <c r="V120" s="163"/>
      <c r="W120" s="164"/>
      <c r="X120" s="156"/>
      <c r="Y120" s="154"/>
      <c r="Z120" s="155"/>
      <c r="AA120" s="154"/>
      <c r="AB120" s="155"/>
      <c r="AC120" s="154"/>
      <c r="AD120" s="155"/>
      <c r="AE120" s="154"/>
      <c r="AF120" s="155"/>
      <c r="AG120" s="203"/>
      <c r="AH120" s="154"/>
      <c r="AI120" s="155"/>
      <c r="AJ120" s="154"/>
      <c r="AK120" s="155"/>
      <c r="AL120" s="154"/>
      <c r="AM120" s="155"/>
      <c r="AN120" s="154"/>
      <c r="AO120" s="155"/>
    </row>
    <row r="121" spans="1:41" ht="12.75">
      <c r="A121" s="143" t="s">
        <v>263</v>
      </c>
      <c r="B121" s="71">
        <v>18</v>
      </c>
      <c r="C121" s="74">
        <v>39101</v>
      </c>
      <c r="D121" s="78" t="s">
        <v>112</v>
      </c>
      <c r="E121" s="96" t="s">
        <v>55</v>
      </c>
      <c r="F121" s="125" t="s">
        <v>5</v>
      </c>
      <c r="G121" s="163" t="s">
        <v>8</v>
      </c>
      <c r="H121" s="164" t="s">
        <v>8</v>
      </c>
      <c r="I121" s="163">
        <v>0</v>
      </c>
      <c r="J121" s="164">
        <v>0</v>
      </c>
      <c r="K121" s="163">
        <v>0</v>
      </c>
      <c r="L121" s="164">
        <v>0</v>
      </c>
      <c r="M121" s="163" t="s">
        <v>8</v>
      </c>
      <c r="N121" s="164" t="s">
        <v>8</v>
      </c>
      <c r="O121" s="168"/>
      <c r="P121" s="163" t="s">
        <v>8</v>
      </c>
      <c r="Q121" s="164" t="s">
        <v>8</v>
      </c>
      <c r="R121" s="163">
        <v>0</v>
      </c>
      <c r="S121" s="164">
        <v>0</v>
      </c>
      <c r="T121" s="163">
        <v>0</v>
      </c>
      <c r="U121" s="164">
        <v>0</v>
      </c>
      <c r="V121" s="163" t="s">
        <v>8</v>
      </c>
      <c r="W121" s="164" t="s">
        <v>8</v>
      </c>
      <c r="X121" s="168"/>
      <c r="Y121" s="163" t="s">
        <v>8</v>
      </c>
      <c r="Z121" s="164" t="s">
        <v>8</v>
      </c>
      <c r="AA121" s="163">
        <v>0</v>
      </c>
      <c r="AB121" s="164">
        <v>0</v>
      </c>
      <c r="AC121" s="163">
        <v>0</v>
      </c>
      <c r="AD121" s="164">
        <v>0</v>
      </c>
      <c r="AE121" s="163" t="s">
        <v>8</v>
      </c>
      <c r="AF121" s="164" t="s">
        <v>8</v>
      </c>
      <c r="AG121" s="168"/>
      <c r="AH121" s="163" t="s">
        <v>8</v>
      </c>
      <c r="AI121" s="164" t="s">
        <v>8</v>
      </c>
      <c r="AJ121" s="163">
        <v>0</v>
      </c>
      <c r="AK121" s="164">
        <v>0</v>
      </c>
      <c r="AL121" s="163">
        <v>0</v>
      </c>
      <c r="AM121" s="164">
        <v>0</v>
      </c>
      <c r="AN121" s="163" t="s">
        <v>8</v>
      </c>
      <c r="AO121" s="164" t="s">
        <v>8</v>
      </c>
    </row>
    <row r="122" spans="1:41" ht="12.75">
      <c r="A122" s="144" t="s">
        <v>217</v>
      </c>
      <c r="B122" s="71">
        <v>592</v>
      </c>
      <c r="C122" s="74">
        <v>39198</v>
      </c>
      <c r="D122" s="80" t="s">
        <v>113</v>
      </c>
      <c r="E122" s="91" t="s">
        <v>104</v>
      </c>
      <c r="F122" s="120" t="s">
        <v>5</v>
      </c>
      <c r="G122" s="163">
        <v>1.4</v>
      </c>
      <c r="H122" s="164">
        <v>1.4</v>
      </c>
      <c r="I122" s="163">
        <v>0.4</v>
      </c>
      <c r="J122" s="164">
        <v>0.4</v>
      </c>
      <c r="K122" s="163">
        <v>0.2</v>
      </c>
      <c r="L122" s="164">
        <v>0.2</v>
      </c>
      <c r="M122" s="187">
        <f>G122+I122+K122</f>
        <v>1.9999999999999998</v>
      </c>
      <c r="N122" s="188">
        <f>H122+J122+L122</f>
        <v>1.9999999999999998</v>
      </c>
      <c r="O122" s="168"/>
      <c r="P122" s="163">
        <v>1.4</v>
      </c>
      <c r="Q122" s="164">
        <v>1.4</v>
      </c>
      <c r="R122" s="163">
        <v>0.4</v>
      </c>
      <c r="S122" s="164">
        <v>0.4</v>
      </c>
      <c r="T122" s="163">
        <v>0.2</v>
      </c>
      <c r="U122" s="164">
        <v>0.2</v>
      </c>
      <c r="V122" s="187">
        <f>P122+R122+T122</f>
        <v>1.9999999999999998</v>
      </c>
      <c r="W122" s="188">
        <f>Q122+S122+U122</f>
        <v>1.9999999999999998</v>
      </c>
      <c r="X122" s="168"/>
      <c r="Y122" s="163">
        <v>1.4</v>
      </c>
      <c r="Z122" s="164">
        <v>1.4</v>
      </c>
      <c r="AA122" s="163">
        <v>0.4</v>
      </c>
      <c r="AB122" s="164">
        <v>0.4</v>
      </c>
      <c r="AC122" s="163">
        <v>0.2</v>
      </c>
      <c r="AD122" s="164">
        <v>0.2</v>
      </c>
      <c r="AE122" s="187">
        <f>Y122+AA122+AC122</f>
        <v>1.9999999999999998</v>
      </c>
      <c r="AF122" s="188">
        <f>Z122+AB122+AD122</f>
        <v>1.9999999999999998</v>
      </c>
      <c r="AG122" s="168"/>
      <c r="AH122" s="163">
        <v>1.4</v>
      </c>
      <c r="AI122" s="164">
        <v>1.4</v>
      </c>
      <c r="AJ122" s="163">
        <v>0.4</v>
      </c>
      <c r="AK122" s="164">
        <v>0.4</v>
      </c>
      <c r="AL122" s="163">
        <v>0.2</v>
      </c>
      <c r="AM122" s="164">
        <v>0.2</v>
      </c>
      <c r="AN122" s="187">
        <f>AH122+AJ122+AL122</f>
        <v>1.9999999999999998</v>
      </c>
      <c r="AO122" s="188">
        <f>AI122+AK122+AM122</f>
        <v>1.9999999999999998</v>
      </c>
    </row>
    <row r="123" spans="1:41" ht="12.75">
      <c r="A123" s="144"/>
      <c r="B123" s="71"/>
      <c r="C123" s="74"/>
      <c r="D123" s="80"/>
      <c r="E123" s="91"/>
      <c r="F123" s="142" t="s">
        <v>283</v>
      </c>
      <c r="G123" s="163">
        <f aca="true" t="shared" si="35" ref="G123:N123">SUM(G121,G122)</f>
        <v>1.4</v>
      </c>
      <c r="H123" s="164">
        <f t="shared" si="35"/>
        <v>1.4</v>
      </c>
      <c r="I123" s="163">
        <f t="shared" si="35"/>
        <v>0.4</v>
      </c>
      <c r="J123" s="164">
        <f t="shared" si="35"/>
        <v>0.4</v>
      </c>
      <c r="K123" s="163">
        <f t="shared" si="35"/>
        <v>0.2</v>
      </c>
      <c r="L123" s="164">
        <f t="shared" si="35"/>
        <v>0.2</v>
      </c>
      <c r="M123" s="163">
        <f t="shared" si="35"/>
        <v>1.9999999999999998</v>
      </c>
      <c r="N123" s="164">
        <f t="shared" si="35"/>
        <v>1.9999999999999998</v>
      </c>
      <c r="O123" s="168"/>
      <c r="P123" s="163">
        <f aca="true" t="shared" si="36" ref="P123:W123">SUM(P121,P122)</f>
        <v>1.4</v>
      </c>
      <c r="Q123" s="164">
        <f t="shared" si="36"/>
        <v>1.4</v>
      </c>
      <c r="R123" s="163">
        <f t="shared" si="36"/>
        <v>0.4</v>
      </c>
      <c r="S123" s="164">
        <f t="shared" si="36"/>
        <v>0.4</v>
      </c>
      <c r="T123" s="163">
        <f t="shared" si="36"/>
        <v>0.2</v>
      </c>
      <c r="U123" s="164">
        <f t="shared" si="36"/>
        <v>0.2</v>
      </c>
      <c r="V123" s="163">
        <f t="shared" si="36"/>
        <v>1.9999999999999998</v>
      </c>
      <c r="W123" s="164">
        <f t="shared" si="36"/>
        <v>1.9999999999999998</v>
      </c>
      <c r="X123" s="168"/>
      <c r="Y123" s="163">
        <f aca="true" t="shared" si="37" ref="Y123:AF123">SUM(Y121,Y122)</f>
        <v>1.4</v>
      </c>
      <c r="Z123" s="164">
        <f t="shared" si="37"/>
        <v>1.4</v>
      </c>
      <c r="AA123" s="163">
        <f t="shared" si="37"/>
        <v>0.4</v>
      </c>
      <c r="AB123" s="164">
        <f t="shared" si="37"/>
        <v>0.4</v>
      </c>
      <c r="AC123" s="163">
        <f t="shared" si="37"/>
        <v>0.2</v>
      </c>
      <c r="AD123" s="164">
        <f t="shared" si="37"/>
        <v>0.2</v>
      </c>
      <c r="AE123" s="163">
        <f t="shared" si="37"/>
        <v>1.9999999999999998</v>
      </c>
      <c r="AF123" s="164">
        <f t="shared" si="37"/>
        <v>1.9999999999999998</v>
      </c>
      <c r="AG123" s="168"/>
      <c r="AH123" s="163">
        <f aca="true" t="shared" si="38" ref="AH123:AO123">SUM(AH121,AH122)</f>
        <v>1.4</v>
      </c>
      <c r="AI123" s="164">
        <f t="shared" si="38"/>
        <v>1.4</v>
      </c>
      <c r="AJ123" s="163">
        <f t="shared" si="38"/>
        <v>0.4</v>
      </c>
      <c r="AK123" s="164">
        <f t="shared" si="38"/>
        <v>0.4</v>
      </c>
      <c r="AL123" s="163">
        <f t="shared" si="38"/>
        <v>0.2</v>
      </c>
      <c r="AM123" s="164">
        <f t="shared" si="38"/>
        <v>0.2</v>
      </c>
      <c r="AN123" s="163">
        <f t="shared" si="38"/>
        <v>1.9999999999999998</v>
      </c>
      <c r="AO123" s="164">
        <f t="shared" si="38"/>
        <v>1.9999999999999998</v>
      </c>
    </row>
    <row r="124" spans="1:41" ht="12.75">
      <c r="A124" s="144"/>
      <c r="B124" s="71"/>
      <c r="C124" s="74"/>
      <c r="D124" s="80"/>
      <c r="E124" s="91"/>
      <c r="F124" s="120"/>
      <c r="G124" s="163"/>
      <c r="H124" s="164"/>
      <c r="I124" s="163"/>
      <c r="J124" s="164"/>
      <c r="K124" s="163"/>
      <c r="L124" s="164"/>
      <c r="M124" s="187"/>
      <c r="N124" s="188"/>
      <c r="O124" s="168"/>
      <c r="P124" s="163"/>
      <c r="Q124" s="164"/>
      <c r="R124" s="163"/>
      <c r="S124" s="164"/>
      <c r="T124" s="163"/>
      <c r="U124" s="164"/>
      <c r="V124" s="187"/>
      <c r="W124" s="188"/>
      <c r="X124" s="168"/>
      <c r="Y124" s="163"/>
      <c r="Z124" s="164"/>
      <c r="AA124" s="163"/>
      <c r="AB124" s="164"/>
      <c r="AC124" s="163"/>
      <c r="AD124" s="164"/>
      <c r="AE124" s="187"/>
      <c r="AF124" s="188"/>
      <c r="AG124" s="168"/>
      <c r="AH124" s="163"/>
      <c r="AI124" s="164"/>
      <c r="AJ124" s="163"/>
      <c r="AK124" s="164"/>
      <c r="AL124" s="163"/>
      <c r="AM124" s="164"/>
      <c r="AN124" s="187"/>
      <c r="AO124" s="188"/>
    </row>
    <row r="125" spans="1:41" ht="12.75">
      <c r="A125" s="144" t="s">
        <v>223</v>
      </c>
      <c r="B125" s="71">
        <v>178</v>
      </c>
      <c r="C125" s="74">
        <v>39158</v>
      </c>
      <c r="D125" s="78" t="s">
        <v>74</v>
      </c>
      <c r="E125" s="97" t="s">
        <v>56</v>
      </c>
      <c r="F125" s="126" t="s">
        <v>18</v>
      </c>
      <c r="G125" s="163">
        <v>0</v>
      </c>
      <c r="H125" s="164">
        <v>0</v>
      </c>
      <c r="I125" s="163">
        <v>0</v>
      </c>
      <c r="J125" s="164">
        <v>0</v>
      </c>
      <c r="K125" s="163">
        <v>0</v>
      </c>
      <c r="L125" s="164">
        <v>0</v>
      </c>
      <c r="M125" s="187">
        <f>G125+I125+K125</f>
        <v>0</v>
      </c>
      <c r="N125" s="188">
        <f>H125+J125+L125</f>
        <v>0</v>
      </c>
      <c r="O125" s="168"/>
      <c r="P125" s="163">
        <v>0</v>
      </c>
      <c r="Q125" s="164">
        <v>0</v>
      </c>
      <c r="R125" s="163">
        <v>0</v>
      </c>
      <c r="S125" s="164">
        <v>0</v>
      </c>
      <c r="T125" s="163">
        <v>0</v>
      </c>
      <c r="U125" s="164">
        <v>0</v>
      </c>
      <c r="V125" s="187">
        <f>P125+R125+T125</f>
        <v>0</v>
      </c>
      <c r="W125" s="188">
        <f>Q125+S125+U125</f>
        <v>0</v>
      </c>
      <c r="X125" s="168"/>
      <c r="Y125" s="163">
        <v>0</v>
      </c>
      <c r="Z125" s="164">
        <v>0</v>
      </c>
      <c r="AA125" s="163">
        <v>0</v>
      </c>
      <c r="AB125" s="164">
        <v>0</v>
      </c>
      <c r="AC125" s="163">
        <v>0</v>
      </c>
      <c r="AD125" s="164">
        <v>0</v>
      </c>
      <c r="AE125" s="187">
        <f>Y125+AA125+AC125</f>
        <v>0</v>
      </c>
      <c r="AF125" s="188">
        <f>Z125+AB125+AD125</f>
        <v>0</v>
      </c>
      <c r="AG125" s="168"/>
      <c r="AH125" s="187">
        <v>0</v>
      </c>
      <c r="AI125" s="164">
        <v>0</v>
      </c>
      <c r="AJ125" s="163">
        <v>0</v>
      </c>
      <c r="AK125" s="164">
        <v>0</v>
      </c>
      <c r="AL125" s="163">
        <v>0</v>
      </c>
      <c r="AM125" s="164">
        <v>0</v>
      </c>
      <c r="AN125" s="187">
        <f>AH125+AJ125+AL125</f>
        <v>0</v>
      </c>
      <c r="AO125" s="188">
        <f>AI125+AK125+AM125</f>
        <v>0</v>
      </c>
    </row>
    <row r="126" spans="1:41" ht="12.75">
      <c r="A126" s="144"/>
      <c r="B126" s="71"/>
      <c r="C126" s="74"/>
      <c r="D126" s="78"/>
      <c r="E126" s="97"/>
      <c r="F126" s="126"/>
      <c r="G126" s="163"/>
      <c r="H126" s="164"/>
      <c r="I126" s="163"/>
      <c r="J126" s="164"/>
      <c r="K126" s="163"/>
      <c r="L126" s="164"/>
      <c r="M126" s="187"/>
      <c r="N126" s="188"/>
      <c r="O126" s="168"/>
      <c r="P126" s="163"/>
      <c r="Q126" s="164"/>
      <c r="R126" s="163"/>
      <c r="S126" s="164"/>
      <c r="T126" s="163"/>
      <c r="U126" s="164"/>
      <c r="V126" s="187"/>
      <c r="W126" s="188"/>
      <c r="X126" s="168"/>
      <c r="Y126" s="163"/>
      <c r="Z126" s="164"/>
      <c r="AA126" s="163"/>
      <c r="AB126" s="164"/>
      <c r="AC126" s="163"/>
      <c r="AD126" s="164"/>
      <c r="AE126" s="187"/>
      <c r="AF126" s="188"/>
      <c r="AG126" s="168"/>
      <c r="AH126" s="187"/>
      <c r="AI126" s="164"/>
      <c r="AJ126" s="163"/>
      <c r="AK126" s="164"/>
      <c r="AL126" s="163"/>
      <c r="AM126" s="164"/>
      <c r="AN126" s="187"/>
      <c r="AO126" s="188"/>
    </row>
    <row r="127" spans="1:41" ht="12.75">
      <c r="A127" s="143" t="s">
        <v>242</v>
      </c>
      <c r="B127" s="71">
        <v>666</v>
      </c>
      <c r="C127" s="74">
        <v>39244</v>
      </c>
      <c r="D127" s="77" t="s">
        <v>158</v>
      </c>
      <c r="E127" s="86" t="s">
        <v>166</v>
      </c>
      <c r="F127" s="115" t="s">
        <v>170</v>
      </c>
      <c r="G127" s="163">
        <v>0</v>
      </c>
      <c r="H127" s="164">
        <v>0</v>
      </c>
      <c r="I127" s="163">
        <v>0</v>
      </c>
      <c r="J127" s="164">
        <v>0</v>
      </c>
      <c r="K127" s="163">
        <v>0</v>
      </c>
      <c r="L127" s="164">
        <v>0</v>
      </c>
      <c r="M127" s="165">
        <f>G127+I127+K127</f>
        <v>0</v>
      </c>
      <c r="N127" s="166">
        <f>H127+J127+L127</f>
        <v>0</v>
      </c>
      <c r="O127" s="156"/>
      <c r="P127" s="163">
        <v>0</v>
      </c>
      <c r="Q127" s="164">
        <v>0</v>
      </c>
      <c r="R127" s="163">
        <v>0</v>
      </c>
      <c r="S127" s="164">
        <v>0</v>
      </c>
      <c r="T127" s="163">
        <v>0</v>
      </c>
      <c r="U127" s="164">
        <v>0</v>
      </c>
      <c r="V127" s="165">
        <f>P127+R127+T127</f>
        <v>0</v>
      </c>
      <c r="W127" s="166">
        <f>Q127+S127+U127</f>
        <v>0</v>
      </c>
      <c r="X127" s="157"/>
      <c r="Y127" s="163">
        <v>0</v>
      </c>
      <c r="Z127" s="164">
        <v>0</v>
      </c>
      <c r="AA127" s="163">
        <v>0</v>
      </c>
      <c r="AB127" s="164">
        <v>0</v>
      </c>
      <c r="AC127" s="163">
        <v>0</v>
      </c>
      <c r="AD127" s="164">
        <v>0</v>
      </c>
      <c r="AE127" s="165">
        <f>Y127+AA127+AC127</f>
        <v>0</v>
      </c>
      <c r="AF127" s="166">
        <f>Z127+AB127+AD127</f>
        <v>0</v>
      </c>
      <c r="AG127" s="158"/>
      <c r="AH127" s="163">
        <v>0</v>
      </c>
      <c r="AI127" s="164">
        <v>0</v>
      </c>
      <c r="AJ127" s="163">
        <v>0</v>
      </c>
      <c r="AK127" s="164">
        <v>0</v>
      </c>
      <c r="AL127" s="163">
        <v>0</v>
      </c>
      <c r="AM127" s="164">
        <v>0</v>
      </c>
      <c r="AN127" s="165">
        <f>AH127+AJ127+AL127</f>
        <v>0</v>
      </c>
      <c r="AO127" s="166">
        <f>AI127+AK127+AM127</f>
        <v>0</v>
      </c>
    </row>
    <row r="128" spans="1:41" ht="12.75">
      <c r="A128" s="143"/>
      <c r="B128" s="71"/>
      <c r="C128" s="74"/>
      <c r="D128" s="77"/>
      <c r="E128" s="86"/>
      <c r="F128" s="115"/>
      <c r="G128" s="163"/>
      <c r="H128" s="164"/>
      <c r="I128" s="163"/>
      <c r="J128" s="164"/>
      <c r="K128" s="163"/>
      <c r="L128" s="164"/>
      <c r="M128" s="165"/>
      <c r="N128" s="166"/>
      <c r="O128" s="156"/>
      <c r="P128" s="163"/>
      <c r="Q128" s="164"/>
      <c r="R128" s="163"/>
      <c r="S128" s="164"/>
      <c r="T128" s="163"/>
      <c r="U128" s="164"/>
      <c r="V128" s="165"/>
      <c r="W128" s="166"/>
      <c r="X128" s="157"/>
      <c r="Y128" s="163"/>
      <c r="Z128" s="164"/>
      <c r="AA128" s="163"/>
      <c r="AB128" s="164"/>
      <c r="AC128" s="163"/>
      <c r="AD128" s="164"/>
      <c r="AE128" s="165"/>
      <c r="AF128" s="166"/>
      <c r="AG128" s="158"/>
      <c r="AH128" s="163"/>
      <c r="AI128" s="164"/>
      <c r="AJ128" s="163"/>
      <c r="AK128" s="164"/>
      <c r="AL128" s="163"/>
      <c r="AM128" s="164"/>
      <c r="AN128" s="165"/>
      <c r="AO128" s="166"/>
    </row>
    <row r="129" spans="1:41" ht="12.75">
      <c r="A129" s="143" t="s">
        <v>238</v>
      </c>
      <c r="B129" s="71">
        <v>504</v>
      </c>
      <c r="C129" s="74">
        <v>39185</v>
      </c>
      <c r="D129" s="78" t="s">
        <v>110</v>
      </c>
      <c r="E129" s="91" t="s">
        <v>50</v>
      </c>
      <c r="F129" s="120" t="s">
        <v>6</v>
      </c>
      <c r="G129" s="163">
        <v>-1.2</v>
      </c>
      <c r="H129" s="164">
        <v>-0.5</v>
      </c>
      <c r="I129" s="163" t="s">
        <v>7</v>
      </c>
      <c r="J129" s="164" t="s">
        <v>7</v>
      </c>
      <c r="K129" s="163">
        <v>-0.2</v>
      </c>
      <c r="L129" s="164" t="s">
        <v>7</v>
      </c>
      <c r="M129" s="165">
        <f aca="true" t="shared" si="39" ref="M129:N133">SUM(G129,I129,K129)</f>
        <v>-1.4</v>
      </c>
      <c r="N129" s="166">
        <f t="shared" si="39"/>
        <v>-0.5</v>
      </c>
      <c r="O129" s="168"/>
      <c r="P129" s="163">
        <v>-0.5</v>
      </c>
      <c r="Q129" s="164">
        <v>-0.5</v>
      </c>
      <c r="R129" s="163" t="s">
        <v>7</v>
      </c>
      <c r="S129" s="164" t="s">
        <v>7</v>
      </c>
      <c r="T129" s="163">
        <v>-0.2</v>
      </c>
      <c r="U129" s="164">
        <v>-0.2</v>
      </c>
      <c r="V129" s="165">
        <f aca="true" t="shared" si="40" ref="V129:W133">SUM(P129,R129,T129)</f>
        <v>-0.7</v>
      </c>
      <c r="W129" s="166">
        <f t="shared" si="40"/>
        <v>-0.7</v>
      </c>
      <c r="X129" s="168"/>
      <c r="Y129" s="163">
        <v>-0.5</v>
      </c>
      <c r="Z129" s="164">
        <v>-0.5</v>
      </c>
      <c r="AA129" s="163" t="s">
        <v>7</v>
      </c>
      <c r="AB129" s="164" t="s">
        <v>7</v>
      </c>
      <c r="AC129" s="163">
        <v>-0.2</v>
      </c>
      <c r="AD129" s="164">
        <v>-0.2</v>
      </c>
      <c r="AE129" s="165">
        <f aca="true" t="shared" si="41" ref="AE129:AF133">SUM(Y129,AA129,AC129)</f>
        <v>-0.7</v>
      </c>
      <c r="AF129" s="166">
        <f t="shared" si="41"/>
        <v>-0.7</v>
      </c>
      <c r="AG129" s="168"/>
      <c r="AH129" s="163">
        <v>-0.6</v>
      </c>
      <c r="AI129" s="164">
        <v>-0.6</v>
      </c>
      <c r="AJ129" s="163" t="s">
        <v>7</v>
      </c>
      <c r="AK129" s="164" t="s">
        <v>7</v>
      </c>
      <c r="AL129" s="163">
        <v>-0.2</v>
      </c>
      <c r="AM129" s="164">
        <v>-0.2</v>
      </c>
      <c r="AN129" s="165">
        <f aca="true" t="shared" si="42" ref="AN129:AO133">SUM(AH129,AJ129,AL129)</f>
        <v>-0.8</v>
      </c>
      <c r="AO129" s="166">
        <f t="shared" si="42"/>
        <v>-0.8</v>
      </c>
    </row>
    <row r="130" spans="1:41" ht="12.75">
      <c r="A130" s="143" t="s">
        <v>252</v>
      </c>
      <c r="B130" s="71">
        <v>464</v>
      </c>
      <c r="C130" s="74">
        <v>39178</v>
      </c>
      <c r="D130" s="78" t="s">
        <v>111</v>
      </c>
      <c r="E130" s="92" t="s">
        <v>83</v>
      </c>
      <c r="F130" s="121" t="s">
        <v>6</v>
      </c>
      <c r="G130" s="163">
        <v>-1</v>
      </c>
      <c r="H130" s="164">
        <v>-1.5</v>
      </c>
      <c r="I130" s="163" t="s">
        <v>7</v>
      </c>
      <c r="J130" s="164" t="s">
        <v>7</v>
      </c>
      <c r="K130" s="163">
        <v>-0.2</v>
      </c>
      <c r="L130" s="164">
        <v>-0.2</v>
      </c>
      <c r="M130" s="165">
        <f t="shared" si="39"/>
        <v>-1.2</v>
      </c>
      <c r="N130" s="166">
        <f t="shared" si="39"/>
        <v>-1.7</v>
      </c>
      <c r="O130" s="167"/>
      <c r="P130" s="163">
        <v>-1.1</v>
      </c>
      <c r="Q130" s="164">
        <v>-1.5</v>
      </c>
      <c r="R130" s="163" t="s">
        <v>7</v>
      </c>
      <c r="S130" s="164" t="s">
        <v>7</v>
      </c>
      <c r="T130" s="163">
        <v>-0.2</v>
      </c>
      <c r="U130" s="164">
        <v>-0.2</v>
      </c>
      <c r="V130" s="165">
        <f t="shared" si="40"/>
        <v>-1.3</v>
      </c>
      <c r="W130" s="166">
        <f t="shared" si="40"/>
        <v>-1.7</v>
      </c>
      <c r="X130" s="168"/>
      <c r="Y130" s="163">
        <v>-1.2</v>
      </c>
      <c r="Z130" s="164">
        <v>-1.5</v>
      </c>
      <c r="AA130" s="163" t="s">
        <v>7</v>
      </c>
      <c r="AB130" s="164" t="s">
        <v>7</v>
      </c>
      <c r="AC130" s="163">
        <v>-0.2</v>
      </c>
      <c r="AD130" s="164">
        <v>-0.2</v>
      </c>
      <c r="AE130" s="165">
        <f t="shared" si="41"/>
        <v>-1.4</v>
      </c>
      <c r="AF130" s="166">
        <f t="shared" si="41"/>
        <v>-1.7</v>
      </c>
      <c r="AG130" s="168"/>
      <c r="AH130" s="163">
        <v>-1.3</v>
      </c>
      <c r="AI130" s="164">
        <v>-1.5</v>
      </c>
      <c r="AJ130" s="163" t="s">
        <v>7</v>
      </c>
      <c r="AK130" s="164" t="s">
        <v>7</v>
      </c>
      <c r="AL130" s="163">
        <v>-0.2</v>
      </c>
      <c r="AM130" s="164">
        <v>-0.2</v>
      </c>
      <c r="AN130" s="165">
        <f t="shared" si="42"/>
        <v>-1.5</v>
      </c>
      <c r="AO130" s="166">
        <f t="shared" si="42"/>
        <v>-1.7</v>
      </c>
    </row>
    <row r="131" spans="1:41" ht="12.75">
      <c r="A131" s="143" t="s">
        <v>253</v>
      </c>
      <c r="B131" s="71">
        <v>627</v>
      </c>
      <c r="C131" s="74">
        <v>39234</v>
      </c>
      <c r="D131" s="78" t="s">
        <v>63</v>
      </c>
      <c r="E131" s="93" t="s">
        <v>52</v>
      </c>
      <c r="F131" s="122" t="s">
        <v>6</v>
      </c>
      <c r="G131" s="190">
        <f>-0.7-0.6</f>
        <v>-1.2999999999999998</v>
      </c>
      <c r="H131" s="191">
        <f>-2.2-1.1</f>
        <v>-3.3000000000000003</v>
      </c>
      <c r="I131" s="190" t="s">
        <v>7</v>
      </c>
      <c r="J131" s="191" t="s">
        <v>7</v>
      </c>
      <c r="K131" s="190">
        <f>-0.2-0.2</f>
        <v>-0.4</v>
      </c>
      <c r="L131" s="191">
        <f>-0.5-0.2</f>
        <v>-0.7</v>
      </c>
      <c r="M131" s="165">
        <f t="shared" si="39"/>
        <v>-1.6999999999999997</v>
      </c>
      <c r="N131" s="166">
        <f t="shared" si="39"/>
        <v>-4</v>
      </c>
      <c r="O131" s="172"/>
      <c r="P131" s="190">
        <f>-1.8-0.9</f>
        <v>-2.7</v>
      </c>
      <c r="Q131" s="191">
        <f>-2.2-1.1</f>
        <v>-3.3000000000000003</v>
      </c>
      <c r="R131" s="190" t="s">
        <v>7</v>
      </c>
      <c r="S131" s="191" t="s">
        <v>7</v>
      </c>
      <c r="T131" s="190">
        <f>-0.5-0.2</f>
        <v>-0.7</v>
      </c>
      <c r="U131" s="191">
        <f>-0.5-0.2</f>
        <v>-0.7</v>
      </c>
      <c r="V131" s="165">
        <f t="shared" si="40"/>
        <v>-3.4000000000000004</v>
      </c>
      <c r="W131" s="166">
        <f t="shared" si="40"/>
        <v>-4</v>
      </c>
      <c r="X131" s="172"/>
      <c r="Y131" s="192">
        <f>-2.2-1.1</f>
        <v>-3.3000000000000003</v>
      </c>
      <c r="Z131" s="193">
        <f>-2.2-1.1</f>
        <v>-3.3000000000000003</v>
      </c>
      <c r="AA131" s="190" t="s">
        <v>7</v>
      </c>
      <c r="AB131" s="191" t="s">
        <v>7</v>
      </c>
      <c r="AC131" s="192">
        <f>-0.5-0.2</f>
        <v>-0.7</v>
      </c>
      <c r="AD131" s="193">
        <f>-0.5-0.2</f>
        <v>-0.7</v>
      </c>
      <c r="AE131" s="165">
        <f t="shared" si="41"/>
        <v>-4</v>
      </c>
      <c r="AF131" s="166">
        <f t="shared" si="41"/>
        <v>-4</v>
      </c>
      <c r="AG131" s="172"/>
      <c r="AH131" s="192">
        <f>-2.3-1.2</f>
        <v>-3.5</v>
      </c>
      <c r="AI131" s="193">
        <f>-2.3-1.2</f>
        <v>-3.5</v>
      </c>
      <c r="AJ131" s="190" t="s">
        <v>7</v>
      </c>
      <c r="AK131" s="191" t="s">
        <v>7</v>
      </c>
      <c r="AL131" s="192">
        <f>-0.5-0.2</f>
        <v>-0.7</v>
      </c>
      <c r="AM131" s="193">
        <f>-0.5-0.2</f>
        <v>-0.7</v>
      </c>
      <c r="AN131" s="165">
        <f t="shared" si="42"/>
        <v>-4.2</v>
      </c>
      <c r="AO131" s="166">
        <f t="shared" si="42"/>
        <v>-4.2</v>
      </c>
    </row>
    <row r="132" spans="1:41" ht="12.75">
      <c r="A132" s="143" t="s">
        <v>254</v>
      </c>
      <c r="B132" s="71">
        <v>118</v>
      </c>
      <c r="C132" s="74">
        <v>39136</v>
      </c>
      <c r="D132" s="79" t="s">
        <v>65</v>
      </c>
      <c r="E132" s="90" t="s">
        <v>53</v>
      </c>
      <c r="F132" s="119" t="s">
        <v>6</v>
      </c>
      <c r="G132" s="169">
        <v>-1.5</v>
      </c>
      <c r="H132" s="170">
        <v>-0.6</v>
      </c>
      <c r="I132" s="169" t="s">
        <v>7</v>
      </c>
      <c r="J132" s="170" t="s">
        <v>7</v>
      </c>
      <c r="K132" s="169">
        <v>-0.2</v>
      </c>
      <c r="L132" s="170">
        <v>-0.2</v>
      </c>
      <c r="M132" s="165">
        <f t="shared" si="39"/>
        <v>-1.7</v>
      </c>
      <c r="N132" s="166">
        <f t="shared" si="39"/>
        <v>-0.8</v>
      </c>
      <c r="O132" s="172"/>
      <c r="P132" s="169">
        <v>-0.6</v>
      </c>
      <c r="Q132" s="170">
        <v>-0.6</v>
      </c>
      <c r="R132" s="169" t="s">
        <v>7</v>
      </c>
      <c r="S132" s="170" t="s">
        <v>7</v>
      </c>
      <c r="T132" s="169">
        <v>-0.2</v>
      </c>
      <c r="U132" s="170">
        <v>-0.2</v>
      </c>
      <c r="V132" s="165">
        <f t="shared" si="40"/>
        <v>-0.8</v>
      </c>
      <c r="W132" s="166">
        <f t="shared" si="40"/>
        <v>-0.8</v>
      </c>
      <c r="X132" s="172"/>
      <c r="Y132" s="169">
        <v>-0.6</v>
      </c>
      <c r="Z132" s="170">
        <v>-0.6</v>
      </c>
      <c r="AA132" s="169" t="s">
        <v>7</v>
      </c>
      <c r="AB132" s="170" t="s">
        <v>7</v>
      </c>
      <c r="AC132" s="169">
        <v>-0.2</v>
      </c>
      <c r="AD132" s="170">
        <v>-0.2</v>
      </c>
      <c r="AE132" s="165">
        <f t="shared" si="41"/>
        <v>-0.8</v>
      </c>
      <c r="AF132" s="166">
        <f t="shared" si="41"/>
        <v>-0.8</v>
      </c>
      <c r="AG132" s="172"/>
      <c r="AH132" s="169">
        <v>-0.7</v>
      </c>
      <c r="AI132" s="170">
        <v>-0.7</v>
      </c>
      <c r="AJ132" s="169" t="s">
        <v>7</v>
      </c>
      <c r="AK132" s="170" t="s">
        <v>7</v>
      </c>
      <c r="AL132" s="169">
        <v>-0.2</v>
      </c>
      <c r="AM132" s="170">
        <v>-0.2</v>
      </c>
      <c r="AN132" s="165">
        <f t="shared" si="42"/>
        <v>-0.8999999999999999</v>
      </c>
      <c r="AO132" s="166">
        <f t="shared" si="42"/>
        <v>-0.8999999999999999</v>
      </c>
    </row>
    <row r="133" spans="1:41" ht="12.75">
      <c r="A133" s="144" t="s">
        <v>265</v>
      </c>
      <c r="B133" s="71">
        <v>703</v>
      </c>
      <c r="C133" s="74">
        <v>39255</v>
      </c>
      <c r="D133" s="82" t="s">
        <v>130</v>
      </c>
      <c r="E133" s="86" t="s">
        <v>210</v>
      </c>
      <c r="F133" s="115" t="s">
        <v>6</v>
      </c>
      <c r="G133" s="154">
        <v>2.5</v>
      </c>
      <c r="H133" s="155">
        <v>2.5</v>
      </c>
      <c r="I133" s="154" t="s">
        <v>21</v>
      </c>
      <c r="J133" s="155" t="s">
        <v>21</v>
      </c>
      <c r="K133" s="154">
        <v>0.5</v>
      </c>
      <c r="L133" s="155">
        <v>0.5</v>
      </c>
      <c r="M133" s="165">
        <f t="shared" si="39"/>
        <v>3</v>
      </c>
      <c r="N133" s="166">
        <f t="shared" si="39"/>
        <v>3</v>
      </c>
      <c r="O133" s="156"/>
      <c r="P133" s="154">
        <v>2.3</v>
      </c>
      <c r="Q133" s="155">
        <v>2.3</v>
      </c>
      <c r="R133" s="154" t="s">
        <v>21</v>
      </c>
      <c r="S133" s="155" t="s">
        <v>21</v>
      </c>
      <c r="T133" s="154">
        <v>0.5</v>
      </c>
      <c r="U133" s="155">
        <v>0.5</v>
      </c>
      <c r="V133" s="165">
        <f t="shared" si="40"/>
        <v>2.8</v>
      </c>
      <c r="W133" s="166">
        <f t="shared" si="40"/>
        <v>2.8</v>
      </c>
      <c r="X133" s="156"/>
      <c r="Y133" s="154">
        <v>2.3</v>
      </c>
      <c r="Z133" s="155">
        <v>2.3</v>
      </c>
      <c r="AA133" s="154" t="s">
        <v>21</v>
      </c>
      <c r="AB133" s="155" t="s">
        <v>21</v>
      </c>
      <c r="AC133" s="154">
        <v>0.5</v>
      </c>
      <c r="AD133" s="155">
        <v>0.5</v>
      </c>
      <c r="AE133" s="165">
        <f t="shared" si="41"/>
        <v>2.8</v>
      </c>
      <c r="AF133" s="166">
        <f t="shared" si="41"/>
        <v>2.8</v>
      </c>
      <c r="AG133" s="203"/>
      <c r="AH133" s="154">
        <v>2.3</v>
      </c>
      <c r="AI133" s="155">
        <v>2.3</v>
      </c>
      <c r="AJ133" s="154" t="s">
        <v>21</v>
      </c>
      <c r="AK133" s="155" t="s">
        <v>21</v>
      </c>
      <c r="AL133" s="154">
        <v>0.5</v>
      </c>
      <c r="AM133" s="155">
        <v>0.5</v>
      </c>
      <c r="AN133" s="165">
        <f t="shared" si="42"/>
        <v>2.8</v>
      </c>
      <c r="AO133" s="166">
        <f t="shared" si="42"/>
        <v>2.8</v>
      </c>
    </row>
    <row r="134" spans="1:41" ht="12.75">
      <c r="A134" s="144" t="s">
        <v>269</v>
      </c>
      <c r="B134" s="71">
        <v>198</v>
      </c>
      <c r="C134" s="74">
        <v>39158</v>
      </c>
      <c r="D134" s="78" t="s">
        <v>76</v>
      </c>
      <c r="E134" s="88" t="s">
        <v>58</v>
      </c>
      <c r="F134" s="117" t="s">
        <v>6</v>
      </c>
      <c r="G134" s="163">
        <v>-38</v>
      </c>
      <c r="H134" s="164">
        <v>0</v>
      </c>
      <c r="I134" s="163">
        <v>-0.1</v>
      </c>
      <c r="J134" s="164">
        <v>0</v>
      </c>
      <c r="K134" s="163">
        <v>-8.5</v>
      </c>
      <c r="L134" s="164">
        <v>0</v>
      </c>
      <c r="M134" s="187">
        <f>G134+I134+K134</f>
        <v>-46.6</v>
      </c>
      <c r="N134" s="188">
        <f>H134+J134+L134</f>
        <v>0</v>
      </c>
      <c r="O134" s="168"/>
      <c r="P134" s="163">
        <v>0</v>
      </c>
      <c r="Q134" s="164">
        <v>0</v>
      </c>
      <c r="R134" s="163">
        <v>0</v>
      </c>
      <c r="S134" s="164">
        <v>0</v>
      </c>
      <c r="T134" s="163">
        <v>0</v>
      </c>
      <c r="U134" s="164">
        <v>0</v>
      </c>
      <c r="V134" s="187">
        <f>P134+R134+T134</f>
        <v>0</v>
      </c>
      <c r="W134" s="188">
        <f>Q134+S134+U134</f>
        <v>0</v>
      </c>
      <c r="X134" s="168"/>
      <c r="Y134" s="163">
        <v>0</v>
      </c>
      <c r="Z134" s="164">
        <v>0</v>
      </c>
      <c r="AA134" s="163">
        <v>0</v>
      </c>
      <c r="AB134" s="164">
        <v>0</v>
      </c>
      <c r="AC134" s="163">
        <v>0</v>
      </c>
      <c r="AD134" s="164">
        <v>0</v>
      </c>
      <c r="AE134" s="187">
        <f>Y134+AA134+AC134</f>
        <v>0</v>
      </c>
      <c r="AF134" s="188">
        <f>Z134+AB134+AD134</f>
        <v>0</v>
      </c>
      <c r="AG134" s="168"/>
      <c r="AH134" s="163">
        <v>0</v>
      </c>
      <c r="AI134" s="164">
        <v>0</v>
      </c>
      <c r="AJ134" s="163">
        <v>0</v>
      </c>
      <c r="AK134" s="164">
        <v>0</v>
      </c>
      <c r="AL134" s="163">
        <v>0</v>
      </c>
      <c r="AM134" s="164">
        <v>0</v>
      </c>
      <c r="AN134" s="187">
        <f>AH134+AJ134+AL134</f>
        <v>0</v>
      </c>
      <c r="AO134" s="188">
        <f>AI134+AK134+AM134</f>
        <v>0</v>
      </c>
    </row>
    <row r="135" spans="1:41" ht="12.75">
      <c r="A135" s="144" t="s">
        <v>229</v>
      </c>
      <c r="B135" s="71">
        <v>683</v>
      </c>
      <c r="C135" s="74">
        <v>39244</v>
      </c>
      <c r="D135" s="78" t="s">
        <v>80</v>
      </c>
      <c r="E135" s="92" t="s">
        <v>96</v>
      </c>
      <c r="F135" s="121" t="s">
        <v>6</v>
      </c>
      <c r="G135" s="163">
        <v>0</v>
      </c>
      <c r="H135" s="164">
        <v>0</v>
      </c>
      <c r="I135" s="163">
        <v>0</v>
      </c>
      <c r="J135" s="164">
        <v>0</v>
      </c>
      <c r="K135" s="163">
        <v>0</v>
      </c>
      <c r="L135" s="164">
        <v>0</v>
      </c>
      <c r="M135" s="163">
        <v>0</v>
      </c>
      <c r="N135" s="164">
        <v>0</v>
      </c>
      <c r="O135" s="167"/>
      <c r="P135" s="163">
        <v>0</v>
      </c>
      <c r="Q135" s="164">
        <v>0</v>
      </c>
      <c r="R135" s="163">
        <v>0</v>
      </c>
      <c r="S135" s="164">
        <v>0</v>
      </c>
      <c r="T135" s="163">
        <v>0</v>
      </c>
      <c r="U135" s="164">
        <v>0</v>
      </c>
      <c r="V135" s="163">
        <v>0</v>
      </c>
      <c r="W135" s="164">
        <v>0</v>
      </c>
      <c r="X135" s="168"/>
      <c r="Y135" s="163">
        <v>0</v>
      </c>
      <c r="Z135" s="164">
        <v>0</v>
      </c>
      <c r="AA135" s="163">
        <v>0</v>
      </c>
      <c r="AB135" s="164">
        <v>0</v>
      </c>
      <c r="AC135" s="163">
        <v>0</v>
      </c>
      <c r="AD135" s="164">
        <v>0</v>
      </c>
      <c r="AE135" s="163">
        <v>0</v>
      </c>
      <c r="AF135" s="164">
        <v>0</v>
      </c>
      <c r="AG135" s="168"/>
      <c r="AH135" s="163">
        <v>0</v>
      </c>
      <c r="AI135" s="164">
        <v>0</v>
      </c>
      <c r="AJ135" s="163">
        <v>0</v>
      </c>
      <c r="AK135" s="164">
        <v>0</v>
      </c>
      <c r="AL135" s="163">
        <v>0</v>
      </c>
      <c r="AM135" s="164">
        <v>0</v>
      </c>
      <c r="AN135" s="163">
        <v>0</v>
      </c>
      <c r="AO135" s="164">
        <v>0</v>
      </c>
    </row>
    <row r="136" spans="1:41" ht="12.75">
      <c r="A136" s="144" t="s">
        <v>229</v>
      </c>
      <c r="B136" s="71">
        <v>507</v>
      </c>
      <c r="C136" s="74">
        <v>39185</v>
      </c>
      <c r="D136" s="78" t="s">
        <v>80</v>
      </c>
      <c r="E136" s="92" t="s">
        <v>94</v>
      </c>
      <c r="F136" s="121" t="s">
        <v>6</v>
      </c>
      <c r="G136" s="163">
        <v>0</v>
      </c>
      <c r="H136" s="164">
        <v>0</v>
      </c>
      <c r="I136" s="163">
        <v>0</v>
      </c>
      <c r="J136" s="164">
        <v>0</v>
      </c>
      <c r="K136" s="163">
        <v>0</v>
      </c>
      <c r="L136" s="164">
        <v>0</v>
      </c>
      <c r="M136" s="163">
        <v>0</v>
      </c>
      <c r="N136" s="164">
        <v>0</v>
      </c>
      <c r="O136" s="167"/>
      <c r="P136" s="163">
        <v>0</v>
      </c>
      <c r="Q136" s="164">
        <v>0</v>
      </c>
      <c r="R136" s="163">
        <v>0</v>
      </c>
      <c r="S136" s="164">
        <v>0</v>
      </c>
      <c r="T136" s="163">
        <v>0</v>
      </c>
      <c r="U136" s="164">
        <v>0</v>
      </c>
      <c r="V136" s="163">
        <v>0</v>
      </c>
      <c r="W136" s="164">
        <v>0</v>
      </c>
      <c r="X136" s="168"/>
      <c r="Y136" s="163">
        <v>0</v>
      </c>
      <c r="Z136" s="164">
        <v>0</v>
      </c>
      <c r="AA136" s="163">
        <v>0</v>
      </c>
      <c r="AB136" s="164">
        <v>0</v>
      </c>
      <c r="AC136" s="163">
        <v>0</v>
      </c>
      <c r="AD136" s="164">
        <v>0</v>
      </c>
      <c r="AE136" s="163">
        <v>0</v>
      </c>
      <c r="AF136" s="164">
        <v>0</v>
      </c>
      <c r="AG136" s="168"/>
      <c r="AH136" s="163">
        <v>0</v>
      </c>
      <c r="AI136" s="164">
        <v>0</v>
      </c>
      <c r="AJ136" s="163">
        <v>0</v>
      </c>
      <c r="AK136" s="164">
        <v>0</v>
      </c>
      <c r="AL136" s="163">
        <v>0</v>
      </c>
      <c r="AM136" s="164">
        <v>0</v>
      </c>
      <c r="AN136" s="163">
        <v>0</v>
      </c>
      <c r="AO136" s="164">
        <v>0</v>
      </c>
    </row>
    <row r="137" spans="1:41" ht="12.75">
      <c r="A137" s="144" t="s">
        <v>229</v>
      </c>
      <c r="B137" s="71">
        <v>480</v>
      </c>
      <c r="C137" s="74">
        <v>39178</v>
      </c>
      <c r="D137" s="78" t="s">
        <v>80</v>
      </c>
      <c r="E137" s="92" t="s">
        <v>95</v>
      </c>
      <c r="F137" s="121" t="s">
        <v>6</v>
      </c>
      <c r="G137" s="163" t="s">
        <v>9</v>
      </c>
      <c r="H137" s="164" t="s">
        <v>9</v>
      </c>
      <c r="I137" s="163" t="s">
        <v>9</v>
      </c>
      <c r="J137" s="164" t="s">
        <v>9</v>
      </c>
      <c r="K137" s="163" t="s">
        <v>9</v>
      </c>
      <c r="L137" s="164" t="s">
        <v>9</v>
      </c>
      <c r="M137" s="163" t="s">
        <v>9</v>
      </c>
      <c r="N137" s="164" t="s">
        <v>9</v>
      </c>
      <c r="O137" s="167"/>
      <c r="P137" s="163" t="s">
        <v>9</v>
      </c>
      <c r="Q137" s="164" t="s">
        <v>9</v>
      </c>
      <c r="R137" s="163" t="s">
        <v>9</v>
      </c>
      <c r="S137" s="164" t="s">
        <v>9</v>
      </c>
      <c r="T137" s="163" t="s">
        <v>9</v>
      </c>
      <c r="U137" s="164" t="s">
        <v>9</v>
      </c>
      <c r="V137" s="163" t="s">
        <v>9</v>
      </c>
      <c r="W137" s="164" t="s">
        <v>9</v>
      </c>
      <c r="X137" s="168"/>
      <c r="Y137" s="163" t="s">
        <v>9</v>
      </c>
      <c r="Z137" s="164" t="s">
        <v>9</v>
      </c>
      <c r="AA137" s="163" t="s">
        <v>9</v>
      </c>
      <c r="AB137" s="164" t="s">
        <v>9</v>
      </c>
      <c r="AC137" s="163" t="s">
        <v>9</v>
      </c>
      <c r="AD137" s="164" t="s">
        <v>9</v>
      </c>
      <c r="AE137" s="163" t="s">
        <v>9</v>
      </c>
      <c r="AF137" s="164" t="s">
        <v>9</v>
      </c>
      <c r="AG137" s="168"/>
      <c r="AH137" s="163" t="s">
        <v>9</v>
      </c>
      <c r="AI137" s="164" t="s">
        <v>9</v>
      </c>
      <c r="AJ137" s="163" t="s">
        <v>9</v>
      </c>
      <c r="AK137" s="164" t="s">
        <v>9</v>
      </c>
      <c r="AL137" s="163" t="s">
        <v>9</v>
      </c>
      <c r="AM137" s="164" t="s">
        <v>9</v>
      </c>
      <c r="AN137" s="163" t="s">
        <v>9</v>
      </c>
      <c r="AO137" s="164" t="s">
        <v>9</v>
      </c>
    </row>
    <row r="138" spans="1:41" ht="12.75">
      <c r="A138" s="144"/>
      <c r="B138" s="71"/>
      <c r="C138" s="74"/>
      <c r="D138" s="78"/>
      <c r="E138" s="92"/>
      <c r="F138" s="142" t="s">
        <v>283</v>
      </c>
      <c r="G138" s="163">
        <f aca="true" t="shared" si="43" ref="G138:N138">SUM(G129,G130,G131,G132,G133,G134,G135,G136,G137)</f>
        <v>-40.5</v>
      </c>
      <c r="H138" s="164">
        <f t="shared" si="43"/>
        <v>-3.4000000000000004</v>
      </c>
      <c r="I138" s="163">
        <f t="shared" si="43"/>
        <v>-0.1</v>
      </c>
      <c r="J138" s="164">
        <f t="shared" si="43"/>
        <v>0</v>
      </c>
      <c r="K138" s="163">
        <f t="shared" si="43"/>
        <v>-9</v>
      </c>
      <c r="L138" s="164">
        <f t="shared" si="43"/>
        <v>-0.5999999999999999</v>
      </c>
      <c r="M138" s="163">
        <f t="shared" si="43"/>
        <v>-49.6</v>
      </c>
      <c r="N138" s="164">
        <f t="shared" si="43"/>
        <v>-4</v>
      </c>
      <c r="O138" s="167"/>
      <c r="P138" s="163">
        <f aca="true" t="shared" si="44" ref="P138:W138">SUM(P129,P130,P131,P132,P133,P134,P135,P136,P137)</f>
        <v>-2.6000000000000005</v>
      </c>
      <c r="Q138" s="164">
        <f t="shared" si="44"/>
        <v>-3.6000000000000005</v>
      </c>
      <c r="R138" s="163">
        <f t="shared" si="44"/>
        <v>0</v>
      </c>
      <c r="S138" s="164">
        <f t="shared" si="44"/>
        <v>0</v>
      </c>
      <c r="T138" s="163">
        <f t="shared" si="44"/>
        <v>-0.8</v>
      </c>
      <c r="U138" s="164">
        <f t="shared" si="44"/>
        <v>-0.8</v>
      </c>
      <c r="V138" s="163">
        <f t="shared" si="44"/>
        <v>-3.4000000000000004</v>
      </c>
      <c r="W138" s="164">
        <f t="shared" si="44"/>
        <v>-4.4</v>
      </c>
      <c r="X138" s="168"/>
      <c r="Y138" s="163">
        <f aca="true" t="shared" si="45" ref="Y138:AF138">SUM(Y129,Y130,Y131,Y132,Y133,Y134,Y135,Y136,Y137)</f>
        <v>-3.3</v>
      </c>
      <c r="Z138" s="164">
        <f t="shared" si="45"/>
        <v>-3.6000000000000005</v>
      </c>
      <c r="AA138" s="163">
        <f t="shared" si="45"/>
        <v>0</v>
      </c>
      <c r="AB138" s="164">
        <f t="shared" si="45"/>
        <v>0</v>
      </c>
      <c r="AC138" s="163">
        <f t="shared" si="45"/>
        <v>-0.8</v>
      </c>
      <c r="AD138" s="164">
        <f t="shared" si="45"/>
        <v>-0.8</v>
      </c>
      <c r="AE138" s="163">
        <f t="shared" si="45"/>
        <v>-4.1</v>
      </c>
      <c r="AF138" s="164">
        <f t="shared" si="45"/>
        <v>-4.4</v>
      </c>
      <c r="AG138" s="168"/>
      <c r="AH138" s="163">
        <f aca="true" t="shared" si="46" ref="AH138:AO138">SUM(AH129,AH130,AH131,AH132,AH133,AH134,AH135,AH136,AH137)</f>
        <v>-3.8000000000000007</v>
      </c>
      <c r="AI138" s="164">
        <f t="shared" si="46"/>
        <v>-4</v>
      </c>
      <c r="AJ138" s="163">
        <f t="shared" si="46"/>
        <v>0</v>
      </c>
      <c r="AK138" s="164">
        <f t="shared" si="46"/>
        <v>0</v>
      </c>
      <c r="AL138" s="163">
        <f t="shared" si="46"/>
        <v>-0.8</v>
      </c>
      <c r="AM138" s="164">
        <f t="shared" si="46"/>
        <v>-0.8</v>
      </c>
      <c r="AN138" s="163">
        <f t="shared" si="46"/>
        <v>-4.6000000000000005</v>
      </c>
      <c r="AO138" s="164">
        <f t="shared" si="46"/>
        <v>-4.8</v>
      </c>
    </row>
    <row r="139" spans="1:41" ht="12.75">
      <c r="A139" s="144"/>
      <c r="B139" s="71"/>
      <c r="C139" s="74"/>
      <c r="D139" s="78"/>
      <c r="E139" s="92"/>
      <c r="F139" s="121"/>
      <c r="G139" s="163"/>
      <c r="H139" s="164"/>
      <c r="I139" s="163"/>
      <c r="J139" s="164"/>
      <c r="K139" s="163"/>
      <c r="L139" s="164"/>
      <c r="M139" s="163"/>
      <c r="N139" s="164"/>
      <c r="O139" s="167"/>
      <c r="P139" s="163"/>
      <c r="Q139" s="164"/>
      <c r="R139" s="163"/>
      <c r="S139" s="164"/>
      <c r="T139" s="163"/>
      <c r="U139" s="164"/>
      <c r="V139" s="163"/>
      <c r="W139" s="164"/>
      <c r="X139" s="168"/>
      <c r="Y139" s="163"/>
      <c r="Z139" s="164"/>
      <c r="AA139" s="163"/>
      <c r="AB139" s="164"/>
      <c r="AC139" s="163"/>
      <c r="AD139" s="164"/>
      <c r="AE139" s="163"/>
      <c r="AF139" s="164"/>
      <c r="AG139" s="168"/>
      <c r="AH139" s="163"/>
      <c r="AI139" s="164"/>
      <c r="AJ139" s="163"/>
      <c r="AK139" s="164"/>
      <c r="AL139" s="163"/>
      <c r="AM139" s="164"/>
      <c r="AN139" s="163"/>
      <c r="AO139" s="164"/>
    </row>
    <row r="140" spans="1:41" ht="12.75">
      <c r="A140" s="144"/>
      <c r="B140" s="71"/>
      <c r="C140" s="74"/>
      <c r="D140" s="78"/>
      <c r="E140" s="92"/>
      <c r="F140" s="121"/>
      <c r="G140" s="163"/>
      <c r="H140" s="164"/>
      <c r="I140" s="163"/>
      <c r="J140" s="164"/>
      <c r="K140" s="163"/>
      <c r="L140" s="164"/>
      <c r="M140" s="163"/>
      <c r="N140" s="164"/>
      <c r="O140" s="167"/>
      <c r="P140" s="163"/>
      <c r="Q140" s="164"/>
      <c r="R140" s="163"/>
      <c r="S140" s="164"/>
      <c r="T140" s="163"/>
      <c r="U140" s="164"/>
      <c r="V140" s="163"/>
      <c r="W140" s="164"/>
      <c r="X140" s="168"/>
      <c r="Y140" s="163"/>
      <c r="Z140" s="164"/>
      <c r="AA140" s="163"/>
      <c r="AB140" s="164"/>
      <c r="AC140" s="163"/>
      <c r="AD140" s="164"/>
      <c r="AE140" s="163"/>
      <c r="AF140" s="164"/>
      <c r="AG140" s="168"/>
      <c r="AH140" s="163"/>
      <c r="AI140" s="164"/>
      <c r="AJ140" s="163"/>
      <c r="AK140" s="164"/>
      <c r="AL140" s="163"/>
      <c r="AM140" s="164"/>
      <c r="AN140" s="163"/>
      <c r="AO140" s="164"/>
    </row>
    <row r="141" spans="1:41" ht="12.75">
      <c r="A141" s="143" t="s">
        <v>253</v>
      </c>
      <c r="B141" s="71">
        <v>627</v>
      </c>
      <c r="C141" s="74">
        <v>39234</v>
      </c>
      <c r="D141" s="78" t="s">
        <v>63</v>
      </c>
      <c r="E141" s="94" t="s">
        <v>51</v>
      </c>
      <c r="F141" s="123" t="s">
        <v>44</v>
      </c>
      <c r="G141" s="190">
        <v>0</v>
      </c>
      <c r="H141" s="191">
        <v>0</v>
      </c>
      <c r="I141" s="190">
        <f>10+9</f>
        <v>19</v>
      </c>
      <c r="J141" s="191">
        <f>31.8+15.4</f>
        <v>47.2</v>
      </c>
      <c r="K141" s="190">
        <v>0</v>
      </c>
      <c r="L141" s="191">
        <v>0</v>
      </c>
      <c r="M141" s="175">
        <f>G141+I141+K141</f>
        <v>19</v>
      </c>
      <c r="N141" s="176">
        <f>H141+J141+L141</f>
        <v>47.2</v>
      </c>
      <c r="O141" s="172"/>
      <c r="P141" s="190">
        <v>0</v>
      </c>
      <c r="Q141" s="191">
        <v>0</v>
      </c>
      <c r="R141" s="190">
        <f>26.3+12.7</f>
        <v>39</v>
      </c>
      <c r="S141" s="191">
        <f>31.8+15.4</f>
        <v>47.2</v>
      </c>
      <c r="T141" s="190">
        <v>0</v>
      </c>
      <c r="U141" s="191">
        <v>0</v>
      </c>
      <c r="V141" s="175">
        <f>P141+R141+T141</f>
        <v>39</v>
      </c>
      <c r="W141" s="176">
        <f>Q141+S141+U141</f>
        <v>47.2</v>
      </c>
      <c r="X141" s="172"/>
      <c r="Y141" s="190">
        <v>0</v>
      </c>
      <c r="Z141" s="191">
        <v>0</v>
      </c>
      <c r="AA141" s="190">
        <f>31.8+15.4</f>
        <v>47.2</v>
      </c>
      <c r="AB141" s="191">
        <f>31.8+15.4</f>
        <v>47.2</v>
      </c>
      <c r="AC141" s="190">
        <v>0</v>
      </c>
      <c r="AD141" s="191">
        <v>0</v>
      </c>
      <c r="AE141" s="175">
        <f>Y141+AA141+AC141</f>
        <v>47.2</v>
      </c>
      <c r="AF141" s="176">
        <f>Z141+AB141+AD141</f>
        <v>47.2</v>
      </c>
      <c r="AG141" s="172"/>
      <c r="AH141" s="190">
        <v>0</v>
      </c>
      <c r="AI141" s="191">
        <v>0</v>
      </c>
      <c r="AJ141" s="190">
        <f>33.8+16.3</f>
        <v>50.099999999999994</v>
      </c>
      <c r="AK141" s="191">
        <f>33.8+16.3</f>
        <v>50.099999999999994</v>
      </c>
      <c r="AL141" s="190">
        <v>0</v>
      </c>
      <c r="AM141" s="191">
        <v>0</v>
      </c>
      <c r="AN141" s="175">
        <f>AH141+AJ141+AL141</f>
        <v>50.099999999999994</v>
      </c>
      <c r="AO141" s="176">
        <f>AI141+AK141+AM141</f>
        <v>50.099999999999994</v>
      </c>
    </row>
    <row r="142" spans="1:41" ht="12.75">
      <c r="A142" s="143" t="s">
        <v>253</v>
      </c>
      <c r="B142" s="71">
        <v>627</v>
      </c>
      <c r="C142" s="74">
        <v>39234</v>
      </c>
      <c r="D142" s="78" t="s">
        <v>63</v>
      </c>
      <c r="E142" s="94" t="s">
        <v>116</v>
      </c>
      <c r="F142" s="123" t="s">
        <v>44</v>
      </c>
      <c r="G142" s="190">
        <v>0</v>
      </c>
      <c r="H142" s="191">
        <v>0</v>
      </c>
      <c r="I142" s="169" t="s">
        <v>9</v>
      </c>
      <c r="J142" s="170" t="s">
        <v>9</v>
      </c>
      <c r="K142" s="190">
        <v>0</v>
      </c>
      <c r="L142" s="191">
        <v>0</v>
      </c>
      <c r="M142" s="169" t="s">
        <v>9</v>
      </c>
      <c r="N142" s="170" t="s">
        <v>9</v>
      </c>
      <c r="O142" s="172"/>
      <c r="P142" s="190">
        <v>0</v>
      </c>
      <c r="Q142" s="191">
        <v>0</v>
      </c>
      <c r="R142" s="163" t="s">
        <v>9</v>
      </c>
      <c r="S142" s="164" t="s">
        <v>9</v>
      </c>
      <c r="T142" s="190">
        <v>0</v>
      </c>
      <c r="U142" s="191">
        <v>0</v>
      </c>
      <c r="V142" s="163" t="s">
        <v>9</v>
      </c>
      <c r="W142" s="164" t="s">
        <v>9</v>
      </c>
      <c r="X142" s="172"/>
      <c r="Y142" s="190">
        <v>0</v>
      </c>
      <c r="Z142" s="191">
        <v>0</v>
      </c>
      <c r="AA142" s="163" t="s">
        <v>9</v>
      </c>
      <c r="AB142" s="164" t="s">
        <v>9</v>
      </c>
      <c r="AC142" s="190">
        <v>0</v>
      </c>
      <c r="AD142" s="191">
        <v>0</v>
      </c>
      <c r="AE142" s="163" t="s">
        <v>9</v>
      </c>
      <c r="AF142" s="164" t="s">
        <v>9</v>
      </c>
      <c r="AG142" s="172"/>
      <c r="AH142" s="190">
        <v>0</v>
      </c>
      <c r="AI142" s="191">
        <v>0</v>
      </c>
      <c r="AJ142" s="163" t="s">
        <v>9</v>
      </c>
      <c r="AK142" s="164" t="s">
        <v>9</v>
      </c>
      <c r="AL142" s="190">
        <v>0</v>
      </c>
      <c r="AM142" s="191">
        <v>0</v>
      </c>
      <c r="AN142" s="163" t="s">
        <v>9</v>
      </c>
      <c r="AO142" s="164" t="s">
        <v>9</v>
      </c>
    </row>
    <row r="143" spans="1:41" ht="12.75">
      <c r="A143" s="143"/>
      <c r="B143" s="71"/>
      <c r="C143" s="74"/>
      <c r="D143" s="78"/>
      <c r="E143" s="94"/>
      <c r="F143" s="142" t="s">
        <v>283</v>
      </c>
      <c r="G143" s="190">
        <f aca="true" t="shared" si="47" ref="G143:N143">SUM(G141,G142)</f>
        <v>0</v>
      </c>
      <c r="H143" s="191">
        <f t="shared" si="47"/>
        <v>0</v>
      </c>
      <c r="I143" s="190">
        <f t="shared" si="47"/>
        <v>19</v>
      </c>
      <c r="J143" s="191">
        <f t="shared" si="47"/>
        <v>47.2</v>
      </c>
      <c r="K143" s="190">
        <f t="shared" si="47"/>
        <v>0</v>
      </c>
      <c r="L143" s="191">
        <f t="shared" si="47"/>
        <v>0</v>
      </c>
      <c r="M143" s="190">
        <f t="shared" si="47"/>
        <v>19</v>
      </c>
      <c r="N143" s="191">
        <f t="shared" si="47"/>
        <v>47.2</v>
      </c>
      <c r="O143" s="172"/>
      <c r="P143" s="190">
        <f aca="true" t="shared" si="48" ref="P143:W143">SUM(P141,P142)</f>
        <v>0</v>
      </c>
      <c r="Q143" s="191">
        <f t="shared" si="48"/>
        <v>0</v>
      </c>
      <c r="R143" s="190">
        <f t="shared" si="48"/>
        <v>39</v>
      </c>
      <c r="S143" s="191">
        <f t="shared" si="48"/>
        <v>47.2</v>
      </c>
      <c r="T143" s="190">
        <f t="shared" si="48"/>
        <v>0</v>
      </c>
      <c r="U143" s="191">
        <f t="shared" si="48"/>
        <v>0</v>
      </c>
      <c r="V143" s="190">
        <f t="shared" si="48"/>
        <v>39</v>
      </c>
      <c r="W143" s="191">
        <f t="shared" si="48"/>
        <v>47.2</v>
      </c>
      <c r="X143" s="172"/>
      <c r="Y143" s="190">
        <f aca="true" t="shared" si="49" ref="Y143:AF143">SUM(Y141,Y142)</f>
        <v>0</v>
      </c>
      <c r="Z143" s="191">
        <f t="shared" si="49"/>
        <v>0</v>
      </c>
      <c r="AA143" s="190">
        <f t="shared" si="49"/>
        <v>47.2</v>
      </c>
      <c r="AB143" s="191">
        <f t="shared" si="49"/>
        <v>47.2</v>
      </c>
      <c r="AC143" s="190">
        <f t="shared" si="49"/>
        <v>0</v>
      </c>
      <c r="AD143" s="191">
        <f t="shared" si="49"/>
        <v>0</v>
      </c>
      <c r="AE143" s="190">
        <f t="shared" si="49"/>
        <v>47.2</v>
      </c>
      <c r="AF143" s="191">
        <f t="shared" si="49"/>
        <v>47.2</v>
      </c>
      <c r="AG143" s="172"/>
      <c r="AH143" s="190">
        <f aca="true" t="shared" si="50" ref="AH143:AO143">SUM(AH141,AH142)</f>
        <v>0</v>
      </c>
      <c r="AI143" s="191">
        <f t="shared" si="50"/>
        <v>0</v>
      </c>
      <c r="AJ143" s="190">
        <f t="shared" si="50"/>
        <v>50.099999999999994</v>
      </c>
      <c r="AK143" s="191">
        <f t="shared" si="50"/>
        <v>50.099999999999994</v>
      </c>
      <c r="AL143" s="190">
        <f t="shared" si="50"/>
        <v>0</v>
      </c>
      <c r="AM143" s="191">
        <f t="shared" si="50"/>
        <v>0</v>
      </c>
      <c r="AN143" s="190">
        <f t="shared" si="50"/>
        <v>50.099999999999994</v>
      </c>
      <c r="AO143" s="191">
        <f t="shared" si="50"/>
        <v>50.099999999999994</v>
      </c>
    </row>
    <row r="144" spans="1:41" ht="12.75">
      <c r="A144" s="143"/>
      <c r="B144" s="71"/>
      <c r="C144" s="74"/>
      <c r="D144" s="78"/>
      <c r="E144" s="94"/>
      <c r="F144" s="123"/>
      <c r="G144" s="190"/>
      <c r="H144" s="191"/>
      <c r="I144" s="169"/>
      <c r="J144" s="170"/>
      <c r="K144" s="190"/>
      <c r="L144" s="191"/>
      <c r="M144" s="169"/>
      <c r="N144" s="170"/>
      <c r="O144" s="172"/>
      <c r="P144" s="190"/>
      <c r="Q144" s="191"/>
      <c r="R144" s="163"/>
      <c r="S144" s="164"/>
      <c r="T144" s="190"/>
      <c r="U144" s="191"/>
      <c r="V144" s="163"/>
      <c r="W144" s="164"/>
      <c r="X144" s="172"/>
      <c r="Y144" s="190"/>
      <c r="Z144" s="191"/>
      <c r="AA144" s="163"/>
      <c r="AB144" s="164"/>
      <c r="AC144" s="190"/>
      <c r="AD144" s="191"/>
      <c r="AE144" s="163"/>
      <c r="AF144" s="164"/>
      <c r="AG144" s="172"/>
      <c r="AH144" s="190"/>
      <c r="AI144" s="191"/>
      <c r="AJ144" s="163"/>
      <c r="AK144" s="164"/>
      <c r="AL144" s="190"/>
      <c r="AM144" s="191"/>
      <c r="AN144" s="163"/>
      <c r="AO144" s="164"/>
    </row>
    <row r="145" spans="1:41" ht="12.75">
      <c r="A145" s="143"/>
      <c r="B145" s="71"/>
      <c r="C145" s="74"/>
      <c r="D145" s="78"/>
      <c r="E145" s="94"/>
      <c r="F145" s="123"/>
      <c r="G145" s="190"/>
      <c r="H145" s="191"/>
      <c r="I145" s="169"/>
      <c r="J145" s="170"/>
      <c r="K145" s="190"/>
      <c r="L145" s="191"/>
      <c r="M145" s="169"/>
      <c r="N145" s="170"/>
      <c r="O145" s="172"/>
      <c r="P145" s="190"/>
      <c r="Q145" s="191"/>
      <c r="R145" s="163"/>
      <c r="S145" s="164"/>
      <c r="T145" s="190"/>
      <c r="U145" s="191"/>
      <c r="V145" s="163"/>
      <c r="W145" s="164"/>
      <c r="X145" s="172"/>
      <c r="Y145" s="190"/>
      <c r="Z145" s="191"/>
      <c r="AA145" s="163"/>
      <c r="AB145" s="164"/>
      <c r="AC145" s="190"/>
      <c r="AD145" s="191"/>
      <c r="AE145" s="163"/>
      <c r="AF145" s="164"/>
      <c r="AG145" s="172"/>
      <c r="AH145" s="190"/>
      <c r="AI145" s="191"/>
      <c r="AJ145" s="163"/>
      <c r="AK145" s="164"/>
      <c r="AL145" s="190"/>
      <c r="AM145" s="191"/>
      <c r="AN145" s="163"/>
      <c r="AO145" s="164"/>
    </row>
    <row r="146" spans="1:41" ht="12.75">
      <c r="A146" s="143" t="s">
        <v>252</v>
      </c>
      <c r="B146" s="71">
        <v>595</v>
      </c>
      <c r="C146" s="74">
        <v>39198</v>
      </c>
      <c r="D146" s="78" t="s">
        <v>111</v>
      </c>
      <c r="E146" s="87" t="s">
        <v>32</v>
      </c>
      <c r="F146" s="116" t="s">
        <v>30</v>
      </c>
      <c r="G146" s="163">
        <v>0</v>
      </c>
      <c r="H146" s="164">
        <v>0</v>
      </c>
      <c r="I146" s="163">
        <v>6.2</v>
      </c>
      <c r="J146" s="164">
        <v>6.8</v>
      </c>
      <c r="K146" s="163">
        <v>0</v>
      </c>
      <c r="L146" s="164">
        <v>0</v>
      </c>
      <c r="M146" s="163">
        <f>G146+I146+K146</f>
        <v>6.2</v>
      </c>
      <c r="N146" s="164">
        <f>H146+J146+L146</f>
        <v>6.8</v>
      </c>
      <c r="O146" s="167"/>
      <c r="P146" s="163">
        <v>0</v>
      </c>
      <c r="Q146" s="170">
        <v>0</v>
      </c>
      <c r="R146" s="169">
        <v>6.8</v>
      </c>
      <c r="S146" s="170">
        <v>6.8</v>
      </c>
      <c r="T146" s="169">
        <v>0</v>
      </c>
      <c r="U146" s="170">
        <v>0</v>
      </c>
      <c r="V146" s="169">
        <f>P146+R146+T146</f>
        <v>6.8</v>
      </c>
      <c r="W146" s="170">
        <f>Q146+S146+U146</f>
        <v>6.8</v>
      </c>
      <c r="X146" s="172"/>
      <c r="Y146" s="169">
        <v>0</v>
      </c>
      <c r="Z146" s="170">
        <v>0</v>
      </c>
      <c r="AA146" s="169">
        <v>6.8</v>
      </c>
      <c r="AB146" s="170">
        <v>6.8</v>
      </c>
      <c r="AC146" s="169">
        <v>0</v>
      </c>
      <c r="AD146" s="170">
        <v>0</v>
      </c>
      <c r="AE146" s="169">
        <f>Y146+AA146+AC146</f>
        <v>6.8</v>
      </c>
      <c r="AF146" s="170">
        <f>Z146+AB146+AD146</f>
        <v>6.8</v>
      </c>
      <c r="AG146" s="172"/>
      <c r="AH146" s="169">
        <v>0</v>
      </c>
      <c r="AI146" s="170">
        <v>0</v>
      </c>
      <c r="AJ146" s="169">
        <v>6.8</v>
      </c>
      <c r="AK146" s="170">
        <v>6.8</v>
      </c>
      <c r="AL146" s="169">
        <v>0</v>
      </c>
      <c r="AM146" s="170">
        <v>0</v>
      </c>
      <c r="AN146" s="169">
        <f>AH146+AJ146+AL146</f>
        <v>6.8</v>
      </c>
      <c r="AO146" s="170">
        <f>AI146+AK146+AM146</f>
        <v>6.8</v>
      </c>
    </row>
    <row r="147" spans="1:41" ht="12.75">
      <c r="A147" s="143"/>
      <c r="B147" s="71"/>
      <c r="C147" s="74"/>
      <c r="D147" s="78"/>
      <c r="E147" s="87"/>
      <c r="F147" s="116"/>
      <c r="G147" s="163"/>
      <c r="H147" s="164"/>
      <c r="I147" s="163"/>
      <c r="J147" s="164"/>
      <c r="K147" s="163"/>
      <c r="L147" s="164"/>
      <c r="M147" s="163"/>
      <c r="N147" s="164"/>
      <c r="O147" s="167"/>
      <c r="P147" s="163"/>
      <c r="Q147" s="170"/>
      <c r="R147" s="169"/>
      <c r="S147" s="170"/>
      <c r="T147" s="169"/>
      <c r="U147" s="170"/>
      <c r="V147" s="169"/>
      <c r="W147" s="170"/>
      <c r="X147" s="172"/>
      <c r="Y147" s="169"/>
      <c r="Z147" s="170"/>
      <c r="AA147" s="169"/>
      <c r="AB147" s="170"/>
      <c r="AC147" s="169"/>
      <c r="AD147" s="170"/>
      <c r="AE147" s="169"/>
      <c r="AF147" s="170"/>
      <c r="AG147" s="172"/>
      <c r="AH147" s="169"/>
      <c r="AI147" s="170"/>
      <c r="AJ147" s="169"/>
      <c r="AK147" s="170"/>
      <c r="AL147" s="169"/>
      <c r="AM147" s="170"/>
      <c r="AN147" s="169"/>
      <c r="AO147" s="170"/>
    </row>
    <row r="148" spans="1:41" ht="12.75">
      <c r="A148" s="149" t="s">
        <v>268</v>
      </c>
      <c r="B148" s="71">
        <v>677</v>
      </c>
      <c r="C148" s="74">
        <v>39244</v>
      </c>
      <c r="D148" s="84" t="s">
        <v>138</v>
      </c>
      <c r="E148" s="86" t="s">
        <v>214</v>
      </c>
      <c r="F148" s="115" t="s">
        <v>181</v>
      </c>
      <c r="G148" s="163">
        <v>0</v>
      </c>
      <c r="H148" s="164">
        <v>0</v>
      </c>
      <c r="I148" s="163">
        <v>0</v>
      </c>
      <c r="J148" s="164">
        <v>0</v>
      </c>
      <c r="K148" s="163" t="s">
        <v>8</v>
      </c>
      <c r="L148" s="164" t="s">
        <v>8</v>
      </c>
      <c r="M148" s="163" t="s">
        <v>8</v>
      </c>
      <c r="N148" s="164" t="s">
        <v>8</v>
      </c>
      <c r="O148" s="156"/>
      <c r="P148" s="163">
        <v>0</v>
      </c>
      <c r="Q148" s="164">
        <v>0</v>
      </c>
      <c r="R148" s="163">
        <v>0</v>
      </c>
      <c r="S148" s="164">
        <v>0</v>
      </c>
      <c r="T148" s="163" t="s">
        <v>8</v>
      </c>
      <c r="U148" s="164" t="s">
        <v>8</v>
      </c>
      <c r="V148" s="163" t="s">
        <v>8</v>
      </c>
      <c r="W148" s="164" t="s">
        <v>8</v>
      </c>
      <c r="X148" s="157"/>
      <c r="Y148" s="163">
        <v>0</v>
      </c>
      <c r="Z148" s="164">
        <v>0</v>
      </c>
      <c r="AA148" s="163">
        <v>0</v>
      </c>
      <c r="AB148" s="164">
        <v>0</v>
      </c>
      <c r="AC148" s="163" t="s">
        <v>8</v>
      </c>
      <c r="AD148" s="164" t="s">
        <v>8</v>
      </c>
      <c r="AE148" s="163" t="s">
        <v>8</v>
      </c>
      <c r="AF148" s="164" t="s">
        <v>8</v>
      </c>
      <c r="AG148" s="203"/>
      <c r="AH148" s="163">
        <v>0</v>
      </c>
      <c r="AI148" s="164">
        <v>0</v>
      </c>
      <c r="AJ148" s="163">
        <v>0</v>
      </c>
      <c r="AK148" s="164">
        <v>0</v>
      </c>
      <c r="AL148" s="163" t="s">
        <v>8</v>
      </c>
      <c r="AM148" s="164" t="s">
        <v>8</v>
      </c>
      <c r="AN148" s="163" t="s">
        <v>8</v>
      </c>
      <c r="AO148" s="164" t="s">
        <v>8</v>
      </c>
    </row>
    <row r="149" spans="1:41" ht="12.75">
      <c r="A149" s="144" t="s">
        <v>271</v>
      </c>
      <c r="B149" s="71">
        <v>710</v>
      </c>
      <c r="C149" s="74">
        <v>39255</v>
      </c>
      <c r="D149" s="84" t="s">
        <v>141</v>
      </c>
      <c r="E149" s="86" t="s">
        <v>249</v>
      </c>
      <c r="F149" s="115" t="s">
        <v>181</v>
      </c>
      <c r="G149" s="163">
        <v>0</v>
      </c>
      <c r="H149" s="164">
        <v>0</v>
      </c>
      <c r="I149" s="163">
        <v>0</v>
      </c>
      <c r="J149" s="164">
        <v>0</v>
      </c>
      <c r="K149" s="163" t="s">
        <v>8</v>
      </c>
      <c r="L149" s="164" t="s">
        <v>8</v>
      </c>
      <c r="M149" s="163" t="s">
        <v>8</v>
      </c>
      <c r="N149" s="164" t="s">
        <v>8</v>
      </c>
      <c r="O149" s="156"/>
      <c r="P149" s="163">
        <v>0</v>
      </c>
      <c r="Q149" s="164">
        <v>0</v>
      </c>
      <c r="R149" s="163">
        <v>0</v>
      </c>
      <c r="S149" s="164">
        <v>0</v>
      </c>
      <c r="T149" s="163" t="s">
        <v>8</v>
      </c>
      <c r="U149" s="164" t="s">
        <v>8</v>
      </c>
      <c r="V149" s="163" t="s">
        <v>8</v>
      </c>
      <c r="W149" s="164" t="s">
        <v>8</v>
      </c>
      <c r="X149" s="156"/>
      <c r="Y149" s="163">
        <v>0</v>
      </c>
      <c r="Z149" s="164">
        <v>0</v>
      </c>
      <c r="AA149" s="163">
        <v>0</v>
      </c>
      <c r="AB149" s="164">
        <v>0</v>
      </c>
      <c r="AC149" s="163" t="s">
        <v>8</v>
      </c>
      <c r="AD149" s="164" t="s">
        <v>8</v>
      </c>
      <c r="AE149" s="163" t="s">
        <v>8</v>
      </c>
      <c r="AF149" s="164" t="s">
        <v>8</v>
      </c>
      <c r="AG149" s="203"/>
      <c r="AH149" s="163">
        <v>0</v>
      </c>
      <c r="AI149" s="164">
        <v>0</v>
      </c>
      <c r="AJ149" s="163">
        <v>0</v>
      </c>
      <c r="AK149" s="164">
        <v>0</v>
      </c>
      <c r="AL149" s="163" t="s">
        <v>8</v>
      </c>
      <c r="AM149" s="164" t="s">
        <v>8</v>
      </c>
      <c r="AN149" s="163" t="s">
        <v>8</v>
      </c>
      <c r="AO149" s="164" t="s">
        <v>8</v>
      </c>
    </row>
    <row r="150" spans="1:41" ht="12.75">
      <c r="A150" s="144" t="s">
        <v>230</v>
      </c>
      <c r="B150" s="71">
        <v>650</v>
      </c>
      <c r="C150" s="74">
        <v>39234</v>
      </c>
      <c r="D150" s="84" t="s">
        <v>147</v>
      </c>
      <c r="E150" s="86" t="s">
        <v>179</v>
      </c>
      <c r="F150" s="115" t="s">
        <v>181</v>
      </c>
      <c r="G150" s="163">
        <v>0</v>
      </c>
      <c r="H150" s="164">
        <v>0</v>
      </c>
      <c r="I150" s="163">
        <v>0</v>
      </c>
      <c r="J150" s="164">
        <v>0</v>
      </c>
      <c r="K150" s="163">
        <v>23.4</v>
      </c>
      <c r="L150" s="164">
        <v>23.4</v>
      </c>
      <c r="M150" s="163">
        <v>23.4</v>
      </c>
      <c r="N150" s="164">
        <v>23.4</v>
      </c>
      <c r="O150" s="156"/>
      <c r="P150" s="163">
        <v>0</v>
      </c>
      <c r="Q150" s="164">
        <v>0</v>
      </c>
      <c r="R150" s="163">
        <v>0</v>
      </c>
      <c r="S150" s="164">
        <v>0</v>
      </c>
      <c r="T150" s="163">
        <v>23.4</v>
      </c>
      <c r="U150" s="164">
        <v>23.4</v>
      </c>
      <c r="V150" s="163">
        <v>23.4</v>
      </c>
      <c r="W150" s="164">
        <v>23.4</v>
      </c>
      <c r="X150" s="157"/>
      <c r="Y150" s="163">
        <v>0</v>
      </c>
      <c r="Z150" s="164">
        <v>0</v>
      </c>
      <c r="AA150" s="163">
        <v>0</v>
      </c>
      <c r="AB150" s="164">
        <v>0</v>
      </c>
      <c r="AC150" s="163">
        <v>23.4</v>
      </c>
      <c r="AD150" s="164">
        <v>23.4</v>
      </c>
      <c r="AE150" s="163">
        <v>23.4</v>
      </c>
      <c r="AF150" s="164">
        <v>23.4</v>
      </c>
      <c r="AG150" s="203"/>
      <c r="AH150" s="163">
        <v>0</v>
      </c>
      <c r="AI150" s="164">
        <v>0</v>
      </c>
      <c r="AJ150" s="163">
        <v>0</v>
      </c>
      <c r="AK150" s="164">
        <v>0</v>
      </c>
      <c r="AL150" s="163">
        <v>23.4</v>
      </c>
      <c r="AM150" s="164">
        <v>23.4</v>
      </c>
      <c r="AN150" s="163">
        <v>23.4</v>
      </c>
      <c r="AO150" s="164">
        <v>23.4</v>
      </c>
    </row>
    <row r="151" spans="1:41" ht="12.75">
      <c r="A151" s="144" t="s">
        <v>230</v>
      </c>
      <c r="B151" s="71">
        <v>648</v>
      </c>
      <c r="C151" s="74">
        <v>39234</v>
      </c>
      <c r="D151" s="84" t="s">
        <v>147</v>
      </c>
      <c r="E151" s="86" t="s">
        <v>180</v>
      </c>
      <c r="F151" s="115" t="s">
        <v>181</v>
      </c>
      <c r="G151" s="163">
        <v>0</v>
      </c>
      <c r="H151" s="164">
        <v>0</v>
      </c>
      <c r="I151" s="163">
        <v>0</v>
      </c>
      <c r="J151" s="164">
        <v>0</v>
      </c>
      <c r="K151" s="163">
        <v>19</v>
      </c>
      <c r="L151" s="164">
        <v>19</v>
      </c>
      <c r="M151" s="163">
        <v>19</v>
      </c>
      <c r="N151" s="164">
        <v>19</v>
      </c>
      <c r="O151" s="156"/>
      <c r="P151" s="163">
        <v>0</v>
      </c>
      <c r="Q151" s="164">
        <v>0</v>
      </c>
      <c r="R151" s="163">
        <v>0</v>
      </c>
      <c r="S151" s="164">
        <v>0</v>
      </c>
      <c r="T151" s="163">
        <v>19</v>
      </c>
      <c r="U151" s="164">
        <v>19</v>
      </c>
      <c r="V151" s="163">
        <v>19</v>
      </c>
      <c r="W151" s="164">
        <v>19</v>
      </c>
      <c r="X151" s="157"/>
      <c r="Y151" s="163">
        <v>0</v>
      </c>
      <c r="Z151" s="164">
        <v>0</v>
      </c>
      <c r="AA151" s="163">
        <v>0</v>
      </c>
      <c r="AB151" s="164">
        <v>0</v>
      </c>
      <c r="AC151" s="163">
        <v>19</v>
      </c>
      <c r="AD151" s="164">
        <v>19</v>
      </c>
      <c r="AE151" s="163">
        <v>19</v>
      </c>
      <c r="AF151" s="164">
        <v>19</v>
      </c>
      <c r="AG151" s="203"/>
      <c r="AH151" s="163">
        <v>0</v>
      </c>
      <c r="AI151" s="164">
        <v>0</v>
      </c>
      <c r="AJ151" s="163">
        <v>0</v>
      </c>
      <c r="AK151" s="164">
        <v>0</v>
      </c>
      <c r="AL151" s="163">
        <v>19</v>
      </c>
      <c r="AM151" s="164">
        <v>19</v>
      </c>
      <c r="AN151" s="163">
        <v>19</v>
      </c>
      <c r="AO151" s="164">
        <v>19</v>
      </c>
    </row>
    <row r="152" spans="1:41" ht="12.75">
      <c r="A152" s="144" t="s">
        <v>230</v>
      </c>
      <c r="B152" s="71">
        <v>651</v>
      </c>
      <c r="C152" s="74">
        <v>39234</v>
      </c>
      <c r="D152" s="84" t="s">
        <v>147</v>
      </c>
      <c r="E152" s="86" t="s">
        <v>178</v>
      </c>
      <c r="F152" s="115" t="s">
        <v>181</v>
      </c>
      <c r="G152" s="163">
        <v>0</v>
      </c>
      <c r="H152" s="164">
        <v>0</v>
      </c>
      <c r="I152" s="163">
        <v>0</v>
      </c>
      <c r="J152" s="164">
        <v>0</v>
      </c>
      <c r="K152" s="163">
        <v>1.3</v>
      </c>
      <c r="L152" s="164">
        <v>1.3</v>
      </c>
      <c r="M152" s="163">
        <v>1.3</v>
      </c>
      <c r="N152" s="164">
        <v>1.3</v>
      </c>
      <c r="O152" s="156"/>
      <c r="P152" s="163">
        <v>0</v>
      </c>
      <c r="Q152" s="164">
        <v>0</v>
      </c>
      <c r="R152" s="163">
        <v>0</v>
      </c>
      <c r="S152" s="164">
        <v>0</v>
      </c>
      <c r="T152" s="163">
        <v>1.3</v>
      </c>
      <c r="U152" s="164">
        <v>1.3</v>
      </c>
      <c r="V152" s="163">
        <v>1.3</v>
      </c>
      <c r="W152" s="164">
        <v>1.3</v>
      </c>
      <c r="X152" s="157"/>
      <c r="Y152" s="163">
        <v>0</v>
      </c>
      <c r="Z152" s="164">
        <v>0</v>
      </c>
      <c r="AA152" s="163">
        <v>0</v>
      </c>
      <c r="AB152" s="164">
        <v>0</v>
      </c>
      <c r="AC152" s="163">
        <v>1.3</v>
      </c>
      <c r="AD152" s="164">
        <v>1.3</v>
      </c>
      <c r="AE152" s="163">
        <v>1.3</v>
      </c>
      <c r="AF152" s="164">
        <v>1.3</v>
      </c>
      <c r="AG152" s="203"/>
      <c r="AH152" s="163">
        <v>0</v>
      </c>
      <c r="AI152" s="164">
        <v>0</v>
      </c>
      <c r="AJ152" s="163">
        <v>0</v>
      </c>
      <c r="AK152" s="164">
        <v>0</v>
      </c>
      <c r="AL152" s="163">
        <v>1.3</v>
      </c>
      <c r="AM152" s="164">
        <v>1.3</v>
      </c>
      <c r="AN152" s="163">
        <v>1.3</v>
      </c>
      <c r="AO152" s="164">
        <v>1.3</v>
      </c>
    </row>
    <row r="153" spans="1:41" ht="12.75">
      <c r="A153" s="144"/>
      <c r="B153" s="71"/>
      <c r="C153" s="74"/>
      <c r="D153" s="84"/>
      <c r="E153" s="86"/>
      <c r="F153" s="142" t="s">
        <v>283</v>
      </c>
      <c r="G153" s="163">
        <f aca="true" t="shared" si="51" ref="G153:N153">SUM(G148,G149,G150,G151,G152)</f>
        <v>0</v>
      </c>
      <c r="H153" s="164">
        <f t="shared" si="51"/>
        <v>0</v>
      </c>
      <c r="I153" s="163">
        <f t="shared" si="51"/>
        <v>0</v>
      </c>
      <c r="J153" s="164">
        <f t="shared" si="51"/>
        <v>0</v>
      </c>
      <c r="K153" s="163">
        <f t="shared" si="51"/>
        <v>43.699999999999996</v>
      </c>
      <c r="L153" s="164">
        <f t="shared" si="51"/>
        <v>43.699999999999996</v>
      </c>
      <c r="M153" s="163">
        <f t="shared" si="51"/>
        <v>43.699999999999996</v>
      </c>
      <c r="N153" s="164">
        <f t="shared" si="51"/>
        <v>43.699999999999996</v>
      </c>
      <c r="O153" s="156"/>
      <c r="P153" s="163">
        <f aca="true" t="shared" si="52" ref="P153:W153">SUM(P148,P149,P150,P151,P152)</f>
        <v>0</v>
      </c>
      <c r="Q153" s="164">
        <f t="shared" si="52"/>
        <v>0</v>
      </c>
      <c r="R153" s="163">
        <f t="shared" si="52"/>
        <v>0</v>
      </c>
      <c r="S153" s="164">
        <f t="shared" si="52"/>
        <v>0</v>
      </c>
      <c r="T153" s="163">
        <f t="shared" si="52"/>
        <v>43.699999999999996</v>
      </c>
      <c r="U153" s="164">
        <f t="shared" si="52"/>
        <v>43.699999999999996</v>
      </c>
      <c r="V153" s="163">
        <f t="shared" si="52"/>
        <v>43.699999999999996</v>
      </c>
      <c r="W153" s="164">
        <f t="shared" si="52"/>
        <v>43.699999999999996</v>
      </c>
      <c r="X153" s="157"/>
      <c r="Y153" s="163">
        <f aca="true" t="shared" si="53" ref="Y153:AF153">SUM(Y148,Y149,Y150,Y151,Y152)</f>
        <v>0</v>
      </c>
      <c r="Z153" s="164">
        <f t="shared" si="53"/>
        <v>0</v>
      </c>
      <c r="AA153" s="163">
        <f t="shared" si="53"/>
        <v>0</v>
      </c>
      <c r="AB153" s="164">
        <f t="shared" si="53"/>
        <v>0</v>
      </c>
      <c r="AC153" s="163">
        <f t="shared" si="53"/>
        <v>43.699999999999996</v>
      </c>
      <c r="AD153" s="164">
        <f t="shared" si="53"/>
        <v>43.699999999999996</v>
      </c>
      <c r="AE153" s="163">
        <f t="shared" si="53"/>
        <v>43.699999999999996</v>
      </c>
      <c r="AF153" s="164">
        <f t="shared" si="53"/>
        <v>43.699999999999996</v>
      </c>
      <c r="AG153" s="203"/>
      <c r="AH153" s="163">
        <f aca="true" t="shared" si="54" ref="AH153:AO153">SUM(AH148,AH149,AH150,AH151,AH152)</f>
        <v>0</v>
      </c>
      <c r="AI153" s="164">
        <f t="shared" si="54"/>
        <v>0</v>
      </c>
      <c r="AJ153" s="163">
        <f t="shared" si="54"/>
        <v>0</v>
      </c>
      <c r="AK153" s="164">
        <f t="shared" si="54"/>
        <v>0</v>
      </c>
      <c r="AL153" s="163">
        <f t="shared" si="54"/>
        <v>43.699999999999996</v>
      </c>
      <c r="AM153" s="164">
        <f t="shared" si="54"/>
        <v>43.699999999999996</v>
      </c>
      <c r="AN153" s="163">
        <f t="shared" si="54"/>
        <v>43.699999999999996</v>
      </c>
      <c r="AO153" s="164">
        <f t="shared" si="54"/>
        <v>43.699999999999996</v>
      </c>
    </row>
    <row r="154" spans="1:41" ht="12.75">
      <c r="A154" s="144"/>
      <c r="B154" s="71"/>
      <c r="C154" s="74"/>
      <c r="D154" s="84"/>
      <c r="E154" s="86"/>
      <c r="F154" s="115"/>
      <c r="G154" s="163"/>
      <c r="H154" s="164"/>
      <c r="I154" s="163"/>
      <c r="J154" s="164"/>
      <c r="K154" s="163"/>
      <c r="L154" s="164"/>
      <c r="M154" s="163"/>
      <c r="N154" s="164"/>
      <c r="O154" s="156"/>
      <c r="P154" s="163"/>
      <c r="Q154" s="164"/>
      <c r="R154" s="163"/>
      <c r="S154" s="164"/>
      <c r="T154" s="163"/>
      <c r="U154" s="164"/>
      <c r="V154" s="163"/>
      <c r="W154" s="164"/>
      <c r="X154" s="157"/>
      <c r="Y154" s="163"/>
      <c r="Z154" s="164"/>
      <c r="AA154" s="163"/>
      <c r="AB154" s="164"/>
      <c r="AC154" s="163"/>
      <c r="AD154" s="164"/>
      <c r="AE154" s="163"/>
      <c r="AF154" s="164"/>
      <c r="AG154" s="203"/>
      <c r="AH154" s="163"/>
      <c r="AI154" s="164"/>
      <c r="AJ154" s="163"/>
      <c r="AK154" s="164"/>
      <c r="AL154" s="163"/>
      <c r="AM154" s="164"/>
      <c r="AN154" s="163"/>
      <c r="AO154" s="164"/>
    </row>
    <row r="155" spans="1:41" ht="12.75">
      <c r="A155" s="144"/>
      <c r="B155" s="71"/>
      <c r="C155" s="74"/>
      <c r="D155" s="84"/>
      <c r="E155" s="86"/>
      <c r="F155" s="115"/>
      <c r="G155" s="163"/>
      <c r="H155" s="164"/>
      <c r="I155" s="163"/>
      <c r="J155" s="164"/>
      <c r="K155" s="163"/>
      <c r="L155" s="164"/>
      <c r="M155" s="163"/>
      <c r="N155" s="164"/>
      <c r="O155" s="156"/>
      <c r="P155" s="163"/>
      <c r="Q155" s="164"/>
      <c r="R155" s="163"/>
      <c r="S155" s="164"/>
      <c r="T155" s="163"/>
      <c r="U155" s="164"/>
      <c r="V155" s="163"/>
      <c r="W155" s="164"/>
      <c r="X155" s="157"/>
      <c r="Y155" s="163"/>
      <c r="Z155" s="164"/>
      <c r="AA155" s="163"/>
      <c r="AB155" s="164"/>
      <c r="AC155" s="163"/>
      <c r="AD155" s="164"/>
      <c r="AE155" s="163"/>
      <c r="AF155" s="164"/>
      <c r="AG155" s="203"/>
      <c r="AH155" s="163"/>
      <c r="AI155" s="164"/>
      <c r="AJ155" s="163"/>
      <c r="AK155" s="164"/>
      <c r="AL155" s="163"/>
      <c r="AM155" s="164"/>
      <c r="AN155" s="163"/>
      <c r="AO155" s="164"/>
    </row>
    <row r="156" spans="1:41" ht="12.75">
      <c r="A156" s="144" t="s">
        <v>229</v>
      </c>
      <c r="B156" s="71">
        <v>478</v>
      </c>
      <c r="C156" s="74">
        <v>39178</v>
      </c>
      <c r="D156" s="78" t="s">
        <v>80</v>
      </c>
      <c r="E156" s="98" t="s">
        <v>97</v>
      </c>
      <c r="F156" s="127" t="s">
        <v>48</v>
      </c>
      <c r="G156" s="163" t="s">
        <v>8</v>
      </c>
      <c r="H156" s="164" t="s">
        <v>8</v>
      </c>
      <c r="I156" s="163" t="s">
        <v>8</v>
      </c>
      <c r="J156" s="164" t="s">
        <v>8</v>
      </c>
      <c r="K156" s="163" t="s">
        <v>8</v>
      </c>
      <c r="L156" s="164" t="s">
        <v>8</v>
      </c>
      <c r="M156" s="163" t="s">
        <v>8</v>
      </c>
      <c r="N156" s="164" t="s">
        <v>8</v>
      </c>
      <c r="O156" s="167"/>
      <c r="P156" s="163" t="s">
        <v>8</v>
      </c>
      <c r="Q156" s="164" t="s">
        <v>8</v>
      </c>
      <c r="R156" s="163" t="s">
        <v>8</v>
      </c>
      <c r="S156" s="164" t="s">
        <v>8</v>
      </c>
      <c r="T156" s="163" t="s">
        <v>8</v>
      </c>
      <c r="U156" s="164" t="s">
        <v>8</v>
      </c>
      <c r="V156" s="163" t="s">
        <v>8</v>
      </c>
      <c r="W156" s="164" t="s">
        <v>8</v>
      </c>
      <c r="X156" s="168"/>
      <c r="Y156" s="163" t="s">
        <v>8</v>
      </c>
      <c r="Z156" s="164" t="s">
        <v>8</v>
      </c>
      <c r="AA156" s="163" t="s">
        <v>8</v>
      </c>
      <c r="AB156" s="164" t="s">
        <v>8</v>
      </c>
      <c r="AC156" s="163" t="s">
        <v>8</v>
      </c>
      <c r="AD156" s="164" t="s">
        <v>8</v>
      </c>
      <c r="AE156" s="163" t="s">
        <v>8</v>
      </c>
      <c r="AF156" s="164" t="s">
        <v>8</v>
      </c>
      <c r="AG156" s="168"/>
      <c r="AH156" s="163" t="s">
        <v>8</v>
      </c>
      <c r="AI156" s="164" t="s">
        <v>8</v>
      </c>
      <c r="AJ156" s="163" t="s">
        <v>8</v>
      </c>
      <c r="AK156" s="164" t="s">
        <v>8</v>
      </c>
      <c r="AL156" s="163" t="s">
        <v>8</v>
      </c>
      <c r="AM156" s="164" t="s">
        <v>8</v>
      </c>
      <c r="AN156" s="163" t="s">
        <v>8</v>
      </c>
      <c r="AO156" s="164" t="s">
        <v>8</v>
      </c>
    </row>
    <row r="157" spans="1:41" ht="12.75">
      <c r="A157" s="136"/>
      <c r="B157" s="72"/>
      <c r="C157" s="75"/>
      <c r="D157" s="85"/>
      <c r="E157" s="99"/>
      <c r="F157" s="128"/>
      <c r="G157" s="223"/>
      <c r="H157" s="224"/>
      <c r="I157" s="225"/>
      <c r="J157" s="226"/>
      <c r="K157" s="225"/>
      <c r="L157" s="226"/>
      <c r="M157" s="225"/>
      <c r="N157" s="226"/>
      <c r="O157" s="227"/>
      <c r="P157" s="225"/>
      <c r="Q157" s="226"/>
      <c r="R157" s="225"/>
      <c r="S157" s="226"/>
      <c r="T157" s="225"/>
      <c r="U157" s="226"/>
      <c r="V157" s="225"/>
      <c r="W157" s="226"/>
      <c r="X157" s="227"/>
      <c r="Y157" s="225"/>
      <c r="Z157" s="226"/>
      <c r="AA157" s="225"/>
      <c r="AB157" s="226"/>
      <c r="AC157" s="225"/>
      <c r="AD157" s="226"/>
      <c r="AE157" s="225"/>
      <c r="AF157" s="226"/>
      <c r="AG157" s="228"/>
      <c r="AH157" s="225"/>
      <c r="AI157" s="226"/>
      <c r="AJ157" s="225"/>
      <c r="AK157" s="226"/>
      <c r="AL157" s="225"/>
      <c r="AM157" s="226"/>
      <c r="AN157" s="225"/>
      <c r="AO157" s="226"/>
    </row>
    <row r="158" spans="1:41" ht="12.75">
      <c r="A158" s="56"/>
      <c r="B158" s="57"/>
      <c r="C158" s="59"/>
      <c r="D158" s="38"/>
      <c r="E158" s="35"/>
      <c r="F158" s="35"/>
      <c r="G158" s="229"/>
      <c r="H158" s="229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30"/>
      <c r="Y158" s="229"/>
      <c r="Z158" s="229"/>
      <c r="AA158" s="229"/>
      <c r="AB158" s="229"/>
      <c r="AC158" s="229"/>
      <c r="AD158" s="229"/>
      <c r="AE158" s="229"/>
      <c r="AF158" s="229"/>
      <c r="AG158" s="231"/>
      <c r="AH158" s="230"/>
      <c r="AI158" s="229"/>
      <c r="AJ158" s="229"/>
      <c r="AK158" s="229"/>
      <c r="AL158" s="229"/>
      <c r="AM158" s="229"/>
      <c r="AN158" s="229"/>
      <c r="AO158" s="229"/>
    </row>
    <row r="159" spans="1:41" ht="12.75">
      <c r="A159" s="56"/>
      <c r="B159" s="57"/>
      <c r="C159" s="59"/>
      <c r="D159" s="38"/>
      <c r="E159" s="138" t="s">
        <v>278</v>
      </c>
      <c r="F159" s="35"/>
      <c r="G159" s="229">
        <f>SUM(G9,G24,G29,G32,G34,G39,G49,G52,G57,G60,G62,G64,G68,G71,G84,G87,G118,G123,G125,G127,G138,G143,G146,G153,G156)</f>
        <v>85.60000000000001</v>
      </c>
      <c r="H159" s="229">
        <f aca="true" t="shared" si="55" ref="H159:N159">SUM(H9,H24,H29,H32,H34,H39,H49,H52,H57,H60,H62,H64,H68,H71,H84,H87,H118,H123,H125,H127,H138,H143,H146,H153,H156)</f>
        <v>104.79999999999998</v>
      </c>
      <c r="I159" s="229">
        <f t="shared" si="55"/>
        <v>38.994049999999994</v>
      </c>
      <c r="J159" s="229">
        <f t="shared" si="55"/>
        <v>15.90000000000001</v>
      </c>
      <c r="K159" s="229">
        <f t="shared" si="55"/>
        <v>38.4</v>
      </c>
      <c r="L159" s="229">
        <f t="shared" si="55"/>
        <v>48</v>
      </c>
      <c r="M159" s="229">
        <f t="shared" si="55"/>
        <v>162.99405000000002</v>
      </c>
      <c r="N159" s="229">
        <f t="shared" si="55"/>
        <v>168.7</v>
      </c>
      <c r="O159" s="229"/>
      <c r="P159" s="229">
        <f>SUM(P9,P24,P29,P32,P34,P39,P49,P52,P57,P60,P62,P64,P68,P71,P84,P87,P118,P123,P125,P127,P138,P143,P146,P153,P156)</f>
        <v>108.2</v>
      </c>
      <c r="Q159" s="229">
        <f aca="true" t="shared" si="56" ref="Q159:W159">SUM(Q9,Q24,Q29,Q32,Q34,Q39,Q49,Q52,Q57,Q60,Q62,Q64,Q68,Q71,Q84,Q87,Q118,Q123,Q125,Q127,Q138,Q143,Q146,Q153,Q156)</f>
        <v>105.5</v>
      </c>
      <c r="R159" s="229">
        <f t="shared" si="56"/>
        <v>11.849999999999998</v>
      </c>
      <c r="S159" s="229">
        <f t="shared" si="56"/>
        <v>16.25000000000001</v>
      </c>
      <c r="T159" s="229">
        <f t="shared" si="56"/>
        <v>48.699999999999996</v>
      </c>
      <c r="U159" s="229">
        <f t="shared" si="56"/>
        <v>47.4</v>
      </c>
      <c r="V159" s="229">
        <f t="shared" si="56"/>
        <v>168.74999999999997</v>
      </c>
      <c r="W159" s="229">
        <f t="shared" si="56"/>
        <v>169.14999999999998</v>
      </c>
      <c r="X159" s="229"/>
      <c r="Y159" s="229">
        <f>SUM(Y9,Y24,Y29,Y32,Y34,Y39,Y49,Y52,Y57,Y60,Y62,Y64,Y68,Y71,Y84,Y87,Y118,Y123,Y125,Y127,Y138,Y143,Y146,Y153,Y156)</f>
        <v>106.30000000000001</v>
      </c>
      <c r="Z159" s="229">
        <f aca="true" t="shared" si="57" ref="Z159:AF159">SUM(Z9,Z24,Z29,Z32,Z34,Z39,Z49,Z52,Z57,Z60,Z62,Z64,Z68,Z71,Z84,Z87,Z118,Z123,Z125,Z127,Z138,Z143,Z146,Z153,Z156)</f>
        <v>106.30000000000001</v>
      </c>
      <c r="AA159" s="229">
        <f t="shared" si="57"/>
        <v>17.00000000000001</v>
      </c>
      <c r="AB159" s="229">
        <f t="shared" si="57"/>
        <v>16.800000000000008</v>
      </c>
      <c r="AC159" s="229">
        <f t="shared" si="57"/>
        <v>47.699999999999996</v>
      </c>
      <c r="AD159" s="229">
        <f t="shared" si="57"/>
        <v>46.89999999999999</v>
      </c>
      <c r="AE159" s="229">
        <f t="shared" si="57"/>
        <v>171</v>
      </c>
      <c r="AF159" s="229">
        <f t="shared" si="57"/>
        <v>170</v>
      </c>
      <c r="AG159" s="229"/>
      <c r="AH159" s="229">
        <f>SUM(AH9,AH24,AH29,AH32,AH34,AH39,AH49,AH52,AH57,AH60,AH62,AH64,AH68,AH71,AH84,AH87,AH118,AH123,AH125,AH127,AH138,AH143,AH146,AH153,AH156)</f>
        <v>107.40000000000002</v>
      </c>
      <c r="AI159" s="229">
        <f aca="true" t="shared" si="58" ref="AI159:AO159">SUM(AI9,AI24,AI29,AI32,AI34,AI39,AI49,AI52,AI57,AI60,AI62,AI64,AI68,AI71,AI84,AI87,AI118,AI123,AI125,AI127,AI138,AI143,AI146,AI153,AI156)</f>
        <v>106.90000000000002</v>
      </c>
      <c r="AJ159" s="229">
        <f t="shared" si="58"/>
        <v>25.999999999999993</v>
      </c>
      <c r="AK159" s="229">
        <f t="shared" si="58"/>
        <v>19.7</v>
      </c>
      <c r="AL159" s="229">
        <f t="shared" si="58"/>
        <v>46.3</v>
      </c>
      <c r="AM159" s="229">
        <f t="shared" si="58"/>
        <v>46.3</v>
      </c>
      <c r="AN159" s="229">
        <f t="shared" si="58"/>
        <v>179.7</v>
      </c>
      <c r="AO159" s="229">
        <f t="shared" si="58"/>
        <v>172.89999999999998</v>
      </c>
    </row>
    <row r="160" spans="1:41" ht="12.75">
      <c r="A160" s="56"/>
      <c r="B160" s="57"/>
      <c r="C160" s="59"/>
      <c r="D160" s="38"/>
      <c r="E160" s="138"/>
      <c r="F160" s="35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30"/>
      <c r="Y160" s="229"/>
      <c r="Z160" s="229"/>
      <c r="AA160" s="229"/>
      <c r="AB160" s="229"/>
      <c r="AC160" s="229"/>
      <c r="AD160" s="229"/>
      <c r="AE160" s="229"/>
      <c r="AF160" s="229"/>
      <c r="AG160" s="231"/>
      <c r="AH160" s="230"/>
      <c r="AI160" s="229"/>
      <c r="AJ160" s="229"/>
      <c r="AK160" s="229"/>
      <c r="AL160" s="229"/>
      <c r="AM160" s="229"/>
      <c r="AN160" s="229"/>
      <c r="AO160" s="229"/>
    </row>
    <row r="161" spans="1:41" ht="12.75">
      <c r="A161" s="56"/>
      <c r="B161" s="57"/>
      <c r="C161" s="59"/>
      <c r="D161" s="38"/>
      <c r="E161" s="138" t="s">
        <v>277</v>
      </c>
      <c r="F161" s="35"/>
      <c r="G161" s="229">
        <f>SUM(G16,G46,G78,G93,G96,G101,G105,G108,G110)</f>
        <v>0</v>
      </c>
      <c r="H161" s="229">
        <f aca="true" t="shared" si="59" ref="H161:N161">SUM(H16,H46,H78,H93,H96,H101,H105,H108,H110)</f>
        <v>0.4</v>
      </c>
      <c r="I161" s="229">
        <f t="shared" si="59"/>
        <v>2.79405</v>
      </c>
      <c r="J161" s="229">
        <f t="shared" si="59"/>
        <v>4.9</v>
      </c>
      <c r="K161" s="229">
        <f t="shared" si="59"/>
        <v>0</v>
      </c>
      <c r="L161" s="229">
        <f t="shared" si="59"/>
        <v>-1.4</v>
      </c>
      <c r="M161" s="229">
        <f t="shared" si="59"/>
        <v>2.7940500000000004</v>
      </c>
      <c r="N161" s="229">
        <f t="shared" si="59"/>
        <v>3.9</v>
      </c>
      <c r="O161" s="229"/>
      <c r="P161" s="229">
        <f>SUM(P16,P46,P78,P93,P96,P101,P105,P108,P110)</f>
        <v>0.4</v>
      </c>
      <c r="Q161" s="229">
        <f aca="true" t="shared" si="60" ref="Q161:W161">SUM(Q16,Q46,Q78,Q93,Q96,Q101,Q105,Q108,Q110)</f>
        <v>0.4</v>
      </c>
      <c r="R161" s="229">
        <f t="shared" si="60"/>
        <v>4.85</v>
      </c>
      <c r="S161" s="229">
        <f t="shared" si="60"/>
        <v>5.050000000000001</v>
      </c>
      <c r="T161" s="229">
        <f t="shared" si="60"/>
        <v>-0.1</v>
      </c>
      <c r="U161" s="229">
        <f t="shared" si="60"/>
        <v>-1.4</v>
      </c>
      <c r="V161" s="229">
        <f t="shared" si="60"/>
        <v>5.15</v>
      </c>
      <c r="W161" s="229">
        <f t="shared" si="60"/>
        <v>4.050000000000001</v>
      </c>
      <c r="X161" s="230"/>
      <c r="Y161" s="229">
        <f>SUM(Y16,Y46,Y78,Y93,Y96,Y101,Y105,Y108,Y110)</f>
        <v>0.4</v>
      </c>
      <c r="Z161" s="229">
        <f aca="true" t="shared" si="61" ref="Z161:AF161">SUM(Z16,Z46,Z78,Z93,Z96,Z101,Z105,Z108,Z110)</f>
        <v>0.4</v>
      </c>
      <c r="AA161" s="229">
        <f t="shared" si="61"/>
        <v>5.4</v>
      </c>
      <c r="AB161" s="229">
        <f t="shared" si="61"/>
        <v>5.4</v>
      </c>
      <c r="AC161" s="229">
        <f t="shared" si="61"/>
        <v>-0.7</v>
      </c>
      <c r="AD161" s="229">
        <f t="shared" si="61"/>
        <v>-1.4</v>
      </c>
      <c r="AE161" s="229">
        <f t="shared" si="61"/>
        <v>5.1000000000000005</v>
      </c>
      <c r="AF161" s="229">
        <f t="shared" si="61"/>
        <v>4.4</v>
      </c>
      <c r="AG161" s="231"/>
      <c r="AH161" s="229">
        <f>SUM(AH16,AH46,AH78,AH93,AH96,AH101,AH105,AH108,AH110)</f>
        <v>0.5</v>
      </c>
      <c r="AI161" s="229">
        <f aca="true" t="shared" si="62" ref="AI161:AO161">SUM(AI16,AI46,AI78,AI93,AI96,AI101,AI105,AI108,AI110)</f>
        <v>0.5</v>
      </c>
      <c r="AJ161" s="229">
        <f t="shared" si="62"/>
        <v>5.3</v>
      </c>
      <c r="AK161" s="229">
        <f t="shared" si="62"/>
        <v>5.5</v>
      </c>
      <c r="AL161" s="229">
        <f t="shared" si="62"/>
        <v>-1.4</v>
      </c>
      <c r="AM161" s="229">
        <f t="shared" si="62"/>
        <v>-1.4</v>
      </c>
      <c r="AN161" s="229">
        <f t="shared" si="62"/>
        <v>4.4</v>
      </c>
      <c r="AO161" s="229">
        <f t="shared" si="62"/>
        <v>4.6</v>
      </c>
    </row>
    <row r="162" spans="1:41" ht="12.75">
      <c r="A162" s="56"/>
      <c r="B162" s="57"/>
      <c r="C162" s="59"/>
      <c r="D162" s="38"/>
      <c r="E162" s="138"/>
      <c r="F162" s="35"/>
      <c r="G162" s="229"/>
      <c r="H162" s="229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30"/>
      <c r="Y162" s="229"/>
      <c r="Z162" s="229"/>
      <c r="AA162" s="229"/>
      <c r="AB162" s="229"/>
      <c r="AC162" s="229"/>
      <c r="AD162" s="229"/>
      <c r="AE162" s="229"/>
      <c r="AF162" s="229"/>
      <c r="AG162" s="231"/>
      <c r="AH162" s="230"/>
      <c r="AI162" s="229"/>
      <c r="AJ162" s="229"/>
      <c r="AK162" s="229"/>
      <c r="AL162" s="229"/>
      <c r="AM162" s="229"/>
      <c r="AN162" s="229"/>
      <c r="AO162" s="229"/>
    </row>
    <row r="163" spans="1:41" ht="12.75">
      <c r="A163" s="56"/>
      <c r="B163" s="57"/>
      <c r="C163" s="59"/>
      <c r="D163" s="38"/>
      <c r="E163" s="138" t="s">
        <v>279</v>
      </c>
      <c r="F163" s="35"/>
      <c r="G163" s="229">
        <f>G159-G161</f>
        <v>85.60000000000001</v>
      </c>
      <c r="H163" s="229">
        <f aca="true" t="shared" si="63" ref="H163:N163">H159-H161</f>
        <v>104.39999999999998</v>
      </c>
      <c r="I163" s="229">
        <f t="shared" si="63"/>
        <v>36.199999999999996</v>
      </c>
      <c r="J163" s="229">
        <f t="shared" si="63"/>
        <v>11.000000000000009</v>
      </c>
      <c r="K163" s="229">
        <f t="shared" si="63"/>
        <v>38.4</v>
      </c>
      <c r="L163" s="229">
        <f t="shared" si="63"/>
        <v>49.4</v>
      </c>
      <c r="M163" s="229">
        <f t="shared" si="63"/>
        <v>160.20000000000002</v>
      </c>
      <c r="N163" s="229">
        <f t="shared" si="63"/>
        <v>164.79999999999998</v>
      </c>
      <c r="O163" s="229"/>
      <c r="P163" s="229">
        <f>P159-P161</f>
        <v>107.8</v>
      </c>
      <c r="Q163" s="229">
        <f aca="true" t="shared" si="64" ref="Q163:W163">Q159-Q161</f>
        <v>105.1</v>
      </c>
      <c r="R163" s="229">
        <f t="shared" si="64"/>
        <v>6.999999999999998</v>
      </c>
      <c r="S163" s="229">
        <f t="shared" si="64"/>
        <v>11.20000000000001</v>
      </c>
      <c r="T163" s="229">
        <f t="shared" si="64"/>
        <v>48.8</v>
      </c>
      <c r="U163" s="229">
        <f t="shared" si="64"/>
        <v>48.8</v>
      </c>
      <c r="V163" s="229">
        <f t="shared" si="64"/>
        <v>163.59999999999997</v>
      </c>
      <c r="W163" s="229">
        <f t="shared" si="64"/>
        <v>165.09999999999997</v>
      </c>
      <c r="X163" s="230"/>
      <c r="Y163" s="229">
        <f>Y159-Y161</f>
        <v>105.9</v>
      </c>
      <c r="Z163" s="229">
        <f aca="true" t="shared" si="65" ref="Z163:AF163">Z159-Z161</f>
        <v>105.9</v>
      </c>
      <c r="AA163" s="229">
        <f t="shared" si="65"/>
        <v>11.60000000000001</v>
      </c>
      <c r="AB163" s="229">
        <f t="shared" si="65"/>
        <v>11.400000000000007</v>
      </c>
      <c r="AC163" s="229">
        <f t="shared" si="65"/>
        <v>48.4</v>
      </c>
      <c r="AD163" s="229">
        <f t="shared" si="65"/>
        <v>48.29999999999999</v>
      </c>
      <c r="AE163" s="229">
        <f t="shared" si="65"/>
        <v>165.9</v>
      </c>
      <c r="AF163" s="229">
        <f t="shared" si="65"/>
        <v>165.6</v>
      </c>
      <c r="AG163" s="231"/>
      <c r="AH163" s="229">
        <f>AH159-AH161</f>
        <v>106.90000000000002</v>
      </c>
      <c r="AI163" s="229">
        <f aca="true" t="shared" si="66" ref="AI163:AO163">AI159-AI161</f>
        <v>106.40000000000002</v>
      </c>
      <c r="AJ163" s="229">
        <f t="shared" si="66"/>
        <v>20.699999999999992</v>
      </c>
      <c r="AK163" s="229">
        <f t="shared" si="66"/>
        <v>14.2</v>
      </c>
      <c r="AL163" s="229">
        <f t="shared" si="66"/>
        <v>47.699999999999996</v>
      </c>
      <c r="AM163" s="229">
        <f t="shared" si="66"/>
        <v>47.699999999999996</v>
      </c>
      <c r="AN163" s="229">
        <f t="shared" si="66"/>
        <v>175.29999999999998</v>
      </c>
      <c r="AO163" s="229">
        <f t="shared" si="66"/>
        <v>168.29999999999998</v>
      </c>
    </row>
    <row r="164" spans="1:41" ht="12.75">
      <c r="A164" s="56"/>
      <c r="B164" s="57"/>
      <c r="C164" s="59"/>
      <c r="D164" s="38"/>
      <c r="E164" s="35"/>
      <c r="F164" s="35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32"/>
      <c r="Y164" s="229"/>
      <c r="Z164" s="229"/>
      <c r="AA164" s="229"/>
      <c r="AB164" s="229"/>
      <c r="AC164" s="229"/>
      <c r="AD164" s="229"/>
      <c r="AE164" s="229"/>
      <c r="AF164" s="229"/>
      <c r="AG164" s="232"/>
      <c r="AH164" s="229"/>
      <c r="AI164" s="229"/>
      <c r="AJ164" s="229"/>
      <c r="AK164" s="229"/>
      <c r="AL164" s="229"/>
      <c r="AM164" s="229"/>
      <c r="AN164" s="229"/>
      <c r="AO164" s="229"/>
    </row>
    <row r="165" spans="1:41" ht="12.75">
      <c r="A165" s="56"/>
      <c r="B165" s="57"/>
      <c r="C165" s="59"/>
      <c r="D165" s="35"/>
      <c r="E165" s="32"/>
      <c r="F165" s="32"/>
      <c r="G165" s="229"/>
      <c r="H165" s="229"/>
      <c r="I165" s="229"/>
      <c r="J165" s="229"/>
      <c r="K165" s="233"/>
      <c r="L165" s="233"/>
      <c r="M165" s="229"/>
      <c r="N165" s="229"/>
      <c r="O165" s="229"/>
      <c r="P165" s="229"/>
      <c r="Q165" s="229"/>
      <c r="R165" s="229"/>
      <c r="S165" s="229"/>
      <c r="T165" s="229"/>
      <c r="U165" s="233"/>
      <c r="V165" s="233"/>
      <c r="W165" s="232"/>
      <c r="X165" s="232"/>
      <c r="Y165" s="229"/>
      <c r="Z165" s="229"/>
      <c r="AA165" s="229"/>
      <c r="AB165" s="229"/>
      <c r="AC165" s="229"/>
      <c r="AD165" s="229"/>
      <c r="AE165" s="233"/>
      <c r="AF165" s="233"/>
      <c r="AG165" s="233"/>
      <c r="AH165" s="232"/>
      <c r="AI165" s="229"/>
      <c r="AJ165" s="229"/>
      <c r="AK165" s="229"/>
      <c r="AL165" s="229"/>
      <c r="AM165" s="229"/>
      <c r="AN165" s="229"/>
      <c r="AO165" s="233"/>
    </row>
    <row r="166" spans="1:41" ht="13.5">
      <c r="A166" s="141" t="s">
        <v>60</v>
      </c>
      <c r="B166" s="9"/>
      <c r="C166" s="42"/>
      <c r="D166" s="46"/>
      <c r="E166" s="37"/>
      <c r="F166" s="37"/>
      <c r="G166" s="234"/>
      <c r="H166" s="234"/>
      <c r="I166" s="234"/>
      <c r="J166" s="234"/>
      <c r="K166" s="234"/>
      <c r="L166" s="234"/>
      <c r="M166" s="234"/>
      <c r="N166" s="234"/>
      <c r="O166" s="235"/>
      <c r="P166" s="235"/>
      <c r="Q166" s="235"/>
      <c r="R166" s="235"/>
      <c r="S166" s="235"/>
      <c r="T166" s="235"/>
      <c r="U166" s="236"/>
      <c r="V166" s="236"/>
      <c r="W166" s="237"/>
      <c r="X166" s="237"/>
      <c r="Y166" s="235"/>
      <c r="Z166" s="235"/>
      <c r="AA166" s="235"/>
      <c r="AB166" s="235"/>
      <c r="AC166" s="235"/>
      <c r="AD166" s="235"/>
      <c r="AE166" s="236"/>
      <c r="AF166" s="236"/>
      <c r="AG166" s="236"/>
      <c r="AH166" s="237"/>
      <c r="AI166" s="235"/>
      <c r="AJ166" s="235"/>
      <c r="AK166" s="235"/>
      <c r="AL166" s="235"/>
      <c r="AM166" s="235"/>
      <c r="AN166" s="235"/>
      <c r="AO166" s="236"/>
    </row>
    <row r="167" spans="1:41" ht="13.5">
      <c r="A167" s="66"/>
      <c r="B167" s="66"/>
      <c r="C167" s="66"/>
      <c r="D167" s="66"/>
      <c r="E167" s="65"/>
      <c r="F167" s="66"/>
      <c r="G167" s="262" t="s">
        <v>33</v>
      </c>
      <c r="H167" s="263"/>
      <c r="I167" s="263"/>
      <c r="J167" s="263"/>
      <c r="K167" s="263"/>
      <c r="L167" s="263"/>
      <c r="M167" s="263"/>
      <c r="N167" s="264"/>
      <c r="O167" s="235"/>
      <c r="P167" s="235"/>
      <c r="Q167" s="235"/>
      <c r="R167" s="235"/>
      <c r="S167" s="235"/>
      <c r="T167" s="235"/>
      <c r="U167" s="235"/>
      <c r="V167" s="235"/>
      <c r="W167" s="237"/>
      <c r="X167" s="237"/>
      <c r="Y167" s="235"/>
      <c r="Z167" s="235"/>
      <c r="AA167" s="235"/>
      <c r="AB167" s="235"/>
      <c r="AC167" s="235"/>
      <c r="AD167" s="235"/>
      <c r="AE167" s="235"/>
      <c r="AF167" s="235"/>
      <c r="AG167" s="235"/>
      <c r="AH167" s="237"/>
      <c r="AI167" s="235"/>
      <c r="AJ167" s="235"/>
      <c r="AK167" s="235"/>
      <c r="AL167" s="235"/>
      <c r="AM167" s="235"/>
      <c r="AN167" s="235"/>
      <c r="AO167" s="235"/>
    </row>
    <row r="168" spans="1:41" ht="12.75">
      <c r="A168" s="67"/>
      <c r="B168" s="67" t="s">
        <v>175</v>
      </c>
      <c r="C168" s="67"/>
      <c r="D168" s="67"/>
      <c r="E168" s="67"/>
      <c r="F168" s="67"/>
      <c r="G168" s="265" t="s">
        <v>35</v>
      </c>
      <c r="H168" s="266"/>
      <c r="I168" s="265" t="s">
        <v>36</v>
      </c>
      <c r="J168" s="266"/>
      <c r="K168" s="265" t="s">
        <v>3</v>
      </c>
      <c r="L168" s="266"/>
      <c r="M168" s="265" t="s">
        <v>37</v>
      </c>
      <c r="N168" s="266"/>
      <c r="O168" s="235"/>
      <c r="P168" s="235"/>
      <c r="Q168" s="235"/>
      <c r="R168" s="235"/>
      <c r="S168" s="235"/>
      <c r="T168" s="235"/>
      <c r="U168" s="235"/>
      <c r="V168" s="235"/>
      <c r="W168" s="237"/>
      <c r="X168" s="237"/>
      <c r="Y168" s="235"/>
      <c r="Z168" s="235"/>
      <c r="AA168" s="235"/>
      <c r="AB168" s="235"/>
      <c r="AC168" s="235"/>
      <c r="AD168" s="235"/>
      <c r="AE168" s="235"/>
      <c r="AF168" s="235"/>
      <c r="AG168" s="235"/>
      <c r="AH168" s="237"/>
      <c r="AI168" s="235"/>
      <c r="AJ168" s="235"/>
      <c r="AK168" s="235"/>
      <c r="AL168" s="235"/>
      <c r="AM168" s="235"/>
      <c r="AN168" s="235"/>
      <c r="AO168" s="235"/>
    </row>
    <row r="169" spans="1:41" ht="12.75">
      <c r="A169" s="68" t="s">
        <v>38</v>
      </c>
      <c r="B169" s="68" t="s">
        <v>176</v>
      </c>
      <c r="C169" s="68" t="s">
        <v>0</v>
      </c>
      <c r="D169" s="68" t="s">
        <v>39</v>
      </c>
      <c r="E169" s="68" t="s">
        <v>1</v>
      </c>
      <c r="F169" s="68" t="s">
        <v>40</v>
      </c>
      <c r="G169" s="238" t="s">
        <v>2</v>
      </c>
      <c r="H169" s="238" t="s">
        <v>41</v>
      </c>
      <c r="I169" s="238" t="s">
        <v>2</v>
      </c>
      <c r="J169" s="238" t="s">
        <v>41</v>
      </c>
      <c r="K169" s="238" t="s">
        <v>2</v>
      </c>
      <c r="L169" s="238" t="s">
        <v>41</v>
      </c>
      <c r="M169" s="238" t="s">
        <v>2</v>
      </c>
      <c r="N169" s="238" t="s">
        <v>41</v>
      </c>
      <c r="O169" s="235"/>
      <c r="P169" s="235"/>
      <c r="Q169" s="235"/>
      <c r="R169" s="235"/>
      <c r="S169" s="235"/>
      <c r="T169" s="235"/>
      <c r="U169" s="236"/>
      <c r="V169" s="236"/>
      <c r="W169" s="237"/>
      <c r="X169" s="237"/>
      <c r="Y169" s="235"/>
      <c r="Z169" s="235"/>
      <c r="AA169" s="235"/>
      <c r="AB169" s="235"/>
      <c r="AC169" s="235"/>
      <c r="AD169" s="235"/>
      <c r="AE169" s="236"/>
      <c r="AF169" s="236"/>
      <c r="AG169" s="236"/>
      <c r="AH169" s="237"/>
      <c r="AI169" s="235"/>
      <c r="AJ169" s="235"/>
      <c r="AK169" s="235"/>
      <c r="AL169" s="235"/>
      <c r="AM169" s="235"/>
      <c r="AN169" s="235"/>
      <c r="AO169" s="236"/>
    </row>
    <row r="170" spans="1:41" ht="12.75">
      <c r="A170" s="145"/>
      <c r="B170" s="105"/>
      <c r="C170" s="108"/>
      <c r="D170" s="110"/>
      <c r="E170" s="112"/>
      <c r="F170" s="130"/>
      <c r="G170" s="239"/>
      <c r="H170" s="240"/>
      <c r="I170" s="239"/>
      <c r="J170" s="240"/>
      <c r="K170" s="239"/>
      <c r="L170" s="240"/>
      <c r="M170" s="239"/>
      <c r="N170" s="240"/>
      <c r="O170" s="235"/>
      <c r="P170" s="235"/>
      <c r="Q170" s="235"/>
      <c r="R170" s="235"/>
      <c r="S170" s="235"/>
      <c r="T170" s="235"/>
      <c r="U170" s="235"/>
      <c r="V170" s="235"/>
      <c r="W170" s="237"/>
      <c r="X170" s="237"/>
      <c r="Y170" s="235"/>
      <c r="Z170" s="235"/>
      <c r="AA170" s="235"/>
      <c r="AB170" s="235"/>
      <c r="AC170" s="235"/>
      <c r="AD170" s="235"/>
      <c r="AE170" s="235"/>
      <c r="AF170" s="235"/>
      <c r="AG170" s="235"/>
      <c r="AH170" s="237"/>
      <c r="AI170" s="235"/>
      <c r="AJ170" s="235"/>
      <c r="AK170" s="235"/>
      <c r="AL170" s="235"/>
      <c r="AM170" s="235"/>
      <c r="AN170" s="235"/>
      <c r="AO170" s="235"/>
    </row>
    <row r="171" spans="1:41" ht="12.75">
      <c r="A171" s="146" t="s">
        <v>253</v>
      </c>
      <c r="B171" s="71">
        <v>627</v>
      </c>
      <c r="C171" s="74">
        <v>39234</v>
      </c>
      <c r="D171" s="78" t="s">
        <v>63</v>
      </c>
      <c r="E171" s="93" t="s">
        <v>84</v>
      </c>
      <c r="F171" s="132" t="s">
        <v>46</v>
      </c>
      <c r="G171" s="169">
        <v>-0.7</v>
      </c>
      <c r="H171" s="170">
        <v>0</v>
      </c>
      <c r="I171" s="169">
        <v>0</v>
      </c>
      <c r="J171" s="170">
        <v>0</v>
      </c>
      <c r="K171" s="169">
        <v>0</v>
      </c>
      <c r="L171" s="170">
        <v>0</v>
      </c>
      <c r="M171" s="175">
        <f>G171+I171+K171</f>
        <v>-0.7</v>
      </c>
      <c r="N171" s="176">
        <f>H171+J171+L171</f>
        <v>0</v>
      </c>
      <c r="O171" s="241"/>
      <c r="P171" s="242"/>
      <c r="Q171" s="242"/>
      <c r="R171" s="242"/>
      <c r="S171" s="242"/>
      <c r="T171" s="242"/>
      <c r="U171" s="242"/>
      <c r="V171" s="241"/>
      <c r="W171" s="241"/>
      <c r="X171" s="241"/>
      <c r="Y171" s="242"/>
      <c r="Z171" s="242"/>
      <c r="AA171" s="242"/>
      <c r="AB171" s="242"/>
      <c r="AC171" s="242"/>
      <c r="AD171" s="242"/>
      <c r="AE171" s="241"/>
      <c r="AF171" s="241"/>
      <c r="AG171" s="241"/>
      <c r="AH171" s="243"/>
      <c r="AI171" s="242"/>
      <c r="AJ171" s="242"/>
      <c r="AK171" s="242"/>
      <c r="AL171" s="242"/>
      <c r="AM171" s="242"/>
      <c r="AN171" s="241"/>
      <c r="AO171" s="241"/>
    </row>
    <row r="172" spans="1:41" ht="12.75">
      <c r="A172" s="146"/>
      <c r="B172" s="71"/>
      <c r="C172" s="74"/>
      <c r="D172" s="78"/>
      <c r="E172" s="93"/>
      <c r="F172" s="132"/>
      <c r="G172" s="169"/>
      <c r="H172" s="170"/>
      <c r="I172" s="169"/>
      <c r="J172" s="170"/>
      <c r="K172" s="169"/>
      <c r="L172" s="170"/>
      <c r="M172" s="175"/>
      <c r="N172" s="176"/>
      <c r="O172" s="241"/>
      <c r="P172" s="242"/>
      <c r="Q172" s="242"/>
      <c r="R172" s="242"/>
      <c r="S172" s="242"/>
      <c r="T172" s="242"/>
      <c r="U172" s="242"/>
      <c r="V172" s="241"/>
      <c r="W172" s="241"/>
      <c r="X172" s="241"/>
      <c r="Y172" s="242"/>
      <c r="Z172" s="242"/>
      <c r="AA172" s="242"/>
      <c r="AB172" s="242"/>
      <c r="AC172" s="242"/>
      <c r="AD172" s="242"/>
      <c r="AE172" s="241"/>
      <c r="AF172" s="241"/>
      <c r="AG172" s="241"/>
      <c r="AH172" s="243"/>
      <c r="AI172" s="242"/>
      <c r="AJ172" s="242"/>
      <c r="AK172" s="242"/>
      <c r="AL172" s="242"/>
      <c r="AM172" s="242"/>
      <c r="AN172" s="241"/>
      <c r="AO172" s="241"/>
    </row>
    <row r="173" spans="1:41" ht="12.75">
      <c r="A173" s="147" t="s">
        <v>244</v>
      </c>
      <c r="B173" s="106">
        <v>1</v>
      </c>
      <c r="C173" s="109">
        <v>39101</v>
      </c>
      <c r="D173" s="79" t="s">
        <v>115</v>
      </c>
      <c r="E173" s="113" t="s">
        <v>61</v>
      </c>
      <c r="F173" s="131" t="s">
        <v>6</v>
      </c>
      <c r="G173" s="169">
        <v>-19.8</v>
      </c>
      <c r="H173" s="170">
        <v>0</v>
      </c>
      <c r="I173" s="169" t="s">
        <v>7</v>
      </c>
      <c r="J173" s="170">
        <v>0</v>
      </c>
      <c r="K173" s="169">
        <v>-4.5</v>
      </c>
      <c r="L173" s="170">
        <v>0</v>
      </c>
      <c r="M173" s="175">
        <f>SUM(G173,I173,K173)</f>
        <v>-24.3</v>
      </c>
      <c r="N173" s="176">
        <f>H173+J173+L173</f>
        <v>0</v>
      </c>
      <c r="O173" s="241"/>
      <c r="P173" s="242"/>
      <c r="Q173" s="229"/>
      <c r="R173" s="229"/>
      <c r="S173" s="229"/>
      <c r="T173" s="229"/>
      <c r="U173" s="229"/>
      <c r="V173" s="244"/>
      <c r="W173" s="244"/>
      <c r="X173" s="244"/>
      <c r="Y173" s="229"/>
      <c r="Z173" s="229"/>
      <c r="AA173" s="229"/>
      <c r="AB173" s="229"/>
      <c r="AC173" s="229"/>
      <c r="AD173" s="229"/>
      <c r="AE173" s="244"/>
      <c r="AF173" s="244"/>
      <c r="AG173" s="244"/>
      <c r="AH173" s="232"/>
      <c r="AI173" s="229"/>
      <c r="AJ173" s="229"/>
      <c r="AK173" s="229"/>
      <c r="AL173" s="229"/>
      <c r="AM173" s="229"/>
      <c r="AN173" s="244"/>
      <c r="AO173" s="244"/>
    </row>
    <row r="174" spans="1:41" ht="12.75">
      <c r="A174" s="147"/>
      <c r="B174" s="106"/>
      <c r="C174" s="109"/>
      <c r="D174" s="79"/>
      <c r="E174" s="113"/>
      <c r="F174" s="131"/>
      <c r="G174" s="169"/>
      <c r="H174" s="170"/>
      <c r="I174" s="169"/>
      <c r="J174" s="170"/>
      <c r="K174" s="169"/>
      <c r="L174" s="170"/>
      <c r="M174" s="175"/>
      <c r="N174" s="176"/>
      <c r="O174" s="241"/>
      <c r="P174" s="242"/>
      <c r="Q174" s="229"/>
      <c r="R174" s="229"/>
      <c r="S174" s="229"/>
      <c r="T174" s="229"/>
      <c r="U174" s="229"/>
      <c r="V174" s="244"/>
      <c r="W174" s="244"/>
      <c r="X174" s="244"/>
      <c r="Y174" s="229"/>
      <c r="Z174" s="229"/>
      <c r="AA174" s="229"/>
      <c r="AB174" s="229"/>
      <c r="AC174" s="229"/>
      <c r="AD174" s="229"/>
      <c r="AE174" s="244"/>
      <c r="AF174" s="244"/>
      <c r="AG174" s="244"/>
      <c r="AH174" s="232"/>
      <c r="AI174" s="229"/>
      <c r="AJ174" s="229"/>
      <c r="AK174" s="229"/>
      <c r="AL174" s="229"/>
      <c r="AM174" s="229"/>
      <c r="AN174" s="244"/>
      <c r="AO174" s="244"/>
    </row>
    <row r="175" spans="1:41" ht="12.75">
      <c r="A175" s="146" t="s">
        <v>253</v>
      </c>
      <c r="B175" s="71">
        <v>627</v>
      </c>
      <c r="C175" s="74">
        <v>39234</v>
      </c>
      <c r="D175" s="78" t="s">
        <v>63</v>
      </c>
      <c r="E175" s="93" t="s">
        <v>84</v>
      </c>
      <c r="F175" s="133" t="s">
        <v>45</v>
      </c>
      <c r="G175" s="169">
        <v>-9</v>
      </c>
      <c r="H175" s="170">
        <v>0</v>
      </c>
      <c r="I175" s="169">
        <v>0</v>
      </c>
      <c r="J175" s="170">
        <v>0</v>
      </c>
      <c r="K175" s="169">
        <v>0</v>
      </c>
      <c r="L175" s="170">
        <v>0</v>
      </c>
      <c r="M175" s="175">
        <f>G175+I175+K175</f>
        <v>-9</v>
      </c>
      <c r="N175" s="176">
        <f>H175+J175+L175</f>
        <v>0</v>
      </c>
      <c r="O175" s="242"/>
      <c r="P175" s="242"/>
      <c r="Q175" s="229"/>
      <c r="R175" s="229"/>
      <c r="S175" s="229"/>
      <c r="T175" s="229"/>
      <c r="U175" s="229"/>
      <c r="V175" s="229"/>
      <c r="W175" s="232"/>
      <c r="X175" s="232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32"/>
      <c r="AI175" s="229"/>
      <c r="AJ175" s="229"/>
      <c r="AK175" s="229"/>
      <c r="AL175" s="229"/>
      <c r="AM175" s="229"/>
      <c r="AN175" s="229"/>
      <c r="AO175" s="229"/>
    </row>
    <row r="176" spans="1:41" ht="12.75">
      <c r="A176" s="146"/>
      <c r="B176" s="71"/>
      <c r="C176" s="74"/>
      <c r="D176" s="78"/>
      <c r="E176" s="93"/>
      <c r="F176" s="133"/>
      <c r="G176" s="169"/>
      <c r="H176" s="170"/>
      <c r="I176" s="169"/>
      <c r="J176" s="170"/>
      <c r="K176" s="169"/>
      <c r="L176" s="170"/>
      <c r="M176" s="175"/>
      <c r="N176" s="176"/>
      <c r="O176" s="242"/>
      <c r="P176" s="242"/>
      <c r="Q176" s="229"/>
      <c r="R176" s="229"/>
      <c r="S176" s="229"/>
      <c r="T176" s="229"/>
      <c r="U176" s="229"/>
      <c r="V176" s="229"/>
      <c r="W176" s="232"/>
      <c r="X176" s="232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32"/>
      <c r="AI176" s="229"/>
      <c r="AJ176" s="229"/>
      <c r="AK176" s="229"/>
      <c r="AL176" s="229"/>
      <c r="AM176" s="229"/>
      <c r="AN176" s="229"/>
      <c r="AO176" s="229"/>
    </row>
    <row r="177" spans="1:41" ht="12.75">
      <c r="A177" s="137" t="s">
        <v>245</v>
      </c>
      <c r="B177" s="107">
        <v>653</v>
      </c>
      <c r="C177" s="75">
        <v>39234</v>
      </c>
      <c r="D177" s="111" t="s">
        <v>85</v>
      </c>
      <c r="E177" s="114" t="s">
        <v>62</v>
      </c>
      <c r="F177" s="134" t="s">
        <v>27</v>
      </c>
      <c r="G177" s="245">
        <v>-1.7</v>
      </c>
      <c r="H177" s="246">
        <v>0</v>
      </c>
      <c r="I177" s="245">
        <v>1.7</v>
      </c>
      <c r="J177" s="246">
        <v>0</v>
      </c>
      <c r="K177" s="245">
        <v>0</v>
      </c>
      <c r="L177" s="246">
        <v>0</v>
      </c>
      <c r="M177" s="247">
        <f>G177+I177+K177</f>
        <v>0</v>
      </c>
      <c r="N177" s="248">
        <f>H177+J177+L177</f>
        <v>0</v>
      </c>
      <c r="O177" s="229"/>
      <c r="P177" s="229"/>
      <c r="Q177" s="229"/>
      <c r="R177" s="229"/>
      <c r="S177" s="229"/>
      <c r="T177" s="229"/>
      <c r="U177" s="233"/>
      <c r="V177" s="233"/>
      <c r="W177" s="232"/>
      <c r="X177" s="232"/>
      <c r="Y177" s="229"/>
      <c r="Z177" s="229"/>
      <c r="AA177" s="229"/>
      <c r="AB177" s="229"/>
      <c r="AC177" s="229"/>
      <c r="AD177" s="229"/>
      <c r="AE177" s="233"/>
      <c r="AF177" s="233"/>
      <c r="AG177" s="233"/>
      <c r="AH177" s="232"/>
      <c r="AI177" s="229"/>
      <c r="AJ177" s="229"/>
      <c r="AK177" s="229"/>
      <c r="AL177" s="229"/>
      <c r="AM177" s="229"/>
      <c r="AN177" s="229"/>
      <c r="AO177" s="233"/>
    </row>
    <row r="178" spans="1:41" ht="12.75">
      <c r="A178" s="58"/>
      <c r="B178" s="57"/>
      <c r="C178" s="59"/>
      <c r="D178" s="47"/>
      <c r="E178" s="32"/>
      <c r="F178" s="32"/>
      <c r="G178" s="229"/>
      <c r="H178" s="229"/>
      <c r="I178" s="229"/>
      <c r="J178" s="229"/>
      <c r="K178" s="233"/>
      <c r="L178" s="233"/>
      <c r="M178" s="229"/>
      <c r="N178" s="229"/>
      <c r="O178" s="229"/>
      <c r="P178" s="229"/>
      <c r="Q178" s="229"/>
      <c r="R178" s="229"/>
      <c r="S178" s="229"/>
      <c r="T178" s="229"/>
      <c r="U178" s="233"/>
      <c r="V178" s="233"/>
      <c r="W178" s="232"/>
      <c r="X178" s="232"/>
      <c r="Y178" s="229"/>
      <c r="Z178" s="229"/>
      <c r="AA178" s="229"/>
      <c r="AB178" s="229"/>
      <c r="AC178" s="229"/>
      <c r="AD178" s="229"/>
      <c r="AE178" s="233"/>
      <c r="AF178" s="233"/>
      <c r="AG178" s="233"/>
      <c r="AH178" s="232"/>
      <c r="AI178" s="229"/>
      <c r="AJ178" s="229"/>
      <c r="AK178" s="229"/>
      <c r="AL178" s="229"/>
      <c r="AM178" s="229"/>
      <c r="AN178" s="229"/>
      <c r="AO178" s="233"/>
    </row>
    <row r="179" spans="1:41" ht="12.75">
      <c r="A179" s="58"/>
      <c r="B179" s="57"/>
      <c r="C179" s="59"/>
      <c r="D179" s="47"/>
      <c r="E179" s="35" t="s">
        <v>280</v>
      </c>
      <c r="F179" s="32"/>
      <c r="G179" s="229">
        <f>SUM(G171:G177)</f>
        <v>-31.2</v>
      </c>
      <c r="H179" s="229">
        <f aca="true" t="shared" si="67" ref="H179:N179">SUM(H171:H177)</f>
        <v>0</v>
      </c>
      <c r="I179" s="229">
        <f t="shared" si="67"/>
        <v>1.7</v>
      </c>
      <c r="J179" s="229">
        <f t="shared" si="67"/>
        <v>0</v>
      </c>
      <c r="K179" s="229">
        <f t="shared" si="67"/>
        <v>-4.5</v>
      </c>
      <c r="L179" s="229">
        <f t="shared" si="67"/>
        <v>0</v>
      </c>
      <c r="M179" s="229">
        <f t="shared" si="67"/>
        <v>-34</v>
      </c>
      <c r="N179" s="229">
        <f t="shared" si="67"/>
        <v>0</v>
      </c>
      <c r="O179" s="229"/>
      <c r="P179" s="229"/>
      <c r="Q179" s="229"/>
      <c r="R179" s="229"/>
      <c r="S179" s="229"/>
      <c r="T179" s="229"/>
      <c r="U179" s="233"/>
      <c r="V179" s="233"/>
      <c r="W179" s="232"/>
      <c r="X179" s="232"/>
      <c r="Y179" s="229"/>
      <c r="Z179" s="229"/>
      <c r="AA179" s="229"/>
      <c r="AB179" s="229"/>
      <c r="AC179" s="229"/>
      <c r="AD179" s="229"/>
      <c r="AE179" s="233"/>
      <c r="AF179" s="233"/>
      <c r="AG179" s="233"/>
      <c r="AH179" s="232"/>
      <c r="AI179" s="229"/>
      <c r="AJ179" s="229"/>
      <c r="AK179" s="229"/>
      <c r="AL179" s="229"/>
      <c r="AM179" s="229"/>
      <c r="AN179" s="229"/>
      <c r="AO179" s="233"/>
    </row>
    <row r="180" spans="1:41" ht="12.75">
      <c r="A180" s="58"/>
      <c r="B180" s="57"/>
      <c r="C180" s="59"/>
      <c r="D180" s="47"/>
      <c r="E180" s="32"/>
      <c r="F180" s="32"/>
      <c r="G180" s="229"/>
      <c r="H180" s="229"/>
      <c r="I180" s="229"/>
      <c r="J180" s="229"/>
      <c r="K180" s="249"/>
      <c r="L180" s="249"/>
      <c r="M180" s="229"/>
      <c r="N180" s="229"/>
      <c r="O180" s="229"/>
      <c r="P180" s="229"/>
      <c r="Q180" s="229"/>
      <c r="R180" s="229"/>
      <c r="S180" s="229"/>
      <c r="T180" s="229"/>
      <c r="U180" s="249"/>
      <c r="V180" s="249"/>
      <c r="W180" s="230"/>
      <c r="X180" s="230"/>
      <c r="Y180" s="229"/>
      <c r="Z180" s="229"/>
      <c r="AA180" s="229"/>
      <c r="AB180" s="229"/>
      <c r="AC180" s="229"/>
      <c r="AD180" s="229"/>
      <c r="AE180" s="249"/>
      <c r="AF180" s="249"/>
      <c r="AG180" s="249"/>
      <c r="AH180" s="230"/>
      <c r="AI180" s="229"/>
      <c r="AJ180" s="229"/>
      <c r="AK180" s="229"/>
      <c r="AL180" s="229"/>
      <c r="AM180" s="229"/>
      <c r="AN180" s="229"/>
      <c r="AO180" s="249"/>
    </row>
    <row r="181" spans="1:41" ht="12.75">
      <c r="A181" s="58"/>
      <c r="B181" s="57"/>
      <c r="C181" s="59"/>
      <c r="D181" s="47"/>
      <c r="E181" s="35" t="s">
        <v>282</v>
      </c>
      <c r="F181" s="32"/>
      <c r="G181" s="229">
        <f>G163+G179</f>
        <v>54.400000000000006</v>
      </c>
      <c r="H181" s="229">
        <f aca="true" t="shared" si="68" ref="H181:N181">H163+H179</f>
        <v>104.39999999999998</v>
      </c>
      <c r="I181" s="229">
        <f t="shared" si="68"/>
        <v>37.9</v>
      </c>
      <c r="J181" s="229">
        <f t="shared" si="68"/>
        <v>11.000000000000009</v>
      </c>
      <c r="K181" s="229">
        <f t="shared" si="68"/>
        <v>33.9</v>
      </c>
      <c r="L181" s="229">
        <f t="shared" si="68"/>
        <v>49.4</v>
      </c>
      <c r="M181" s="229">
        <f t="shared" si="68"/>
        <v>126.20000000000002</v>
      </c>
      <c r="N181" s="229">
        <f t="shared" si="68"/>
        <v>164.79999999999998</v>
      </c>
      <c r="O181" s="229"/>
      <c r="P181" s="229">
        <f>P163+P179</f>
        <v>107.8</v>
      </c>
      <c r="Q181" s="229">
        <f aca="true" t="shared" si="69" ref="Q181:W181">Q163+Q179</f>
        <v>105.1</v>
      </c>
      <c r="R181" s="229">
        <f t="shared" si="69"/>
        <v>6.999999999999998</v>
      </c>
      <c r="S181" s="229">
        <f t="shared" si="69"/>
        <v>11.20000000000001</v>
      </c>
      <c r="T181" s="229">
        <f t="shared" si="69"/>
        <v>48.8</v>
      </c>
      <c r="U181" s="229">
        <f t="shared" si="69"/>
        <v>48.8</v>
      </c>
      <c r="V181" s="229">
        <f t="shared" si="69"/>
        <v>163.59999999999997</v>
      </c>
      <c r="W181" s="229">
        <f t="shared" si="69"/>
        <v>165.09999999999997</v>
      </c>
      <c r="X181" s="230"/>
      <c r="Y181" s="229">
        <f>Y163+Y179</f>
        <v>105.9</v>
      </c>
      <c r="Z181" s="229">
        <f aca="true" t="shared" si="70" ref="Z181:AF181">Z163+Z179</f>
        <v>105.9</v>
      </c>
      <c r="AA181" s="229">
        <f t="shared" si="70"/>
        <v>11.60000000000001</v>
      </c>
      <c r="AB181" s="229">
        <f t="shared" si="70"/>
        <v>11.400000000000007</v>
      </c>
      <c r="AC181" s="229">
        <f t="shared" si="70"/>
        <v>48.4</v>
      </c>
      <c r="AD181" s="229">
        <f t="shared" si="70"/>
        <v>48.29999999999999</v>
      </c>
      <c r="AE181" s="229">
        <f t="shared" si="70"/>
        <v>165.9</v>
      </c>
      <c r="AF181" s="229">
        <f t="shared" si="70"/>
        <v>165.6</v>
      </c>
      <c r="AG181" s="249"/>
      <c r="AH181" s="229">
        <f>AH163+AH179</f>
        <v>106.90000000000002</v>
      </c>
      <c r="AI181" s="229">
        <f aca="true" t="shared" si="71" ref="AI181:AO181">AI163+AI179</f>
        <v>106.40000000000002</v>
      </c>
      <c r="AJ181" s="229">
        <f t="shared" si="71"/>
        <v>20.699999999999992</v>
      </c>
      <c r="AK181" s="229">
        <f t="shared" si="71"/>
        <v>14.2</v>
      </c>
      <c r="AL181" s="229">
        <f t="shared" si="71"/>
        <v>47.699999999999996</v>
      </c>
      <c r="AM181" s="229">
        <f t="shared" si="71"/>
        <v>47.699999999999996</v>
      </c>
      <c r="AN181" s="229">
        <f t="shared" si="71"/>
        <v>175.29999999999998</v>
      </c>
      <c r="AO181" s="229">
        <f t="shared" si="71"/>
        <v>168.29999999999998</v>
      </c>
    </row>
    <row r="182" spans="1:41" ht="12.75">
      <c r="A182" s="58"/>
      <c r="B182" s="57"/>
      <c r="C182" s="59"/>
      <c r="D182" s="47"/>
      <c r="E182" s="35" t="s">
        <v>281</v>
      </c>
      <c r="F182" s="32"/>
      <c r="G182" s="229"/>
      <c r="H182" s="229"/>
      <c r="I182" s="229"/>
      <c r="J182" s="229"/>
      <c r="K182" s="233"/>
      <c r="L182" s="233"/>
      <c r="M182" s="229"/>
      <c r="N182" s="229"/>
      <c r="O182" s="229"/>
      <c r="P182" s="229"/>
      <c r="Q182" s="229"/>
      <c r="R182" s="229"/>
      <c r="S182" s="229"/>
      <c r="T182" s="229"/>
      <c r="U182" s="233"/>
      <c r="V182" s="233"/>
      <c r="W182" s="232"/>
      <c r="X182" s="232"/>
      <c r="Y182" s="229"/>
      <c r="Z182" s="229"/>
      <c r="AA182" s="229"/>
      <c r="AB182" s="229"/>
      <c r="AC182" s="229"/>
      <c r="AD182" s="229"/>
      <c r="AE182" s="233"/>
      <c r="AF182" s="233"/>
      <c r="AG182" s="233"/>
      <c r="AH182" s="232"/>
      <c r="AI182" s="229"/>
      <c r="AJ182" s="229"/>
      <c r="AK182" s="229"/>
      <c r="AL182" s="229"/>
      <c r="AM182" s="229"/>
      <c r="AN182" s="229"/>
      <c r="AO182" s="233"/>
    </row>
    <row r="183" spans="1:41" ht="12.75">
      <c r="A183" s="58"/>
      <c r="B183" s="57"/>
      <c r="C183" s="59"/>
      <c r="D183" s="47"/>
      <c r="E183" s="32"/>
      <c r="F183" s="32"/>
      <c r="G183" s="229"/>
      <c r="H183" s="229"/>
      <c r="I183" s="229"/>
      <c r="J183" s="229"/>
      <c r="K183" s="233"/>
      <c r="L183" s="233"/>
      <c r="M183" s="229"/>
      <c r="N183" s="229"/>
      <c r="O183" s="229"/>
      <c r="P183" s="229"/>
      <c r="Q183" s="229"/>
      <c r="R183" s="229"/>
      <c r="S183" s="229"/>
      <c r="T183" s="229"/>
      <c r="U183" s="233"/>
      <c r="V183" s="233"/>
      <c r="W183" s="232"/>
      <c r="X183" s="232"/>
      <c r="Y183" s="229"/>
      <c r="Z183" s="229"/>
      <c r="AA183" s="229"/>
      <c r="AB183" s="229"/>
      <c r="AC183" s="229"/>
      <c r="AD183" s="229"/>
      <c r="AE183" s="233"/>
      <c r="AF183" s="233"/>
      <c r="AG183" s="233"/>
      <c r="AH183" s="232"/>
      <c r="AI183" s="229"/>
      <c r="AJ183" s="229"/>
      <c r="AK183" s="229"/>
      <c r="AL183" s="229"/>
      <c r="AM183" s="229"/>
      <c r="AN183" s="229"/>
      <c r="AO183" s="233"/>
    </row>
    <row r="184" spans="1:41" ht="12.75">
      <c r="A184" s="58"/>
      <c r="B184" s="57"/>
      <c r="C184" s="59"/>
      <c r="D184" s="47"/>
      <c r="E184" s="32"/>
      <c r="F184" s="32"/>
      <c r="G184" s="229"/>
      <c r="H184" s="229"/>
      <c r="I184" s="229"/>
      <c r="J184" s="229"/>
      <c r="K184" s="233"/>
      <c r="L184" s="233"/>
      <c r="M184" s="229"/>
      <c r="N184" s="229"/>
      <c r="O184" s="229"/>
      <c r="P184" s="229"/>
      <c r="Q184" s="229"/>
      <c r="R184" s="229"/>
      <c r="S184" s="229"/>
      <c r="T184" s="229"/>
      <c r="U184" s="233"/>
      <c r="V184" s="233"/>
      <c r="W184" s="232"/>
      <c r="X184" s="232"/>
      <c r="Y184" s="229"/>
      <c r="Z184" s="229"/>
      <c r="AA184" s="229"/>
      <c r="AB184" s="229"/>
      <c r="AC184" s="229"/>
      <c r="AD184" s="229"/>
      <c r="AE184" s="233"/>
      <c r="AF184" s="233"/>
      <c r="AG184" s="233"/>
      <c r="AH184" s="232"/>
      <c r="AI184" s="229"/>
      <c r="AJ184" s="229"/>
      <c r="AK184" s="229"/>
      <c r="AL184" s="229"/>
      <c r="AM184" s="229"/>
      <c r="AN184" s="229"/>
      <c r="AO184" s="233"/>
    </row>
    <row r="185" spans="1:41" ht="12.75">
      <c r="A185" s="18" t="s">
        <v>86</v>
      </c>
      <c r="C185" s="60"/>
      <c r="E185" s="32"/>
      <c r="F185" s="32"/>
      <c r="G185" s="229"/>
      <c r="H185" s="229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32"/>
      <c r="X185" s="232"/>
      <c r="Y185" s="229"/>
      <c r="Z185" s="229"/>
      <c r="AA185" s="229"/>
      <c r="AB185" s="229"/>
      <c r="AC185" s="229"/>
      <c r="AD185" s="229"/>
      <c r="AE185" s="229"/>
      <c r="AF185" s="229"/>
      <c r="AG185" s="229"/>
      <c r="AH185" s="232"/>
      <c r="AI185" s="229"/>
      <c r="AJ185" s="229"/>
      <c r="AK185" s="229"/>
      <c r="AL185" s="229"/>
      <c r="AM185" s="229"/>
      <c r="AN185" s="229"/>
      <c r="AO185" s="229"/>
    </row>
    <row r="186" spans="1:41" ht="12.75">
      <c r="A186" s="14" t="s">
        <v>88</v>
      </c>
      <c r="C186" s="60"/>
      <c r="E186" s="32"/>
      <c r="F186" s="32"/>
      <c r="G186" s="229"/>
      <c r="H186" s="229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32"/>
      <c r="X186" s="232"/>
      <c r="Y186" s="229"/>
      <c r="Z186" s="229"/>
      <c r="AA186" s="229"/>
      <c r="AB186" s="229"/>
      <c r="AC186" s="229"/>
      <c r="AD186" s="229"/>
      <c r="AE186" s="229"/>
      <c r="AF186" s="229"/>
      <c r="AG186" s="229"/>
      <c r="AH186" s="232"/>
      <c r="AI186" s="229"/>
      <c r="AJ186" s="229"/>
      <c r="AK186" s="229"/>
      <c r="AL186" s="229"/>
      <c r="AM186" s="229"/>
      <c r="AN186" s="229"/>
      <c r="AO186" s="229"/>
    </row>
    <row r="187" spans="1:41" ht="12.75">
      <c r="A187" s="14" t="s">
        <v>103</v>
      </c>
      <c r="C187" s="60"/>
      <c r="E187" s="32"/>
      <c r="F187" s="32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229"/>
      <c r="V187" s="229"/>
      <c r="W187" s="232"/>
      <c r="X187" s="232"/>
      <c r="Y187" s="229"/>
      <c r="Z187" s="229"/>
      <c r="AA187" s="229"/>
      <c r="AB187" s="229"/>
      <c r="AC187" s="229"/>
      <c r="AD187" s="229"/>
      <c r="AE187" s="229"/>
      <c r="AF187" s="229"/>
      <c r="AG187" s="229"/>
      <c r="AH187" s="232"/>
      <c r="AI187" s="229"/>
      <c r="AJ187" s="229"/>
      <c r="AK187" s="229"/>
      <c r="AL187" s="229"/>
      <c r="AM187" s="229"/>
      <c r="AN187" s="229"/>
      <c r="AO187" s="229"/>
    </row>
    <row r="188" spans="1:41" ht="12.75">
      <c r="A188" s="140" t="s">
        <v>248</v>
      </c>
      <c r="C188" s="60"/>
      <c r="E188" s="32"/>
      <c r="F188" s="32"/>
      <c r="G188" s="229"/>
      <c r="H188" s="229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/>
      <c r="U188" s="229"/>
      <c r="V188" s="229"/>
      <c r="W188" s="232"/>
      <c r="X188" s="232"/>
      <c r="Y188" s="229"/>
      <c r="Z188" s="229"/>
      <c r="AA188" s="229"/>
      <c r="AB188" s="229"/>
      <c r="AC188" s="229"/>
      <c r="AD188" s="229"/>
      <c r="AE188" s="229"/>
      <c r="AF188" s="229"/>
      <c r="AG188" s="229"/>
      <c r="AH188" s="232"/>
      <c r="AI188" s="229"/>
      <c r="AJ188" s="229"/>
      <c r="AK188" s="229"/>
      <c r="AL188" s="229"/>
      <c r="AM188" s="229"/>
      <c r="AN188" s="229"/>
      <c r="AO188" s="229"/>
    </row>
    <row r="189" spans="1:41" ht="12.75">
      <c r="A189" s="140" t="s">
        <v>250</v>
      </c>
      <c r="C189" s="60"/>
      <c r="E189" s="32"/>
      <c r="F189" s="32"/>
      <c r="G189" s="229"/>
      <c r="H189" s="229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32"/>
      <c r="X189" s="232"/>
      <c r="Y189" s="229"/>
      <c r="Z189" s="229"/>
      <c r="AA189" s="229"/>
      <c r="AB189" s="229"/>
      <c r="AC189" s="229"/>
      <c r="AD189" s="229"/>
      <c r="AE189" s="229"/>
      <c r="AF189" s="229"/>
      <c r="AG189" s="229"/>
      <c r="AH189" s="232"/>
      <c r="AI189" s="229"/>
      <c r="AJ189" s="229"/>
      <c r="AK189" s="229"/>
      <c r="AL189" s="229"/>
      <c r="AM189" s="229"/>
      <c r="AN189" s="229"/>
      <c r="AO189" s="229"/>
    </row>
    <row r="190" spans="7:41" ht="12.75">
      <c r="G190" s="251"/>
      <c r="H190" s="251"/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251"/>
      <c r="T190" s="251"/>
      <c r="U190" s="251"/>
      <c r="V190" s="251"/>
      <c r="W190" s="251"/>
      <c r="X190" s="251"/>
      <c r="Y190" s="251"/>
      <c r="Z190" s="251"/>
      <c r="AA190" s="251"/>
      <c r="AB190" s="251"/>
      <c r="AC190" s="251"/>
      <c r="AD190" s="251"/>
      <c r="AE190" s="251"/>
      <c r="AF190" s="251"/>
      <c r="AG190" s="251"/>
      <c r="AH190" s="251"/>
      <c r="AI190" s="251"/>
      <c r="AJ190" s="251"/>
      <c r="AK190" s="251"/>
      <c r="AL190" s="251"/>
      <c r="AM190" s="251"/>
      <c r="AN190" s="251"/>
      <c r="AO190" s="251"/>
    </row>
    <row r="191" spans="7:41" ht="12.75">
      <c r="G191" s="251"/>
      <c r="H191" s="251"/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251"/>
      <c r="T191" s="251"/>
      <c r="U191" s="251"/>
      <c r="V191" s="251"/>
      <c r="W191" s="251"/>
      <c r="X191" s="251"/>
      <c r="Y191" s="251"/>
      <c r="Z191" s="251"/>
      <c r="AA191" s="251"/>
      <c r="AB191" s="251"/>
      <c r="AC191" s="251"/>
      <c r="AD191" s="251"/>
      <c r="AE191" s="251"/>
      <c r="AF191" s="251"/>
      <c r="AG191" s="251"/>
      <c r="AH191" s="251"/>
      <c r="AI191" s="251"/>
      <c r="AJ191" s="251"/>
      <c r="AK191" s="251"/>
      <c r="AL191" s="251"/>
      <c r="AM191" s="251"/>
      <c r="AN191" s="251"/>
      <c r="AO191" s="251"/>
    </row>
    <row r="192" spans="7:41" ht="12.75">
      <c r="G192" s="251"/>
      <c r="H192" s="251"/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251"/>
      <c r="T192" s="251"/>
      <c r="U192" s="251"/>
      <c r="V192" s="251"/>
      <c r="W192" s="251"/>
      <c r="X192" s="251"/>
      <c r="Y192" s="251"/>
      <c r="Z192" s="251"/>
      <c r="AA192" s="251"/>
      <c r="AB192" s="251"/>
      <c r="AC192" s="251"/>
      <c r="AD192" s="251"/>
      <c r="AE192" s="251"/>
      <c r="AF192" s="251"/>
      <c r="AG192" s="251"/>
      <c r="AH192" s="251"/>
      <c r="AI192" s="251"/>
      <c r="AJ192" s="251"/>
      <c r="AK192" s="251"/>
      <c r="AL192" s="251"/>
      <c r="AM192" s="251"/>
      <c r="AN192" s="251"/>
      <c r="AO192" s="251"/>
    </row>
    <row r="193" spans="7:41" ht="12.75">
      <c r="G193" s="251"/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  <c r="T193" s="251"/>
      <c r="U193" s="251"/>
      <c r="V193" s="251"/>
      <c r="W193" s="251"/>
      <c r="X193" s="251"/>
      <c r="Y193" s="251"/>
      <c r="Z193" s="251"/>
      <c r="AA193" s="251"/>
      <c r="AB193" s="251"/>
      <c r="AC193" s="251"/>
      <c r="AD193" s="251"/>
      <c r="AE193" s="251"/>
      <c r="AF193" s="251"/>
      <c r="AG193" s="251"/>
      <c r="AH193" s="251"/>
      <c r="AI193" s="251"/>
      <c r="AJ193" s="251"/>
      <c r="AK193" s="251"/>
      <c r="AL193" s="251"/>
      <c r="AM193" s="251"/>
      <c r="AN193" s="251"/>
      <c r="AO193" s="251"/>
    </row>
    <row r="194" spans="7:41" ht="12.75">
      <c r="G194" s="251"/>
      <c r="H194" s="251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251"/>
      <c r="T194" s="251"/>
      <c r="U194" s="251"/>
      <c r="V194" s="251"/>
      <c r="W194" s="251"/>
      <c r="X194" s="251"/>
      <c r="Y194" s="251"/>
      <c r="Z194" s="251"/>
      <c r="AA194" s="251"/>
      <c r="AB194" s="251"/>
      <c r="AC194" s="251"/>
      <c r="AD194" s="251"/>
      <c r="AE194" s="251"/>
      <c r="AF194" s="251"/>
      <c r="AG194" s="251"/>
      <c r="AH194" s="251"/>
      <c r="AI194" s="251"/>
      <c r="AJ194" s="251"/>
      <c r="AK194" s="251"/>
      <c r="AL194" s="251"/>
      <c r="AM194" s="251"/>
      <c r="AN194" s="251"/>
      <c r="AO194" s="251"/>
    </row>
    <row r="195" spans="7:41" ht="12.75">
      <c r="G195" s="251"/>
      <c r="H195" s="251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251"/>
      <c r="T195" s="251"/>
      <c r="U195" s="251"/>
      <c r="V195" s="251"/>
      <c r="W195" s="251"/>
      <c r="X195" s="251"/>
      <c r="Y195" s="251"/>
      <c r="Z195" s="251"/>
      <c r="AA195" s="251"/>
      <c r="AB195" s="251"/>
      <c r="AC195" s="251"/>
      <c r="AD195" s="251"/>
      <c r="AE195" s="251"/>
      <c r="AF195" s="251"/>
      <c r="AG195" s="251"/>
      <c r="AH195" s="251"/>
      <c r="AI195" s="251"/>
      <c r="AJ195" s="251"/>
      <c r="AK195" s="251"/>
      <c r="AL195" s="251"/>
      <c r="AM195" s="251"/>
      <c r="AN195" s="251"/>
      <c r="AO195" s="251"/>
    </row>
    <row r="196" spans="7:41" ht="12.75">
      <c r="G196" s="251"/>
      <c r="H196" s="251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  <c r="T196" s="251"/>
      <c r="U196" s="251"/>
      <c r="V196" s="251"/>
      <c r="W196" s="251"/>
      <c r="X196" s="251"/>
      <c r="Y196" s="251"/>
      <c r="Z196" s="251"/>
      <c r="AA196" s="251"/>
      <c r="AB196" s="251"/>
      <c r="AC196" s="251"/>
      <c r="AD196" s="251"/>
      <c r="AE196" s="251"/>
      <c r="AF196" s="251"/>
      <c r="AG196" s="251"/>
      <c r="AH196" s="251"/>
      <c r="AI196" s="251"/>
      <c r="AJ196" s="251"/>
      <c r="AK196" s="251"/>
      <c r="AL196" s="251"/>
      <c r="AM196" s="251"/>
      <c r="AN196" s="251"/>
      <c r="AO196" s="251"/>
    </row>
    <row r="197" spans="7:41" ht="12.75">
      <c r="G197" s="251"/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  <c r="T197" s="251"/>
      <c r="U197" s="251"/>
      <c r="V197" s="251"/>
      <c r="W197" s="251"/>
      <c r="X197" s="251"/>
      <c r="Y197" s="251"/>
      <c r="Z197" s="251"/>
      <c r="AA197" s="251"/>
      <c r="AB197" s="251"/>
      <c r="AC197" s="251"/>
      <c r="AD197" s="251"/>
      <c r="AE197" s="251"/>
      <c r="AF197" s="251"/>
      <c r="AG197" s="251"/>
      <c r="AH197" s="251"/>
      <c r="AI197" s="251"/>
      <c r="AJ197" s="251"/>
      <c r="AK197" s="251"/>
      <c r="AL197" s="251"/>
      <c r="AM197" s="251"/>
      <c r="AN197" s="251"/>
      <c r="AO197" s="251"/>
    </row>
    <row r="198" spans="7:41" ht="12.75">
      <c r="G198" s="251"/>
      <c r="H198" s="251"/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251"/>
      <c r="T198" s="251"/>
      <c r="U198" s="251"/>
      <c r="V198" s="251"/>
      <c r="W198" s="251"/>
      <c r="X198" s="251"/>
      <c r="Y198" s="251"/>
      <c r="Z198" s="251"/>
      <c r="AA198" s="251"/>
      <c r="AB198" s="251"/>
      <c r="AC198" s="251"/>
      <c r="AD198" s="251"/>
      <c r="AE198" s="251"/>
      <c r="AF198" s="251"/>
      <c r="AG198" s="251"/>
      <c r="AH198" s="251"/>
      <c r="AI198" s="251"/>
      <c r="AJ198" s="251"/>
      <c r="AK198" s="251"/>
      <c r="AL198" s="251"/>
      <c r="AM198" s="251"/>
      <c r="AN198" s="251"/>
      <c r="AO198" s="251"/>
    </row>
    <row r="199" spans="7:41" ht="12.75">
      <c r="G199" s="251"/>
      <c r="H199" s="251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251"/>
      <c r="T199" s="251"/>
      <c r="U199" s="251"/>
      <c r="V199" s="251"/>
      <c r="W199" s="251"/>
      <c r="X199" s="251"/>
      <c r="Y199" s="251"/>
      <c r="Z199" s="251"/>
      <c r="AA199" s="251"/>
      <c r="AB199" s="251"/>
      <c r="AC199" s="251"/>
      <c r="AD199" s="251"/>
      <c r="AE199" s="251"/>
      <c r="AF199" s="251"/>
      <c r="AG199" s="251"/>
      <c r="AH199" s="251"/>
      <c r="AI199" s="251"/>
      <c r="AJ199" s="251"/>
      <c r="AK199" s="251"/>
      <c r="AL199" s="251"/>
      <c r="AM199" s="251"/>
      <c r="AN199" s="251"/>
      <c r="AO199" s="251"/>
    </row>
    <row r="200" spans="7:41" ht="12.75">
      <c r="G200" s="251"/>
      <c r="H200" s="251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251"/>
      <c r="T200" s="251"/>
      <c r="U200" s="251"/>
      <c r="V200" s="251"/>
      <c r="W200" s="251"/>
      <c r="X200" s="251"/>
      <c r="Y200" s="251"/>
      <c r="Z200" s="251"/>
      <c r="AA200" s="251"/>
      <c r="AB200" s="251"/>
      <c r="AC200" s="251"/>
      <c r="AD200" s="251"/>
      <c r="AE200" s="251"/>
      <c r="AF200" s="251"/>
      <c r="AG200" s="251"/>
      <c r="AH200" s="251"/>
      <c r="AI200" s="251"/>
      <c r="AJ200" s="251"/>
      <c r="AK200" s="251"/>
      <c r="AL200" s="251"/>
      <c r="AM200" s="251"/>
      <c r="AN200" s="251"/>
      <c r="AO200" s="251"/>
    </row>
    <row r="201" spans="7:41" ht="12.75">
      <c r="G201" s="251"/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  <c r="T201" s="251"/>
      <c r="U201" s="251"/>
      <c r="V201" s="251"/>
      <c r="W201" s="251"/>
      <c r="X201" s="251"/>
      <c r="Y201" s="251"/>
      <c r="Z201" s="251"/>
      <c r="AA201" s="251"/>
      <c r="AB201" s="251"/>
      <c r="AC201" s="251"/>
      <c r="AD201" s="251"/>
      <c r="AE201" s="251"/>
      <c r="AF201" s="251"/>
      <c r="AG201" s="251"/>
      <c r="AH201" s="251"/>
      <c r="AI201" s="251"/>
      <c r="AJ201" s="251"/>
      <c r="AK201" s="251"/>
      <c r="AL201" s="251"/>
      <c r="AM201" s="251"/>
      <c r="AN201" s="251"/>
      <c r="AO201" s="251"/>
    </row>
    <row r="202" spans="7:41" ht="12.75">
      <c r="G202" s="251"/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  <c r="T202" s="251"/>
      <c r="U202" s="251"/>
      <c r="V202" s="251"/>
      <c r="W202" s="251"/>
      <c r="X202" s="251"/>
      <c r="Y202" s="251"/>
      <c r="Z202" s="251"/>
      <c r="AA202" s="251"/>
      <c r="AB202" s="251"/>
      <c r="AC202" s="251"/>
      <c r="AD202" s="251"/>
      <c r="AE202" s="251"/>
      <c r="AF202" s="251"/>
      <c r="AG202" s="251"/>
      <c r="AH202" s="251"/>
      <c r="AI202" s="251"/>
      <c r="AJ202" s="251"/>
      <c r="AK202" s="251"/>
      <c r="AL202" s="251"/>
      <c r="AM202" s="251"/>
      <c r="AN202" s="251"/>
      <c r="AO202" s="251"/>
    </row>
    <row r="203" spans="7:41" ht="12.75">
      <c r="G203" s="251"/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  <c r="T203" s="251"/>
      <c r="U203" s="251"/>
      <c r="V203" s="251"/>
      <c r="W203" s="251"/>
      <c r="X203" s="251"/>
      <c r="Y203" s="251"/>
      <c r="Z203" s="251"/>
      <c r="AA203" s="251"/>
      <c r="AB203" s="251"/>
      <c r="AC203" s="251"/>
      <c r="AD203" s="251"/>
      <c r="AE203" s="251"/>
      <c r="AF203" s="251"/>
      <c r="AG203" s="251"/>
      <c r="AH203" s="251"/>
      <c r="AI203" s="251"/>
      <c r="AJ203" s="251"/>
      <c r="AK203" s="251"/>
      <c r="AL203" s="251"/>
      <c r="AM203" s="251"/>
      <c r="AN203" s="251"/>
      <c r="AO203" s="251"/>
    </row>
    <row r="204" spans="7:41" ht="12.75">
      <c r="G204" s="251"/>
      <c r="H204" s="251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251"/>
      <c r="T204" s="251"/>
      <c r="U204" s="251"/>
      <c r="V204" s="251"/>
      <c r="W204" s="251"/>
      <c r="X204" s="251"/>
      <c r="Y204" s="251"/>
      <c r="Z204" s="251"/>
      <c r="AA204" s="251"/>
      <c r="AB204" s="251"/>
      <c r="AC204" s="251"/>
      <c r="AD204" s="251"/>
      <c r="AE204" s="251"/>
      <c r="AF204" s="251"/>
      <c r="AG204" s="251"/>
      <c r="AH204" s="251"/>
      <c r="AI204" s="251"/>
      <c r="AJ204" s="251"/>
      <c r="AK204" s="251"/>
      <c r="AL204" s="251"/>
      <c r="AM204" s="251"/>
      <c r="AN204" s="251"/>
      <c r="AO204" s="251"/>
    </row>
    <row r="205" spans="7:41" ht="12.75">
      <c r="G205" s="251"/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  <c r="T205" s="251"/>
      <c r="U205" s="251"/>
      <c r="V205" s="251"/>
      <c r="W205" s="251"/>
      <c r="X205" s="251"/>
      <c r="Y205" s="251"/>
      <c r="Z205" s="251"/>
      <c r="AA205" s="251"/>
      <c r="AB205" s="251"/>
      <c r="AC205" s="251"/>
      <c r="AD205" s="251"/>
      <c r="AE205" s="251"/>
      <c r="AF205" s="251"/>
      <c r="AG205" s="251"/>
      <c r="AH205" s="251"/>
      <c r="AI205" s="251"/>
      <c r="AJ205" s="251"/>
      <c r="AK205" s="251"/>
      <c r="AL205" s="251"/>
      <c r="AM205" s="251"/>
      <c r="AN205" s="251"/>
      <c r="AO205" s="251"/>
    </row>
    <row r="206" spans="7:41" ht="12.75">
      <c r="G206" s="251"/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  <c r="T206" s="251"/>
      <c r="U206" s="251"/>
      <c r="V206" s="251"/>
      <c r="W206" s="251"/>
      <c r="X206" s="251"/>
      <c r="Y206" s="251"/>
      <c r="Z206" s="251"/>
      <c r="AA206" s="251"/>
      <c r="AB206" s="251"/>
      <c r="AC206" s="251"/>
      <c r="AD206" s="251"/>
      <c r="AE206" s="251"/>
      <c r="AF206" s="251"/>
      <c r="AG206" s="251"/>
      <c r="AH206" s="251"/>
      <c r="AI206" s="251"/>
      <c r="AJ206" s="251"/>
      <c r="AK206" s="251"/>
      <c r="AL206" s="251"/>
      <c r="AM206" s="251"/>
      <c r="AN206" s="251"/>
      <c r="AO206" s="251"/>
    </row>
    <row r="207" spans="7:41" ht="12.75">
      <c r="G207" s="251"/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  <c r="T207" s="251"/>
      <c r="U207" s="251"/>
      <c r="V207" s="251"/>
      <c r="W207" s="251"/>
      <c r="X207" s="251"/>
      <c r="Y207" s="251"/>
      <c r="Z207" s="251"/>
      <c r="AA207" s="251"/>
      <c r="AB207" s="251"/>
      <c r="AC207" s="251"/>
      <c r="AD207" s="251"/>
      <c r="AE207" s="251"/>
      <c r="AF207" s="251"/>
      <c r="AG207" s="251"/>
      <c r="AH207" s="251"/>
      <c r="AI207" s="251"/>
      <c r="AJ207" s="251"/>
      <c r="AK207" s="251"/>
      <c r="AL207" s="251"/>
      <c r="AM207" s="251"/>
      <c r="AN207" s="251"/>
      <c r="AO207" s="251"/>
    </row>
    <row r="208" spans="7:41" ht="12.75">
      <c r="G208" s="251"/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  <c r="T208" s="251"/>
      <c r="U208" s="251"/>
      <c r="V208" s="251"/>
      <c r="W208" s="251"/>
      <c r="X208" s="251"/>
      <c r="Y208" s="251"/>
      <c r="Z208" s="251"/>
      <c r="AA208" s="251"/>
      <c r="AB208" s="251"/>
      <c r="AC208" s="251"/>
      <c r="AD208" s="251"/>
      <c r="AE208" s="251"/>
      <c r="AF208" s="251"/>
      <c r="AG208" s="251"/>
      <c r="AH208" s="251"/>
      <c r="AI208" s="251"/>
      <c r="AJ208" s="251"/>
      <c r="AK208" s="251"/>
      <c r="AL208" s="251"/>
      <c r="AM208" s="251"/>
      <c r="AN208" s="251"/>
      <c r="AO208" s="251"/>
    </row>
    <row r="209" spans="7:41" ht="12.75">
      <c r="G209" s="251"/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  <c r="T209" s="251"/>
      <c r="U209" s="251"/>
      <c r="V209" s="251"/>
      <c r="W209" s="251"/>
      <c r="X209" s="251"/>
      <c r="Y209" s="251"/>
      <c r="Z209" s="251"/>
      <c r="AA209" s="251"/>
      <c r="AB209" s="251"/>
      <c r="AC209" s="251"/>
      <c r="AD209" s="251"/>
      <c r="AE209" s="251"/>
      <c r="AF209" s="251"/>
      <c r="AG209" s="251"/>
      <c r="AH209" s="251"/>
      <c r="AI209" s="251"/>
      <c r="AJ209" s="251"/>
      <c r="AK209" s="251"/>
      <c r="AL209" s="251"/>
      <c r="AM209" s="251"/>
      <c r="AN209" s="251"/>
      <c r="AO209" s="251"/>
    </row>
    <row r="210" spans="7:41" ht="12.75">
      <c r="G210" s="251"/>
      <c r="H210" s="251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251"/>
      <c r="T210" s="251"/>
      <c r="U210" s="251"/>
      <c r="V210" s="251"/>
      <c r="W210" s="251"/>
      <c r="X210" s="251"/>
      <c r="Y210" s="251"/>
      <c r="Z210" s="251"/>
      <c r="AA210" s="251"/>
      <c r="AB210" s="251"/>
      <c r="AC210" s="251"/>
      <c r="AD210" s="251"/>
      <c r="AE210" s="251"/>
      <c r="AF210" s="251"/>
      <c r="AG210" s="251"/>
      <c r="AH210" s="251"/>
      <c r="AI210" s="251"/>
      <c r="AJ210" s="251"/>
      <c r="AK210" s="251"/>
      <c r="AL210" s="251"/>
      <c r="AM210" s="251"/>
      <c r="AN210" s="251"/>
      <c r="AO210" s="251"/>
    </row>
    <row r="211" spans="7:41" ht="12.75">
      <c r="G211" s="251"/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  <c r="T211" s="251"/>
      <c r="U211" s="251"/>
      <c r="V211" s="251"/>
      <c r="W211" s="251"/>
      <c r="X211" s="251"/>
      <c r="Y211" s="251"/>
      <c r="Z211" s="251"/>
      <c r="AA211" s="251"/>
      <c r="AB211" s="251"/>
      <c r="AC211" s="251"/>
      <c r="AD211" s="251"/>
      <c r="AE211" s="251"/>
      <c r="AF211" s="251"/>
      <c r="AG211" s="251"/>
      <c r="AH211" s="251"/>
      <c r="AI211" s="251"/>
      <c r="AJ211" s="251"/>
      <c r="AK211" s="251"/>
      <c r="AL211" s="251"/>
      <c r="AM211" s="251"/>
      <c r="AN211" s="251"/>
      <c r="AO211" s="251"/>
    </row>
    <row r="212" spans="7:41" ht="12.75">
      <c r="G212" s="251"/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  <c r="T212" s="251"/>
      <c r="U212" s="251"/>
      <c r="V212" s="251"/>
      <c r="W212" s="251"/>
      <c r="X212" s="251"/>
      <c r="Y212" s="251"/>
      <c r="Z212" s="251"/>
      <c r="AA212" s="251"/>
      <c r="AB212" s="251"/>
      <c r="AC212" s="251"/>
      <c r="AD212" s="251"/>
      <c r="AE212" s="251"/>
      <c r="AF212" s="251"/>
      <c r="AG212" s="251"/>
      <c r="AH212" s="251"/>
      <c r="AI212" s="251"/>
      <c r="AJ212" s="251"/>
      <c r="AK212" s="251"/>
      <c r="AL212" s="251"/>
      <c r="AM212" s="251"/>
      <c r="AN212" s="251"/>
      <c r="AO212" s="251"/>
    </row>
    <row r="213" spans="7:41" ht="12.75">
      <c r="G213" s="251"/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  <c r="T213" s="251"/>
      <c r="U213" s="251"/>
      <c r="V213" s="251"/>
      <c r="W213" s="251"/>
      <c r="X213" s="251"/>
      <c r="Y213" s="251"/>
      <c r="Z213" s="251"/>
      <c r="AA213" s="251"/>
      <c r="AB213" s="251"/>
      <c r="AC213" s="251"/>
      <c r="AD213" s="251"/>
      <c r="AE213" s="251"/>
      <c r="AF213" s="251"/>
      <c r="AG213" s="251"/>
      <c r="AH213" s="251"/>
      <c r="AI213" s="251"/>
      <c r="AJ213" s="251"/>
      <c r="AK213" s="251"/>
      <c r="AL213" s="251"/>
      <c r="AM213" s="251"/>
      <c r="AN213" s="251"/>
      <c r="AO213" s="251"/>
    </row>
    <row r="214" spans="7:41" ht="12.75">
      <c r="G214" s="251"/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  <c r="T214" s="251"/>
      <c r="U214" s="251"/>
      <c r="V214" s="251"/>
      <c r="W214" s="251"/>
      <c r="X214" s="251"/>
      <c r="Y214" s="251"/>
      <c r="Z214" s="251"/>
      <c r="AA214" s="251"/>
      <c r="AB214" s="251"/>
      <c r="AC214" s="251"/>
      <c r="AD214" s="251"/>
      <c r="AE214" s="251"/>
      <c r="AF214" s="251"/>
      <c r="AG214" s="251"/>
      <c r="AH214" s="251"/>
      <c r="AI214" s="251"/>
      <c r="AJ214" s="251"/>
      <c r="AK214" s="251"/>
      <c r="AL214" s="251"/>
      <c r="AM214" s="251"/>
      <c r="AN214" s="251"/>
      <c r="AO214" s="251"/>
    </row>
    <row r="215" spans="7:41" ht="12.75">
      <c r="G215" s="251"/>
      <c r="H215" s="251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  <c r="T215" s="251"/>
      <c r="U215" s="251"/>
      <c r="V215" s="251"/>
      <c r="W215" s="251"/>
      <c r="X215" s="251"/>
      <c r="Y215" s="251"/>
      <c r="Z215" s="251"/>
      <c r="AA215" s="251"/>
      <c r="AB215" s="251"/>
      <c r="AC215" s="251"/>
      <c r="AD215" s="251"/>
      <c r="AE215" s="251"/>
      <c r="AF215" s="251"/>
      <c r="AG215" s="251"/>
      <c r="AH215" s="251"/>
      <c r="AI215" s="251"/>
      <c r="AJ215" s="251"/>
      <c r="AK215" s="251"/>
      <c r="AL215" s="251"/>
      <c r="AM215" s="251"/>
      <c r="AN215" s="251"/>
      <c r="AO215" s="251"/>
    </row>
    <row r="216" spans="7:41" ht="12.75">
      <c r="G216" s="251"/>
      <c r="H216" s="251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251"/>
      <c r="T216" s="251"/>
      <c r="U216" s="251"/>
      <c r="V216" s="251"/>
      <c r="W216" s="251"/>
      <c r="X216" s="251"/>
      <c r="Y216" s="251"/>
      <c r="Z216" s="251"/>
      <c r="AA216" s="251"/>
      <c r="AB216" s="251"/>
      <c r="AC216" s="251"/>
      <c r="AD216" s="251"/>
      <c r="AE216" s="251"/>
      <c r="AF216" s="251"/>
      <c r="AG216" s="251"/>
      <c r="AH216" s="251"/>
      <c r="AI216" s="251"/>
      <c r="AJ216" s="251"/>
      <c r="AK216" s="251"/>
      <c r="AL216" s="251"/>
      <c r="AM216" s="251"/>
      <c r="AN216" s="251"/>
      <c r="AO216" s="251"/>
    </row>
    <row r="217" spans="7:41" ht="12.75">
      <c r="G217" s="251"/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  <c r="T217" s="251"/>
      <c r="U217" s="251"/>
      <c r="V217" s="251"/>
      <c r="W217" s="251"/>
      <c r="X217" s="251"/>
      <c r="Y217" s="251"/>
      <c r="Z217" s="251"/>
      <c r="AA217" s="251"/>
      <c r="AB217" s="251"/>
      <c r="AC217" s="251"/>
      <c r="AD217" s="251"/>
      <c r="AE217" s="251"/>
      <c r="AF217" s="251"/>
      <c r="AG217" s="251"/>
      <c r="AH217" s="251"/>
      <c r="AI217" s="251"/>
      <c r="AJ217" s="251"/>
      <c r="AK217" s="251"/>
      <c r="AL217" s="251"/>
      <c r="AM217" s="251"/>
      <c r="AN217" s="251"/>
      <c r="AO217" s="251"/>
    </row>
    <row r="218" spans="7:41" ht="12.75">
      <c r="G218" s="251"/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  <c r="T218" s="251"/>
      <c r="U218" s="251"/>
      <c r="V218" s="251"/>
      <c r="W218" s="251"/>
      <c r="X218" s="251"/>
      <c r="Y218" s="251"/>
      <c r="Z218" s="251"/>
      <c r="AA218" s="251"/>
      <c r="AB218" s="251"/>
      <c r="AC218" s="251"/>
      <c r="AD218" s="251"/>
      <c r="AE218" s="251"/>
      <c r="AF218" s="251"/>
      <c r="AG218" s="251"/>
      <c r="AH218" s="251"/>
      <c r="AI218" s="251"/>
      <c r="AJ218" s="251"/>
      <c r="AK218" s="251"/>
      <c r="AL218" s="251"/>
      <c r="AM218" s="251"/>
      <c r="AN218" s="251"/>
      <c r="AO218" s="251"/>
    </row>
    <row r="219" spans="7:41" ht="12.75">
      <c r="G219" s="251"/>
      <c r="H219" s="251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251"/>
      <c r="T219" s="251"/>
      <c r="U219" s="251"/>
      <c r="V219" s="251"/>
      <c r="W219" s="251"/>
      <c r="X219" s="251"/>
      <c r="Y219" s="251"/>
      <c r="Z219" s="251"/>
      <c r="AA219" s="251"/>
      <c r="AB219" s="251"/>
      <c r="AC219" s="251"/>
      <c r="AD219" s="251"/>
      <c r="AE219" s="251"/>
      <c r="AF219" s="251"/>
      <c r="AG219" s="251"/>
      <c r="AH219" s="251"/>
      <c r="AI219" s="251"/>
      <c r="AJ219" s="251"/>
      <c r="AK219" s="251"/>
      <c r="AL219" s="251"/>
      <c r="AM219" s="251"/>
      <c r="AN219" s="251"/>
      <c r="AO219" s="251"/>
    </row>
    <row r="220" spans="7:41" ht="12.75">
      <c r="G220" s="251"/>
      <c r="H220" s="251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  <c r="T220" s="251"/>
      <c r="U220" s="251"/>
      <c r="V220" s="251"/>
      <c r="W220" s="251"/>
      <c r="X220" s="251"/>
      <c r="Y220" s="251"/>
      <c r="Z220" s="251"/>
      <c r="AA220" s="251"/>
      <c r="AB220" s="251"/>
      <c r="AC220" s="251"/>
      <c r="AD220" s="251"/>
      <c r="AE220" s="251"/>
      <c r="AF220" s="251"/>
      <c r="AG220" s="251"/>
      <c r="AH220" s="251"/>
      <c r="AI220" s="251"/>
      <c r="AJ220" s="251"/>
      <c r="AK220" s="251"/>
      <c r="AL220" s="251"/>
      <c r="AM220" s="251"/>
      <c r="AN220" s="251"/>
      <c r="AO220" s="251"/>
    </row>
    <row r="221" spans="7:41" ht="12.75">
      <c r="G221" s="251"/>
      <c r="H221" s="251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  <c r="T221" s="251"/>
      <c r="U221" s="251"/>
      <c r="V221" s="251"/>
      <c r="W221" s="251"/>
      <c r="X221" s="251"/>
      <c r="Y221" s="251"/>
      <c r="Z221" s="251"/>
      <c r="AA221" s="251"/>
      <c r="AB221" s="251"/>
      <c r="AC221" s="251"/>
      <c r="AD221" s="251"/>
      <c r="AE221" s="251"/>
      <c r="AF221" s="251"/>
      <c r="AG221" s="251"/>
      <c r="AH221" s="251"/>
      <c r="AI221" s="251"/>
      <c r="AJ221" s="251"/>
      <c r="AK221" s="251"/>
      <c r="AL221" s="251"/>
      <c r="AM221" s="251"/>
      <c r="AN221" s="251"/>
      <c r="AO221" s="251"/>
    </row>
    <row r="222" spans="7:41" ht="12.75">
      <c r="G222" s="251"/>
      <c r="H222" s="251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251"/>
      <c r="T222" s="251"/>
      <c r="U222" s="251"/>
      <c r="V222" s="251"/>
      <c r="W222" s="251"/>
      <c r="X222" s="251"/>
      <c r="Y222" s="251"/>
      <c r="Z222" s="251"/>
      <c r="AA222" s="251"/>
      <c r="AB222" s="251"/>
      <c r="AC222" s="251"/>
      <c r="AD222" s="251"/>
      <c r="AE222" s="251"/>
      <c r="AF222" s="251"/>
      <c r="AG222" s="251"/>
      <c r="AH222" s="251"/>
      <c r="AI222" s="251"/>
      <c r="AJ222" s="251"/>
      <c r="AK222" s="251"/>
      <c r="AL222" s="251"/>
      <c r="AM222" s="251"/>
      <c r="AN222" s="251"/>
      <c r="AO222" s="251"/>
    </row>
    <row r="223" spans="7:41" ht="12.75">
      <c r="G223" s="251"/>
      <c r="H223" s="251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251"/>
      <c r="T223" s="251"/>
      <c r="U223" s="251"/>
      <c r="V223" s="251"/>
      <c r="W223" s="251"/>
      <c r="X223" s="251"/>
      <c r="Y223" s="251"/>
      <c r="Z223" s="251"/>
      <c r="AA223" s="251"/>
      <c r="AB223" s="251"/>
      <c r="AC223" s="251"/>
      <c r="AD223" s="251"/>
      <c r="AE223" s="251"/>
      <c r="AF223" s="251"/>
      <c r="AG223" s="251"/>
      <c r="AH223" s="251"/>
      <c r="AI223" s="251"/>
      <c r="AJ223" s="251"/>
      <c r="AK223" s="251"/>
      <c r="AL223" s="251"/>
      <c r="AM223" s="251"/>
      <c r="AN223" s="251"/>
      <c r="AO223" s="251"/>
    </row>
    <row r="224" spans="7:41" ht="12.75">
      <c r="G224" s="251"/>
      <c r="H224" s="251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251"/>
      <c r="T224" s="251"/>
      <c r="U224" s="251"/>
      <c r="V224" s="251"/>
      <c r="W224" s="251"/>
      <c r="X224" s="251"/>
      <c r="Y224" s="251"/>
      <c r="Z224" s="251"/>
      <c r="AA224" s="251"/>
      <c r="AB224" s="251"/>
      <c r="AC224" s="251"/>
      <c r="AD224" s="251"/>
      <c r="AE224" s="251"/>
      <c r="AF224" s="251"/>
      <c r="AG224" s="251"/>
      <c r="AH224" s="251"/>
      <c r="AI224" s="251"/>
      <c r="AJ224" s="251"/>
      <c r="AK224" s="251"/>
      <c r="AL224" s="251"/>
      <c r="AM224" s="251"/>
      <c r="AN224" s="251"/>
      <c r="AO224" s="251"/>
    </row>
    <row r="225" spans="7:41" ht="12.75">
      <c r="G225" s="251"/>
      <c r="H225" s="251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251"/>
      <c r="T225" s="251"/>
      <c r="U225" s="251"/>
      <c r="V225" s="251"/>
      <c r="W225" s="251"/>
      <c r="X225" s="251"/>
      <c r="Y225" s="251"/>
      <c r="Z225" s="251"/>
      <c r="AA225" s="251"/>
      <c r="AB225" s="251"/>
      <c r="AC225" s="251"/>
      <c r="AD225" s="251"/>
      <c r="AE225" s="251"/>
      <c r="AF225" s="251"/>
      <c r="AG225" s="251"/>
      <c r="AH225" s="251"/>
      <c r="AI225" s="251"/>
      <c r="AJ225" s="251"/>
      <c r="AK225" s="251"/>
      <c r="AL225" s="251"/>
      <c r="AM225" s="251"/>
      <c r="AN225" s="251"/>
      <c r="AO225" s="251"/>
    </row>
    <row r="226" spans="7:41" ht="12.75">
      <c r="G226" s="251"/>
      <c r="H226" s="251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251"/>
      <c r="T226" s="251"/>
      <c r="U226" s="251"/>
      <c r="V226" s="251"/>
      <c r="W226" s="251"/>
      <c r="X226" s="251"/>
      <c r="Y226" s="251"/>
      <c r="Z226" s="251"/>
      <c r="AA226" s="251"/>
      <c r="AB226" s="251"/>
      <c r="AC226" s="251"/>
      <c r="AD226" s="251"/>
      <c r="AE226" s="251"/>
      <c r="AF226" s="251"/>
      <c r="AG226" s="251"/>
      <c r="AH226" s="251"/>
      <c r="AI226" s="251"/>
      <c r="AJ226" s="251"/>
      <c r="AK226" s="251"/>
      <c r="AL226" s="251"/>
      <c r="AM226" s="251"/>
      <c r="AN226" s="251"/>
      <c r="AO226" s="251"/>
    </row>
    <row r="227" spans="7:41" ht="12.75">
      <c r="G227" s="251"/>
      <c r="H227" s="251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251"/>
      <c r="T227" s="251"/>
      <c r="U227" s="251"/>
      <c r="V227" s="251"/>
      <c r="W227" s="251"/>
      <c r="X227" s="251"/>
      <c r="Y227" s="251"/>
      <c r="Z227" s="251"/>
      <c r="AA227" s="251"/>
      <c r="AB227" s="251"/>
      <c r="AC227" s="251"/>
      <c r="AD227" s="251"/>
      <c r="AE227" s="251"/>
      <c r="AF227" s="251"/>
      <c r="AG227" s="251"/>
      <c r="AH227" s="251"/>
      <c r="AI227" s="251"/>
      <c r="AJ227" s="251"/>
      <c r="AK227" s="251"/>
      <c r="AL227" s="251"/>
      <c r="AM227" s="251"/>
      <c r="AN227" s="251"/>
      <c r="AO227" s="251"/>
    </row>
    <row r="228" spans="7:41" ht="12.75">
      <c r="G228" s="251"/>
      <c r="H228" s="251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251"/>
      <c r="T228" s="251"/>
      <c r="U228" s="251"/>
      <c r="V228" s="251"/>
      <c r="W228" s="251"/>
      <c r="X228" s="251"/>
      <c r="Y228" s="251"/>
      <c r="Z228" s="251"/>
      <c r="AA228" s="251"/>
      <c r="AB228" s="251"/>
      <c r="AC228" s="251"/>
      <c r="AD228" s="251"/>
      <c r="AE228" s="251"/>
      <c r="AF228" s="251"/>
      <c r="AG228" s="251"/>
      <c r="AH228" s="251"/>
      <c r="AI228" s="251"/>
      <c r="AJ228" s="251"/>
      <c r="AK228" s="251"/>
      <c r="AL228" s="251"/>
      <c r="AM228" s="251"/>
      <c r="AN228" s="251"/>
      <c r="AO228" s="251"/>
    </row>
    <row r="229" spans="7:41" ht="12.75">
      <c r="G229" s="251"/>
      <c r="H229" s="251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251"/>
      <c r="T229" s="251"/>
      <c r="U229" s="251"/>
      <c r="V229" s="251"/>
      <c r="W229" s="251"/>
      <c r="X229" s="251"/>
      <c r="Y229" s="251"/>
      <c r="Z229" s="251"/>
      <c r="AA229" s="251"/>
      <c r="AB229" s="251"/>
      <c r="AC229" s="251"/>
      <c r="AD229" s="251"/>
      <c r="AE229" s="251"/>
      <c r="AF229" s="251"/>
      <c r="AG229" s="251"/>
      <c r="AH229" s="251"/>
      <c r="AI229" s="251"/>
      <c r="AJ229" s="251"/>
      <c r="AK229" s="251"/>
      <c r="AL229" s="251"/>
      <c r="AM229" s="251"/>
      <c r="AN229" s="251"/>
      <c r="AO229" s="251"/>
    </row>
    <row r="230" spans="7:41" ht="12.75">
      <c r="G230" s="251"/>
      <c r="H230" s="251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251"/>
      <c r="T230" s="251"/>
      <c r="U230" s="251"/>
      <c r="V230" s="251"/>
      <c r="W230" s="251"/>
      <c r="X230" s="251"/>
      <c r="Y230" s="251"/>
      <c r="Z230" s="251"/>
      <c r="AA230" s="251"/>
      <c r="AB230" s="251"/>
      <c r="AC230" s="251"/>
      <c r="AD230" s="251"/>
      <c r="AE230" s="251"/>
      <c r="AF230" s="251"/>
      <c r="AG230" s="251"/>
      <c r="AH230" s="251"/>
      <c r="AI230" s="251"/>
      <c r="AJ230" s="251"/>
      <c r="AK230" s="251"/>
      <c r="AL230" s="251"/>
      <c r="AM230" s="251"/>
      <c r="AN230" s="251"/>
      <c r="AO230" s="251"/>
    </row>
    <row r="231" spans="7:41" ht="12.75">
      <c r="G231" s="251"/>
      <c r="H231" s="251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251"/>
      <c r="T231" s="251"/>
      <c r="U231" s="251"/>
      <c r="V231" s="251"/>
      <c r="W231" s="251"/>
      <c r="X231" s="251"/>
      <c r="Y231" s="251"/>
      <c r="Z231" s="251"/>
      <c r="AA231" s="251"/>
      <c r="AB231" s="251"/>
      <c r="AC231" s="251"/>
      <c r="AD231" s="251"/>
      <c r="AE231" s="251"/>
      <c r="AF231" s="251"/>
      <c r="AG231" s="251"/>
      <c r="AH231" s="251"/>
      <c r="AI231" s="251"/>
      <c r="AJ231" s="251"/>
      <c r="AK231" s="251"/>
      <c r="AL231" s="251"/>
      <c r="AM231" s="251"/>
      <c r="AN231" s="251"/>
      <c r="AO231" s="251"/>
    </row>
    <row r="232" spans="7:41" ht="12.75">
      <c r="G232" s="251"/>
      <c r="H232" s="251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251"/>
      <c r="T232" s="251"/>
      <c r="U232" s="251"/>
      <c r="V232" s="251"/>
      <c r="W232" s="251"/>
      <c r="X232" s="251"/>
      <c r="Y232" s="251"/>
      <c r="Z232" s="251"/>
      <c r="AA232" s="251"/>
      <c r="AB232" s="251"/>
      <c r="AC232" s="251"/>
      <c r="AD232" s="251"/>
      <c r="AE232" s="251"/>
      <c r="AF232" s="251"/>
      <c r="AG232" s="251"/>
      <c r="AH232" s="251"/>
      <c r="AI232" s="251"/>
      <c r="AJ232" s="251"/>
      <c r="AK232" s="251"/>
      <c r="AL232" s="251"/>
      <c r="AM232" s="251"/>
      <c r="AN232" s="251"/>
      <c r="AO232" s="251"/>
    </row>
    <row r="233" spans="7:41" ht="12.75">
      <c r="G233" s="251"/>
      <c r="H233" s="251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251"/>
      <c r="T233" s="251"/>
      <c r="U233" s="251"/>
      <c r="V233" s="251"/>
      <c r="W233" s="251"/>
      <c r="X233" s="251"/>
      <c r="Y233" s="251"/>
      <c r="Z233" s="251"/>
      <c r="AA233" s="251"/>
      <c r="AB233" s="251"/>
      <c r="AC233" s="251"/>
      <c r="AD233" s="251"/>
      <c r="AE233" s="251"/>
      <c r="AF233" s="251"/>
      <c r="AG233" s="251"/>
      <c r="AH233" s="251"/>
      <c r="AI233" s="251"/>
      <c r="AJ233" s="251"/>
      <c r="AK233" s="251"/>
      <c r="AL233" s="251"/>
      <c r="AM233" s="251"/>
      <c r="AN233" s="251"/>
      <c r="AO233" s="251"/>
    </row>
    <row r="234" spans="7:41" ht="12.75">
      <c r="G234" s="251"/>
      <c r="H234" s="251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251"/>
      <c r="T234" s="251"/>
      <c r="U234" s="251"/>
      <c r="V234" s="251"/>
      <c r="W234" s="251"/>
      <c r="X234" s="251"/>
      <c r="Y234" s="251"/>
      <c r="Z234" s="251"/>
      <c r="AA234" s="251"/>
      <c r="AB234" s="251"/>
      <c r="AC234" s="251"/>
      <c r="AD234" s="251"/>
      <c r="AE234" s="251"/>
      <c r="AF234" s="251"/>
      <c r="AG234" s="251"/>
      <c r="AH234" s="251"/>
      <c r="AI234" s="251"/>
      <c r="AJ234" s="251"/>
      <c r="AK234" s="251"/>
      <c r="AL234" s="251"/>
      <c r="AM234" s="251"/>
      <c r="AN234" s="251"/>
      <c r="AO234" s="251"/>
    </row>
    <row r="235" spans="7:41" ht="12.75">
      <c r="G235" s="251"/>
      <c r="H235" s="251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251"/>
      <c r="T235" s="251"/>
      <c r="U235" s="251"/>
      <c r="V235" s="251"/>
      <c r="W235" s="251"/>
      <c r="X235" s="251"/>
      <c r="Y235" s="251"/>
      <c r="Z235" s="251"/>
      <c r="AA235" s="251"/>
      <c r="AB235" s="251"/>
      <c r="AC235" s="251"/>
      <c r="AD235" s="251"/>
      <c r="AE235" s="251"/>
      <c r="AF235" s="251"/>
      <c r="AG235" s="251"/>
      <c r="AH235" s="251"/>
      <c r="AI235" s="251"/>
      <c r="AJ235" s="251"/>
      <c r="AK235" s="251"/>
      <c r="AL235" s="251"/>
      <c r="AM235" s="251"/>
      <c r="AN235" s="251"/>
      <c r="AO235" s="251"/>
    </row>
    <row r="236" spans="7:41" ht="12.75">
      <c r="G236" s="251"/>
      <c r="H236" s="251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251"/>
      <c r="T236" s="251"/>
      <c r="U236" s="251"/>
      <c r="V236" s="251"/>
      <c r="W236" s="251"/>
      <c r="X236" s="251"/>
      <c r="Y236" s="251"/>
      <c r="Z236" s="251"/>
      <c r="AA236" s="251"/>
      <c r="AB236" s="251"/>
      <c r="AC236" s="251"/>
      <c r="AD236" s="251"/>
      <c r="AE236" s="251"/>
      <c r="AF236" s="251"/>
      <c r="AG236" s="251"/>
      <c r="AH236" s="251"/>
      <c r="AI236" s="251"/>
      <c r="AJ236" s="251"/>
      <c r="AK236" s="251"/>
      <c r="AL236" s="251"/>
      <c r="AM236" s="251"/>
      <c r="AN236" s="251"/>
      <c r="AO236" s="251"/>
    </row>
    <row r="237" spans="7:41" ht="12.75">
      <c r="G237" s="251"/>
      <c r="H237" s="251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251"/>
      <c r="T237" s="251"/>
      <c r="U237" s="251"/>
      <c r="V237" s="251"/>
      <c r="W237" s="251"/>
      <c r="X237" s="251"/>
      <c r="Y237" s="251"/>
      <c r="Z237" s="251"/>
      <c r="AA237" s="251"/>
      <c r="AB237" s="251"/>
      <c r="AC237" s="251"/>
      <c r="AD237" s="251"/>
      <c r="AE237" s="251"/>
      <c r="AF237" s="251"/>
      <c r="AG237" s="251"/>
      <c r="AH237" s="251"/>
      <c r="AI237" s="251"/>
      <c r="AJ237" s="251"/>
      <c r="AK237" s="251"/>
      <c r="AL237" s="251"/>
      <c r="AM237" s="251"/>
      <c r="AN237" s="251"/>
      <c r="AO237" s="251"/>
    </row>
  </sheetData>
  <mergeCells count="27">
    <mergeCell ref="G167:N167"/>
    <mergeCell ref="G168:H168"/>
    <mergeCell ref="I168:J168"/>
    <mergeCell ref="K168:L168"/>
    <mergeCell ref="M168:N168"/>
    <mergeCell ref="AH6:AI6"/>
    <mergeCell ref="AJ6:AK6"/>
    <mergeCell ref="AL6:AM6"/>
    <mergeCell ref="AN6:AO6"/>
    <mergeCell ref="Y6:Z6"/>
    <mergeCell ref="AA6:AB6"/>
    <mergeCell ref="AC6:AD6"/>
    <mergeCell ref="AE6:AF6"/>
    <mergeCell ref="Y5:AF5"/>
    <mergeCell ref="AH5:AO5"/>
    <mergeCell ref="G6:H6"/>
    <mergeCell ref="I6:J6"/>
    <mergeCell ref="K6:L6"/>
    <mergeCell ref="M6:N6"/>
    <mergeCell ref="P6:Q6"/>
    <mergeCell ref="R6:S6"/>
    <mergeCell ref="T6:U6"/>
    <mergeCell ref="V6:W6"/>
    <mergeCell ref="A2:W2"/>
    <mergeCell ref="G5:N5"/>
    <mergeCell ref="P5:W5"/>
    <mergeCell ref="A1:W1"/>
  </mergeCells>
  <printOptions/>
  <pageMargins left="0.75" right="0.75" top="1" bottom="1" header="0.5" footer="0.5"/>
  <pageSetup fitToHeight="5" horizontalDpi="600" verticalDpi="600" orientation="landscape" paperSize="5" scale="62" r:id="rId1"/>
  <rowBreaks count="2" manualBreakCount="2">
    <brk id="88" max="22" man="1"/>
    <brk id="139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9"/>
  <sheetViews>
    <sheetView workbookViewId="0" topLeftCell="A1">
      <selection activeCell="A1" sqref="A1:W1"/>
    </sheetView>
  </sheetViews>
  <sheetFormatPr defaultColWidth="9.140625" defaultRowHeight="12.75"/>
  <cols>
    <col min="1" max="1" width="12.57421875" style="0" customWidth="1"/>
    <col min="2" max="3" width="0" style="0" hidden="1" customWidth="1"/>
    <col min="4" max="4" width="7.57421875" style="0" customWidth="1"/>
    <col min="5" max="5" width="97.57421875" style="0" customWidth="1"/>
    <col min="6" max="6" width="30.00390625" style="0" customWidth="1"/>
    <col min="7" max="7" width="8.57421875" style="0" customWidth="1"/>
    <col min="8" max="8" width="8.421875" style="0" customWidth="1"/>
    <col min="9" max="9" width="7.57421875" style="0" customWidth="1"/>
    <col min="10" max="10" width="6.7109375" style="0" customWidth="1"/>
    <col min="11" max="11" width="7.57421875" style="0" customWidth="1"/>
    <col min="12" max="12" width="6.421875" style="0" customWidth="1"/>
    <col min="13" max="13" width="7.421875" style="0" customWidth="1"/>
    <col min="14" max="14" width="7.7109375" style="0" customWidth="1"/>
    <col min="15" max="15" width="1.57421875" style="0" customWidth="1"/>
    <col min="16" max="16" width="5.8515625" style="0" customWidth="1"/>
    <col min="17" max="18" width="6.57421875" style="0" customWidth="1"/>
    <col min="19" max="19" width="6.71093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7.28125" style="0" customWidth="1"/>
    <col min="24" max="24" width="2.00390625" style="0" customWidth="1"/>
    <col min="25" max="25" width="5.8515625" style="0" customWidth="1"/>
    <col min="26" max="26" width="6.421875" style="0" customWidth="1"/>
    <col min="27" max="27" width="7.28125" style="0" customWidth="1"/>
    <col min="28" max="28" width="6.421875" style="0" customWidth="1"/>
    <col min="29" max="29" width="5.8515625" style="0" customWidth="1"/>
    <col min="30" max="30" width="6.57421875" style="0" customWidth="1"/>
    <col min="31" max="31" width="5.8515625" style="0" customWidth="1"/>
    <col min="32" max="32" width="6.7109375" style="0" customWidth="1"/>
    <col min="33" max="33" width="1.421875" style="0" customWidth="1"/>
    <col min="34" max="34" width="5.8515625" style="0" customWidth="1"/>
    <col min="35" max="35" width="6.57421875" style="0" customWidth="1"/>
    <col min="36" max="37" width="6.8515625" style="0" customWidth="1"/>
    <col min="38" max="38" width="5.8515625" style="0" customWidth="1"/>
    <col min="39" max="39" width="6.8515625" style="0" customWidth="1"/>
    <col min="40" max="40" width="5.8515625" style="0" customWidth="1"/>
    <col min="41" max="41" width="7.28125" style="0" customWidth="1"/>
  </cols>
  <sheetData>
    <row r="1" spans="1:24" ht="12.75">
      <c r="A1" s="261" t="s">
        <v>173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1"/>
    </row>
    <row r="2" spans="1:24" ht="12.75">
      <c r="A2" s="261" t="s">
        <v>172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1"/>
    </row>
    <row r="3" spans="1:24" ht="12.75">
      <c r="A3" s="261" t="s">
        <v>284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1"/>
    </row>
    <row r="4" spans="1:5" ht="12.75">
      <c r="A4" s="22"/>
      <c r="B4" s="22"/>
      <c r="C4" s="22"/>
      <c r="E4" s="139" t="str">
        <f>Measures!F3</f>
        <v>Revised Final--July 17, 2007</v>
      </c>
    </row>
    <row r="5" spans="5:41" ht="12.75">
      <c r="E5" s="23"/>
      <c r="Y5" s="26"/>
      <c r="Z5" s="26"/>
      <c r="AA5" s="26"/>
      <c r="AB5" s="26"/>
      <c r="AC5" s="26"/>
      <c r="AD5" s="26"/>
      <c r="AE5" s="26"/>
      <c r="AF5" s="26"/>
      <c r="AG5" s="26"/>
      <c r="AH5" s="5"/>
      <c r="AI5" s="26"/>
      <c r="AJ5" s="26"/>
      <c r="AK5" s="26"/>
      <c r="AL5" s="26"/>
      <c r="AM5" s="26"/>
      <c r="AN5" s="26"/>
      <c r="AO5" s="26"/>
    </row>
    <row r="6" spans="1:41" ht="13.5">
      <c r="A6" s="66"/>
      <c r="B6" s="66"/>
      <c r="C6" s="66"/>
      <c r="D6" s="66"/>
      <c r="E6" s="65"/>
      <c r="F6" s="66"/>
      <c r="G6" s="255" t="s">
        <v>34</v>
      </c>
      <c r="H6" s="256"/>
      <c r="I6" s="256"/>
      <c r="J6" s="256"/>
      <c r="K6" s="256"/>
      <c r="L6" s="256"/>
      <c r="M6" s="256"/>
      <c r="N6" s="257"/>
      <c r="O6" s="101"/>
      <c r="P6" s="256" t="s">
        <v>42</v>
      </c>
      <c r="Q6" s="256"/>
      <c r="R6" s="256"/>
      <c r="S6" s="256"/>
      <c r="T6" s="256"/>
      <c r="U6" s="256"/>
      <c r="V6" s="256"/>
      <c r="W6" s="257"/>
      <c r="X6" s="24"/>
      <c r="Y6" s="255" t="s">
        <v>43</v>
      </c>
      <c r="Z6" s="256"/>
      <c r="AA6" s="256"/>
      <c r="AB6" s="256"/>
      <c r="AC6" s="256"/>
      <c r="AD6" s="256"/>
      <c r="AE6" s="256"/>
      <c r="AF6" s="257"/>
      <c r="AG6" s="24"/>
      <c r="AH6" s="256" t="s">
        <v>174</v>
      </c>
      <c r="AI6" s="256"/>
      <c r="AJ6" s="256"/>
      <c r="AK6" s="256"/>
      <c r="AL6" s="256"/>
      <c r="AM6" s="256"/>
      <c r="AN6" s="256"/>
      <c r="AO6" s="257"/>
    </row>
    <row r="7" spans="1:41" ht="12.75">
      <c r="A7" s="67" t="s">
        <v>182</v>
      </c>
      <c r="B7" s="67" t="s">
        <v>175</v>
      </c>
      <c r="C7" s="67"/>
      <c r="D7" s="67"/>
      <c r="E7" s="67"/>
      <c r="F7" s="67"/>
      <c r="G7" s="260" t="s">
        <v>35</v>
      </c>
      <c r="H7" s="259"/>
      <c r="I7" s="260" t="s">
        <v>36</v>
      </c>
      <c r="J7" s="259"/>
      <c r="K7" s="260" t="s">
        <v>3</v>
      </c>
      <c r="L7" s="259"/>
      <c r="M7" s="260" t="s">
        <v>37</v>
      </c>
      <c r="N7" s="259"/>
      <c r="O7" s="102"/>
      <c r="P7" s="258" t="s">
        <v>35</v>
      </c>
      <c r="Q7" s="259"/>
      <c r="R7" s="260" t="s">
        <v>36</v>
      </c>
      <c r="S7" s="259"/>
      <c r="T7" s="260" t="s">
        <v>3</v>
      </c>
      <c r="U7" s="259"/>
      <c r="V7" s="260" t="s">
        <v>37</v>
      </c>
      <c r="W7" s="259"/>
      <c r="X7" s="61"/>
      <c r="Y7" s="260" t="s">
        <v>35</v>
      </c>
      <c r="Z7" s="259"/>
      <c r="AA7" s="260" t="s">
        <v>36</v>
      </c>
      <c r="AB7" s="259"/>
      <c r="AC7" s="260" t="s">
        <v>3</v>
      </c>
      <c r="AD7" s="259"/>
      <c r="AE7" s="260" t="s">
        <v>37</v>
      </c>
      <c r="AF7" s="259"/>
      <c r="AG7" s="61"/>
      <c r="AH7" s="258" t="s">
        <v>35</v>
      </c>
      <c r="AI7" s="259"/>
      <c r="AJ7" s="260" t="s">
        <v>36</v>
      </c>
      <c r="AK7" s="259"/>
      <c r="AL7" s="260" t="s">
        <v>3</v>
      </c>
      <c r="AM7" s="259"/>
      <c r="AN7" s="260" t="s">
        <v>37</v>
      </c>
      <c r="AO7" s="259"/>
    </row>
    <row r="8" spans="1:41" ht="12.75">
      <c r="A8" s="68" t="s">
        <v>183</v>
      </c>
      <c r="B8" s="68" t="s">
        <v>176</v>
      </c>
      <c r="C8" s="68" t="s">
        <v>0</v>
      </c>
      <c r="D8" s="68" t="s">
        <v>39</v>
      </c>
      <c r="E8" s="68" t="s">
        <v>1</v>
      </c>
      <c r="F8" s="68" t="s">
        <v>40</v>
      </c>
      <c r="G8" s="104" t="s">
        <v>2</v>
      </c>
      <c r="H8" s="104" t="s">
        <v>41</v>
      </c>
      <c r="I8" s="104" t="s">
        <v>2</v>
      </c>
      <c r="J8" s="104" t="s">
        <v>41</v>
      </c>
      <c r="K8" s="104" t="s">
        <v>2</v>
      </c>
      <c r="L8" s="104" t="s">
        <v>41</v>
      </c>
      <c r="M8" s="104" t="s">
        <v>2</v>
      </c>
      <c r="N8" s="104" t="s">
        <v>41</v>
      </c>
      <c r="O8" s="104"/>
      <c r="P8" s="129" t="s">
        <v>2</v>
      </c>
      <c r="Q8" s="104" t="s">
        <v>41</v>
      </c>
      <c r="R8" s="104" t="s">
        <v>2</v>
      </c>
      <c r="S8" s="104" t="s">
        <v>41</v>
      </c>
      <c r="T8" s="104" t="s">
        <v>2</v>
      </c>
      <c r="U8" s="104" t="s">
        <v>41</v>
      </c>
      <c r="V8" s="104" t="s">
        <v>2</v>
      </c>
      <c r="W8" s="104" t="s">
        <v>41</v>
      </c>
      <c r="X8" s="104"/>
      <c r="Y8" s="104" t="s">
        <v>2</v>
      </c>
      <c r="Z8" s="104" t="s">
        <v>41</v>
      </c>
      <c r="AA8" s="104" t="s">
        <v>2</v>
      </c>
      <c r="AB8" s="104" t="s">
        <v>41</v>
      </c>
      <c r="AC8" s="104" t="s">
        <v>2</v>
      </c>
      <c r="AD8" s="104" t="s">
        <v>41</v>
      </c>
      <c r="AE8" s="104" t="s">
        <v>2</v>
      </c>
      <c r="AF8" s="104" t="s">
        <v>41</v>
      </c>
      <c r="AG8" s="129"/>
      <c r="AH8" s="129" t="s">
        <v>2</v>
      </c>
      <c r="AI8" s="104" t="s">
        <v>41</v>
      </c>
      <c r="AJ8" s="104" t="s">
        <v>2</v>
      </c>
      <c r="AK8" s="104" t="s">
        <v>41</v>
      </c>
      <c r="AL8" s="104" t="s">
        <v>2</v>
      </c>
      <c r="AM8" s="104" t="s">
        <v>41</v>
      </c>
      <c r="AN8" s="104" t="s">
        <v>2</v>
      </c>
      <c r="AO8" s="104" t="s">
        <v>41</v>
      </c>
    </row>
    <row r="9" spans="1:41" ht="12.75">
      <c r="A9" s="62"/>
      <c r="B9" s="69"/>
      <c r="C9" s="69"/>
      <c r="D9" s="69"/>
      <c r="E9" s="62"/>
      <c r="F9" s="103"/>
      <c r="G9" s="103"/>
      <c r="H9" s="25"/>
      <c r="I9" s="103"/>
      <c r="J9" s="25"/>
      <c r="K9" s="103"/>
      <c r="L9" s="25"/>
      <c r="M9" s="103"/>
      <c r="N9" s="25"/>
      <c r="O9" s="63"/>
      <c r="P9" s="103"/>
      <c r="Q9" s="25"/>
      <c r="R9" s="103"/>
      <c r="S9" s="25"/>
      <c r="T9" s="103"/>
      <c r="U9" s="25"/>
      <c r="V9" s="103"/>
      <c r="W9" s="25"/>
      <c r="X9" s="62"/>
      <c r="Y9" s="103"/>
      <c r="Z9" s="25"/>
      <c r="AA9" s="103"/>
      <c r="AB9" s="25"/>
      <c r="AC9" s="103"/>
      <c r="AD9" s="25"/>
      <c r="AE9" s="103"/>
      <c r="AF9" s="25"/>
      <c r="AG9" s="62"/>
      <c r="AH9" s="103"/>
      <c r="AI9" s="25"/>
      <c r="AJ9" s="103"/>
      <c r="AK9" s="25"/>
      <c r="AL9" s="103"/>
      <c r="AM9" s="25"/>
      <c r="AN9" s="103"/>
      <c r="AO9" s="25"/>
    </row>
    <row r="10" spans="1:41" ht="12.75">
      <c r="A10" s="143" t="s">
        <v>241</v>
      </c>
      <c r="B10" s="71">
        <v>689</v>
      </c>
      <c r="C10" s="74">
        <v>39244</v>
      </c>
      <c r="D10" s="77" t="s">
        <v>203</v>
      </c>
      <c r="E10" s="86" t="s">
        <v>204</v>
      </c>
      <c r="F10" s="115" t="s">
        <v>190</v>
      </c>
      <c r="G10" s="154">
        <v>37</v>
      </c>
      <c r="H10" s="155">
        <v>37</v>
      </c>
      <c r="I10" s="154">
        <v>0</v>
      </c>
      <c r="J10" s="155">
        <v>0</v>
      </c>
      <c r="K10" s="154">
        <v>0</v>
      </c>
      <c r="L10" s="155">
        <v>0</v>
      </c>
      <c r="M10" s="187">
        <f>G10+I10+K10</f>
        <v>37</v>
      </c>
      <c r="N10" s="188">
        <f>H10+J10+L10</f>
        <v>37</v>
      </c>
      <c r="O10" s="156"/>
      <c r="P10" s="154">
        <v>37.8</v>
      </c>
      <c r="Q10" s="155">
        <v>37.8</v>
      </c>
      <c r="R10" s="154">
        <v>0</v>
      </c>
      <c r="S10" s="155">
        <v>0</v>
      </c>
      <c r="T10" s="154">
        <v>0</v>
      </c>
      <c r="U10" s="155">
        <v>0</v>
      </c>
      <c r="V10" s="187">
        <f>P10+R10+T10</f>
        <v>37.8</v>
      </c>
      <c r="W10" s="188">
        <f>Q10+S10+U10</f>
        <v>37.8</v>
      </c>
      <c r="X10" s="157"/>
      <c r="Y10" s="154">
        <v>38.6</v>
      </c>
      <c r="Z10" s="155">
        <v>38.6</v>
      </c>
      <c r="AA10" s="154">
        <v>0</v>
      </c>
      <c r="AB10" s="155">
        <v>0</v>
      </c>
      <c r="AC10" s="154">
        <v>0</v>
      </c>
      <c r="AD10" s="155">
        <v>0</v>
      </c>
      <c r="AE10" s="187">
        <f>Y10+AA10+AC10</f>
        <v>38.6</v>
      </c>
      <c r="AF10" s="188">
        <f>Z10+AB10+AD10</f>
        <v>38.6</v>
      </c>
      <c r="AG10" s="158"/>
      <c r="AH10" s="154">
        <v>39.4</v>
      </c>
      <c r="AI10" s="155">
        <v>39.4</v>
      </c>
      <c r="AJ10" s="154">
        <v>0</v>
      </c>
      <c r="AK10" s="155">
        <v>0</v>
      </c>
      <c r="AL10" s="154">
        <v>0</v>
      </c>
      <c r="AM10" s="155">
        <v>0</v>
      </c>
      <c r="AN10" s="187">
        <f>AH10+AJ10+AL10</f>
        <v>39.4</v>
      </c>
      <c r="AO10" s="188">
        <f>AI10+AK10+AM10</f>
        <v>39.4</v>
      </c>
    </row>
    <row r="11" spans="1:41" ht="12.75">
      <c r="A11" s="143"/>
      <c r="B11" s="71"/>
      <c r="C11" s="74"/>
      <c r="D11" s="77"/>
      <c r="E11" s="86"/>
      <c r="F11" s="115"/>
      <c r="G11" s="154"/>
      <c r="H11" s="155"/>
      <c r="I11" s="154"/>
      <c r="J11" s="155"/>
      <c r="K11" s="154"/>
      <c r="L11" s="155"/>
      <c r="M11" s="187"/>
      <c r="N11" s="188"/>
      <c r="O11" s="156"/>
      <c r="P11" s="154"/>
      <c r="Q11" s="155"/>
      <c r="R11" s="154"/>
      <c r="S11" s="155"/>
      <c r="T11" s="154"/>
      <c r="U11" s="155"/>
      <c r="V11" s="187"/>
      <c r="W11" s="188"/>
      <c r="X11" s="157"/>
      <c r="Y11" s="154"/>
      <c r="Z11" s="155"/>
      <c r="AA11" s="154"/>
      <c r="AB11" s="155"/>
      <c r="AC11" s="154"/>
      <c r="AD11" s="155"/>
      <c r="AE11" s="187"/>
      <c r="AF11" s="188"/>
      <c r="AG11" s="158"/>
      <c r="AH11" s="154"/>
      <c r="AI11" s="155"/>
      <c r="AJ11" s="154"/>
      <c r="AK11" s="155"/>
      <c r="AL11" s="154"/>
      <c r="AM11" s="155"/>
      <c r="AN11" s="187"/>
      <c r="AO11" s="188"/>
    </row>
    <row r="12" spans="1:41" ht="12.75">
      <c r="A12" s="144" t="s">
        <v>218</v>
      </c>
      <c r="B12" s="71">
        <v>113</v>
      </c>
      <c r="C12" s="74">
        <v>39136</v>
      </c>
      <c r="D12" s="78" t="s">
        <v>70</v>
      </c>
      <c r="E12" s="91" t="s">
        <v>15</v>
      </c>
      <c r="F12" s="120" t="s">
        <v>12</v>
      </c>
      <c r="G12" s="207" t="s">
        <v>16</v>
      </c>
      <c r="H12" s="208" t="s">
        <v>16</v>
      </c>
      <c r="I12" s="163">
        <v>0</v>
      </c>
      <c r="J12" s="164">
        <v>0</v>
      </c>
      <c r="K12" s="163">
        <v>0</v>
      </c>
      <c r="L12" s="164">
        <v>0</v>
      </c>
      <c r="M12" s="207" t="s">
        <v>16</v>
      </c>
      <c r="N12" s="208" t="s">
        <v>16</v>
      </c>
      <c r="O12" s="168"/>
      <c r="P12" s="207" t="s">
        <v>16</v>
      </c>
      <c r="Q12" s="208" t="s">
        <v>16</v>
      </c>
      <c r="R12" s="163">
        <v>0</v>
      </c>
      <c r="S12" s="164">
        <v>0</v>
      </c>
      <c r="T12" s="163">
        <v>0</v>
      </c>
      <c r="U12" s="164">
        <v>0</v>
      </c>
      <c r="V12" s="207" t="s">
        <v>16</v>
      </c>
      <c r="W12" s="208" t="s">
        <v>16</v>
      </c>
      <c r="X12" s="168"/>
      <c r="Y12" s="207" t="s">
        <v>16</v>
      </c>
      <c r="Z12" s="208" t="s">
        <v>16</v>
      </c>
      <c r="AA12" s="163">
        <v>0</v>
      </c>
      <c r="AB12" s="164">
        <v>0</v>
      </c>
      <c r="AC12" s="163">
        <v>0</v>
      </c>
      <c r="AD12" s="164">
        <v>0</v>
      </c>
      <c r="AE12" s="207" t="s">
        <v>16</v>
      </c>
      <c r="AF12" s="208" t="s">
        <v>16</v>
      </c>
      <c r="AG12" s="168"/>
      <c r="AH12" s="207" t="s">
        <v>16</v>
      </c>
      <c r="AI12" s="208" t="s">
        <v>16</v>
      </c>
      <c r="AJ12" s="163">
        <v>0</v>
      </c>
      <c r="AK12" s="164">
        <v>0</v>
      </c>
      <c r="AL12" s="163">
        <v>0</v>
      </c>
      <c r="AM12" s="164">
        <v>0</v>
      </c>
      <c r="AN12" s="207" t="s">
        <v>16</v>
      </c>
      <c r="AO12" s="208" t="s">
        <v>16</v>
      </c>
    </row>
    <row r="13" spans="1:41" ht="12.75">
      <c r="A13" s="144"/>
      <c r="B13" s="71"/>
      <c r="C13" s="74"/>
      <c r="D13" s="78"/>
      <c r="E13" s="91"/>
      <c r="F13" s="120"/>
      <c r="G13" s="207"/>
      <c r="H13" s="208"/>
      <c r="I13" s="163"/>
      <c r="J13" s="164"/>
      <c r="K13" s="163"/>
      <c r="L13" s="164"/>
      <c r="M13" s="207"/>
      <c r="N13" s="208"/>
      <c r="O13" s="168"/>
      <c r="P13" s="207"/>
      <c r="Q13" s="208"/>
      <c r="R13" s="163"/>
      <c r="S13" s="164"/>
      <c r="T13" s="163"/>
      <c r="U13" s="164"/>
      <c r="V13" s="207"/>
      <c r="W13" s="208"/>
      <c r="X13" s="168"/>
      <c r="Y13" s="207"/>
      <c r="Z13" s="208"/>
      <c r="AA13" s="163"/>
      <c r="AB13" s="164"/>
      <c r="AC13" s="163"/>
      <c r="AD13" s="164"/>
      <c r="AE13" s="207"/>
      <c r="AF13" s="208"/>
      <c r="AG13" s="168"/>
      <c r="AH13" s="207"/>
      <c r="AI13" s="208"/>
      <c r="AJ13" s="163"/>
      <c r="AK13" s="164"/>
      <c r="AL13" s="163"/>
      <c r="AM13" s="164"/>
      <c r="AN13" s="207"/>
      <c r="AO13" s="208"/>
    </row>
    <row r="14" spans="1:41" ht="12.75">
      <c r="A14" s="143" t="s">
        <v>255</v>
      </c>
      <c r="B14" s="71">
        <v>524</v>
      </c>
      <c r="C14" s="74">
        <v>39193</v>
      </c>
      <c r="D14" s="80" t="s">
        <v>66</v>
      </c>
      <c r="E14" s="87" t="s">
        <v>29</v>
      </c>
      <c r="F14" s="116" t="s">
        <v>13</v>
      </c>
      <c r="G14" s="163">
        <v>-1.2</v>
      </c>
      <c r="H14" s="164">
        <v>-1.2</v>
      </c>
      <c r="I14" s="163">
        <v>-0.1</v>
      </c>
      <c r="J14" s="164">
        <v>-0.1</v>
      </c>
      <c r="K14" s="163">
        <v>0</v>
      </c>
      <c r="L14" s="164">
        <v>0</v>
      </c>
      <c r="M14" s="163">
        <v>-1.3</v>
      </c>
      <c r="N14" s="164">
        <v>-1.3</v>
      </c>
      <c r="O14" s="167"/>
      <c r="P14" s="163">
        <v>-1.2</v>
      </c>
      <c r="Q14" s="164">
        <v>-1.2</v>
      </c>
      <c r="R14" s="163">
        <v>-0.1</v>
      </c>
      <c r="S14" s="164">
        <v>-0.1</v>
      </c>
      <c r="T14" s="163">
        <v>0</v>
      </c>
      <c r="U14" s="164">
        <v>0</v>
      </c>
      <c r="V14" s="163">
        <v>-1.3</v>
      </c>
      <c r="W14" s="164">
        <v>-1.3</v>
      </c>
      <c r="X14" s="168"/>
      <c r="Y14" s="163">
        <v>-1.2</v>
      </c>
      <c r="Z14" s="164">
        <v>-1.2</v>
      </c>
      <c r="AA14" s="163">
        <v>-0.1</v>
      </c>
      <c r="AB14" s="164">
        <v>-0.1</v>
      </c>
      <c r="AC14" s="163">
        <v>0</v>
      </c>
      <c r="AD14" s="164">
        <v>0</v>
      </c>
      <c r="AE14" s="163">
        <v>-1.3</v>
      </c>
      <c r="AF14" s="164">
        <v>-1.3</v>
      </c>
      <c r="AG14" s="168"/>
      <c r="AH14" s="163">
        <v>-1.2</v>
      </c>
      <c r="AI14" s="164">
        <v>-1.2</v>
      </c>
      <c r="AJ14" s="163">
        <v>-0.1</v>
      </c>
      <c r="AK14" s="164">
        <v>-0.1</v>
      </c>
      <c r="AL14" s="163">
        <v>0</v>
      </c>
      <c r="AM14" s="164">
        <v>0</v>
      </c>
      <c r="AN14" s="163">
        <v>-1.3</v>
      </c>
      <c r="AO14" s="164">
        <v>-1.3</v>
      </c>
    </row>
    <row r="15" spans="1:41" ht="12.75">
      <c r="A15" s="144" t="s">
        <v>220</v>
      </c>
      <c r="B15" s="71">
        <v>445</v>
      </c>
      <c r="C15" s="74">
        <v>39178</v>
      </c>
      <c r="D15" s="78" t="s">
        <v>72</v>
      </c>
      <c r="E15" s="93" t="s">
        <v>91</v>
      </c>
      <c r="F15" s="122" t="s">
        <v>13</v>
      </c>
      <c r="G15" s="169">
        <v>105</v>
      </c>
      <c r="H15" s="170">
        <v>105</v>
      </c>
      <c r="I15" s="169">
        <v>-105</v>
      </c>
      <c r="J15" s="170">
        <v>-105</v>
      </c>
      <c r="K15" s="169">
        <v>0</v>
      </c>
      <c r="L15" s="170">
        <v>0</v>
      </c>
      <c r="M15" s="175">
        <f>G15+I15+K15</f>
        <v>0</v>
      </c>
      <c r="N15" s="176">
        <f>H15+J15+L15</f>
        <v>0</v>
      </c>
      <c r="O15" s="172"/>
      <c r="P15" s="169">
        <v>105</v>
      </c>
      <c r="Q15" s="170">
        <v>105</v>
      </c>
      <c r="R15" s="169">
        <v>-105</v>
      </c>
      <c r="S15" s="170">
        <v>-105</v>
      </c>
      <c r="T15" s="169">
        <v>0</v>
      </c>
      <c r="U15" s="170">
        <v>0</v>
      </c>
      <c r="V15" s="175">
        <f>P15+R15+T15</f>
        <v>0</v>
      </c>
      <c r="W15" s="176">
        <f>Q15+S15+U15</f>
        <v>0</v>
      </c>
      <c r="X15" s="172"/>
      <c r="Y15" s="169">
        <v>105</v>
      </c>
      <c r="Z15" s="170">
        <v>105</v>
      </c>
      <c r="AA15" s="169">
        <v>-105</v>
      </c>
      <c r="AB15" s="170">
        <v>-105</v>
      </c>
      <c r="AC15" s="169">
        <v>0</v>
      </c>
      <c r="AD15" s="170">
        <v>0</v>
      </c>
      <c r="AE15" s="175">
        <f>Y15+AA15+AC15</f>
        <v>0</v>
      </c>
      <c r="AF15" s="176">
        <f>Z15+AB15+AD15</f>
        <v>0</v>
      </c>
      <c r="AG15" s="172"/>
      <c r="AH15" s="169">
        <v>105</v>
      </c>
      <c r="AI15" s="170">
        <v>105</v>
      </c>
      <c r="AJ15" s="169">
        <v>-105</v>
      </c>
      <c r="AK15" s="170">
        <v>-105</v>
      </c>
      <c r="AL15" s="169">
        <v>0</v>
      </c>
      <c r="AM15" s="170">
        <v>0</v>
      </c>
      <c r="AN15" s="175">
        <f>AH15+AJ15+AL15</f>
        <v>0</v>
      </c>
      <c r="AO15" s="176">
        <f>AI15+AK15+AM15</f>
        <v>0</v>
      </c>
    </row>
    <row r="16" spans="1:41" ht="12.75">
      <c r="A16" s="144" t="s">
        <v>230</v>
      </c>
      <c r="B16" s="71">
        <v>652</v>
      </c>
      <c r="C16" s="74">
        <v>39234</v>
      </c>
      <c r="D16" s="84" t="s">
        <v>147</v>
      </c>
      <c r="E16" s="86" t="s">
        <v>195</v>
      </c>
      <c r="F16" s="115" t="s">
        <v>13</v>
      </c>
      <c r="G16" s="163">
        <v>-16.3</v>
      </c>
      <c r="H16" s="164">
        <v>-34.9</v>
      </c>
      <c r="I16" s="163">
        <v>16.3</v>
      </c>
      <c r="J16" s="164">
        <v>34.9</v>
      </c>
      <c r="K16" s="163">
        <v>0</v>
      </c>
      <c r="L16" s="164">
        <v>0</v>
      </c>
      <c r="M16" s="163">
        <f>G16+I16+K16</f>
        <v>0</v>
      </c>
      <c r="N16" s="164">
        <f>H16+J16+L16</f>
        <v>0</v>
      </c>
      <c r="O16" s="156"/>
      <c r="P16" s="163">
        <v>-33.5</v>
      </c>
      <c r="Q16" s="164">
        <v>-34.9</v>
      </c>
      <c r="R16" s="163">
        <v>33.5</v>
      </c>
      <c r="S16" s="164">
        <v>34.9</v>
      </c>
      <c r="T16" s="163">
        <v>0</v>
      </c>
      <c r="U16" s="164">
        <v>0</v>
      </c>
      <c r="V16" s="163">
        <f>P16+R16+T16</f>
        <v>0</v>
      </c>
      <c r="W16" s="164">
        <f>Q16+S16+U16</f>
        <v>0</v>
      </c>
      <c r="X16" s="157"/>
      <c r="Y16" s="163">
        <v>-34.9</v>
      </c>
      <c r="Z16" s="164">
        <v>-34.9</v>
      </c>
      <c r="AA16" s="163">
        <v>34.9</v>
      </c>
      <c r="AB16" s="164">
        <v>34.9</v>
      </c>
      <c r="AC16" s="163">
        <v>0</v>
      </c>
      <c r="AD16" s="164">
        <v>0</v>
      </c>
      <c r="AE16" s="163">
        <f>Y16+AA16+AC16</f>
        <v>0</v>
      </c>
      <c r="AF16" s="164">
        <f>Z16+AB16+AD16</f>
        <v>0</v>
      </c>
      <c r="AG16" s="203"/>
      <c r="AH16" s="163">
        <v>-34.8</v>
      </c>
      <c r="AI16" s="164">
        <v>-34.8</v>
      </c>
      <c r="AJ16" s="163">
        <v>34.8</v>
      </c>
      <c r="AK16" s="164">
        <v>34.8</v>
      </c>
      <c r="AL16" s="163">
        <v>0</v>
      </c>
      <c r="AM16" s="164">
        <v>0</v>
      </c>
      <c r="AN16" s="163">
        <f>AH16+AJ16+AL16</f>
        <v>0</v>
      </c>
      <c r="AO16" s="164">
        <f>AI16+AK16+AM16</f>
        <v>0</v>
      </c>
    </row>
    <row r="17" spans="1:41" ht="12.75">
      <c r="A17" s="144"/>
      <c r="B17" s="71"/>
      <c r="C17" s="74"/>
      <c r="D17" s="84"/>
      <c r="E17" s="86"/>
      <c r="F17" s="142" t="s">
        <v>283</v>
      </c>
      <c r="G17" s="163">
        <f aca="true" t="shared" si="0" ref="G17:N17">SUM(G16,G15,G14)</f>
        <v>87.5</v>
      </c>
      <c r="H17" s="164">
        <f t="shared" si="0"/>
        <v>68.89999999999999</v>
      </c>
      <c r="I17" s="163">
        <f t="shared" si="0"/>
        <v>-88.8</v>
      </c>
      <c r="J17" s="164">
        <f t="shared" si="0"/>
        <v>-70.19999999999999</v>
      </c>
      <c r="K17" s="163">
        <f t="shared" si="0"/>
        <v>0</v>
      </c>
      <c r="L17" s="164">
        <f t="shared" si="0"/>
        <v>0</v>
      </c>
      <c r="M17" s="163">
        <f t="shared" si="0"/>
        <v>-1.3</v>
      </c>
      <c r="N17" s="164">
        <f t="shared" si="0"/>
        <v>-1.3</v>
      </c>
      <c r="O17" s="156"/>
      <c r="P17" s="163">
        <f aca="true" t="shared" si="1" ref="P17:W17">SUM(P16,P15,P14)</f>
        <v>70.3</v>
      </c>
      <c r="Q17" s="164">
        <f t="shared" si="1"/>
        <v>68.89999999999999</v>
      </c>
      <c r="R17" s="163">
        <f t="shared" si="1"/>
        <v>-71.6</v>
      </c>
      <c r="S17" s="164">
        <f t="shared" si="1"/>
        <v>-70.19999999999999</v>
      </c>
      <c r="T17" s="163">
        <f t="shared" si="1"/>
        <v>0</v>
      </c>
      <c r="U17" s="164">
        <f t="shared" si="1"/>
        <v>0</v>
      </c>
      <c r="V17" s="163">
        <f t="shared" si="1"/>
        <v>-1.3</v>
      </c>
      <c r="W17" s="164">
        <f t="shared" si="1"/>
        <v>-1.3</v>
      </c>
      <c r="X17" s="157"/>
      <c r="Y17" s="163">
        <f aca="true" t="shared" si="2" ref="Y17:AF17">SUM(Y16,Y15,Y14)</f>
        <v>68.89999999999999</v>
      </c>
      <c r="Z17" s="164">
        <f t="shared" si="2"/>
        <v>68.89999999999999</v>
      </c>
      <c r="AA17" s="163">
        <f t="shared" si="2"/>
        <v>-70.19999999999999</v>
      </c>
      <c r="AB17" s="164">
        <f t="shared" si="2"/>
        <v>-70.19999999999999</v>
      </c>
      <c r="AC17" s="163">
        <f t="shared" si="2"/>
        <v>0</v>
      </c>
      <c r="AD17" s="164">
        <f t="shared" si="2"/>
        <v>0</v>
      </c>
      <c r="AE17" s="163">
        <f t="shared" si="2"/>
        <v>-1.3</v>
      </c>
      <c r="AF17" s="164">
        <f t="shared" si="2"/>
        <v>-1.3</v>
      </c>
      <c r="AG17" s="203"/>
      <c r="AH17" s="163">
        <f aca="true" t="shared" si="3" ref="AH17:AO17">SUM(AH16,AH15,AH14)</f>
        <v>69</v>
      </c>
      <c r="AI17" s="164">
        <f t="shared" si="3"/>
        <v>69</v>
      </c>
      <c r="AJ17" s="163">
        <f t="shared" si="3"/>
        <v>-70.3</v>
      </c>
      <c r="AK17" s="164">
        <f t="shared" si="3"/>
        <v>-70.3</v>
      </c>
      <c r="AL17" s="163">
        <f t="shared" si="3"/>
        <v>0</v>
      </c>
      <c r="AM17" s="164">
        <f t="shared" si="3"/>
        <v>0</v>
      </c>
      <c r="AN17" s="163">
        <f t="shared" si="3"/>
        <v>-1.3</v>
      </c>
      <c r="AO17" s="164">
        <f t="shared" si="3"/>
        <v>-1.3</v>
      </c>
    </row>
    <row r="18" spans="1:41" ht="12.75">
      <c r="A18" s="144"/>
      <c r="B18" s="71"/>
      <c r="C18" s="74"/>
      <c r="D18" s="84"/>
      <c r="E18" s="86"/>
      <c r="F18" s="115"/>
      <c r="G18" s="163"/>
      <c r="H18" s="164"/>
      <c r="I18" s="163"/>
      <c r="J18" s="164"/>
      <c r="K18" s="163"/>
      <c r="L18" s="164"/>
      <c r="M18" s="163"/>
      <c r="N18" s="164"/>
      <c r="O18" s="156"/>
      <c r="P18" s="163"/>
      <c r="Q18" s="164"/>
      <c r="R18" s="163"/>
      <c r="S18" s="164"/>
      <c r="T18" s="163"/>
      <c r="U18" s="164"/>
      <c r="V18" s="163"/>
      <c r="W18" s="164"/>
      <c r="X18" s="157"/>
      <c r="Y18" s="163"/>
      <c r="Z18" s="164"/>
      <c r="AA18" s="163"/>
      <c r="AB18" s="164"/>
      <c r="AC18" s="163"/>
      <c r="AD18" s="164"/>
      <c r="AE18" s="163"/>
      <c r="AF18" s="164"/>
      <c r="AG18" s="203"/>
      <c r="AH18" s="163"/>
      <c r="AI18" s="164"/>
      <c r="AJ18" s="163"/>
      <c r="AK18" s="164"/>
      <c r="AL18" s="163"/>
      <c r="AM18" s="164"/>
      <c r="AN18" s="163"/>
      <c r="AO18" s="164"/>
    </row>
    <row r="19" spans="1:41" ht="12.75">
      <c r="A19" s="144"/>
      <c r="B19" s="71"/>
      <c r="C19" s="74"/>
      <c r="D19" s="84"/>
      <c r="E19" s="86"/>
      <c r="F19" s="115"/>
      <c r="G19" s="163"/>
      <c r="H19" s="164"/>
      <c r="I19" s="163"/>
      <c r="J19" s="164"/>
      <c r="K19" s="163"/>
      <c r="L19" s="164"/>
      <c r="M19" s="163"/>
      <c r="N19" s="164"/>
      <c r="O19" s="156"/>
      <c r="P19" s="163"/>
      <c r="Q19" s="164"/>
      <c r="R19" s="163"/>
      <c r="S19" s="164"/>
      <c r="T19" s="163"/>
      <c r="U19" s="164"/>
      <c r="V19" s="163"/>
      <c r="W19" s="164"/>
      <c r="X19" s="157"/>
      <c r="Y19" s="163"/>
      <c r="Z19" s="164"/>
      <c r="AA19" s="163"/>
      <c r="AB19" s="164"/>
      <c r="AC19" s="163"/>
      <c r="AD19" s="164"/>
      <c r="AE19" s="163"/>
      <c r="AF19" s="164"/>
      <c r="AG19" s="203"/>
      <c r="AH19" s="163"/>
      <c r="AI19" s="164"/>
      <c r="AJ19" s="163"/>
      <c r="AK19" s="164"/>
      <c r="AL19" s="163"/>
      <c r="AM19" s="164"/>
      <c r="AN19" s="163"/>
      <c r="AO19" s="164"/>
    </row>
    <row r="20" spans="1:41" ht="12.75">
      <c r="A20" s="143" t="s">
        <v>255</v>
      </c>
      <c r="B20" s="71"/>
      <c r="C20" s="74"/>
      <c r="D20" s="84" t="s">
        <v>66</v>
      </c>
      <c r="E20" s="87" t="s">
        <v>29</v>
      </c>
      <c r="F20" s="115" t="s">
        <v>46</v>
      </c>
      <c r="G20" s="163">
        <v>-0.1</v>
      </c>
      <c r="H20" s="164">
        <v>-0.1</v>
      </c>
      <c r="I20" s="163">
        <v>0</v>
      </c>
      <c r="J20" s="164">
        <v>0</v>
      </c>
      <c r="K20" s="163">
        <v>0</v>
      </c>
      <c r="L20" s="164">
        <v>0</v>
      </c>
      <c r="M20" s="163">
        <v>-0.1</v>
      </c>
      <c r="N20" s="164">
        <v>-0.1</v>
      </c>
      <c r="O20" s="156"/>
      <c r="P20" s="163">
        <v>-0.1</v>
      </c>
      <c r="Q20" s="164">
        <v>-0.1</v>
      </c>
      <c r="R20" s="163">
        <v>0</v>
      </c>
      <c r="S20" s="164">
        <v>0</v>
      </c>
      <c r="T20" s="163">
        <v>0</v>
      </c>
      <c r="U20" s="164">
        <v>0</v>
      </c>
      <c r="V20" s="163">
        <v>-0.1</v>
      </c>
      <c r="W20" s="164">
        <v>-0.1</v>
      </c>
      <c r="X20" s="157"/>
      <c r="Y20" s="163">
        <v>-0.1</v>
      </c>
      <c r="Z20" s="164">
        <v>-0.1</v>
      </c>
      <c r="AA20" s="163">
        <v>0</v>
      </c>
      <c r="AB20" s="164">
        <v>0</v>
      </c>
      <c r="AC20" s="163">
        <v>0</v>
      </c>
      <c r="AD20" s="164">
        <v>0</v>
      </c>
      <c r="AE20" s="163">
        <v>-0.1</v>
      </c>
      <c r="AF20" s="164">
        <v>-0.1</v>
      </c>
      <c r="AG20" s="203"/>
      <c r="AH20" s="163">
        <v>-0.1</v>
      </c>
      <c r="AI20" s="164">
        <v>-0.1</v>
      </c>
      <c r="AJ20" s="163">
        <v>0</v>
      </c>
      <c r="AK20" s="164">
        <v>0</v>
      </c>
      <c r="AL20" s="163">
        <v>0</v>
      </c>
      <c r="AM20" s="164">
        <v>0</v>
      </c>
      <c r="AN20" s="163">
        <v>-0.1</v>
      </c>
      <c r="AO20" s="164">
        <v>-0.1</v>
      </c>
    </row>
    <row r="21" spans="1:41" ht="12.75">
      <c r="A21" s="143" t="s">
        <v>243</v>
      </c>
      <c r="B21" s="71">
        <v>700</v>
      </c>
      <c r="C21" s="74">
        <v>39255</v>
      </c>
      <c r="D21" s="77" t="s">
        <v>159</v>
      </c>
      <c r="E21" s="86" t="s">
        <v>167</v>
      </c>
      <c r="F21" s="115" t="s">
        <v>46</v>
      </c>
      <c r="G21" s="154">
        <v>0.2</v>
      </c>
      <c r="H21" s="155">
        <v>0.2</v>
      </c>
      <c r="I21" s="154">
        <v>0</v>
      </c>
      <c r="J21" s="155">
        <v>0</v>
      </c>
      <c r="K21" s="154">
        <v>0</v>
      </c>
      <c r="L21" s="155">
        <v>0</v>
      </c>
      <c r="M21" s="165">
        <f aca="true" t="shared" si="4" ref="M21:N23">G21+I21+K21</f>
        <v>0.2</v>
      </c>
      <c r="N21" s="166">
        <f t="shared" si="4"/>
        <v>0.2</v>
      </c>
      <c r="O21" s="156"/>
      <c r="P21" s="154">
        <v>0.2</v>
      </c>
      <c r="Q21" s="155">
        <v>0.2</v>
      </c>
      <c r="R21" s="154">
        <v>0</v>
      </c>
      <c r="S21" s="155">
        <v>0</v>
      </c>
      <c r="T21" s="154">
        <v>0</v>
      </c>
      <c r="U21" s="155">
        <v>0</v>
      </c>
      <c r="V21" s="165">
        <f aca="true" t="shared" si="5" ref="V21:W23">P21+R21+T21</f>
        <v>0.2</v>
      </c>
      <c r="W21" s="166">
        <f t="shared" si="5"/>
        <v>0.2</v>
      </c>
      <c r="X21" s="157"/>
      <c r="Y21" s="154">
        <v>0.2</v>
      </c>
      <c r="Z21" s="155">
        <v>0.2</v>
      </c>
      <c r="AA21" s="154">
        <v>0</v>
      </c>
      <c r="AB21" s="155">
        <v>0</v>
      </c>
      <c r="AC21" s="154">
        <v>0</v>
      </c>
      <c r="AD21" s="155">
        <v>0</v>
      </c>
      <c r="AE21" s="165">
        <f aca="true" t="shared" si="6" ref="AE21:AF23">Y21+AA21+AC21</f>
        <v>0.2</v>
      </c>
      <c r="AF21" s="166">
        <f t="shared" si="6"/>
        <v>0.2</v>
      </c>
      <c r="AG21" s="158"/>
      <c r="AH21" s="154">
        <v>0.2</v>
      </c>
      <c r="AI21" s="155">
        <v>0.2</v>
      </c>
      <c r="AJ21" s="154">
        <v>0</v>
      </c>
      <c r="AK21" s="155">
        <v>0</v>
      </c>
      <c r="AL21" s="154">
        <v>0</v>
      </c>
      <c r="AM21" s="155">
        <v>0</v>
      </c>
      <c r="AN21" s="165">
        <f aca="true" t="shared" si="7" ref="AN21:AO23">AH21+AJ21+AL21</f>
        <v>0.2</v>
      </c>
      <c r="AO21" s="166">
        <f t="shared" si="7"/>
        <v>0.2</v>
      </c>
    </row>
    <row r="22" spans="1:41" ht="12.75">
      <c r="A22" s="144" t="s">
        <v>217</v>
      </c>
      <c r="B22" s="71">
        <v>592</v>
      </c>
      <c r="C22" s="74">
        <v>39198</v>
      </c>
      <c r="D22" s="80" t="s">
        <v>113</v>
      </c>
      <c r="E22" s="91" t="s">
        <v>104</v>
      </c>
      <c r="F22" s="120" t="s">
        <v>46</v>
      </c>
      <c r="G22" s="163">
        <v>0.1</v>
      </c>
      <c r="H22" s="164">
        <v>0.1</v>
      </c>
      <c r="I22" s="163">
        <v>0</v>
      </c>
      <c r="J22" s="164">
        <v>0</v>
      </c>
      <c r="K22" s="163">
        <v>0</v>
      </c>
      <c r="L22" s="164">
        <v>0</v>
      </c>
      <c r="M22" s="187">
        <f t="shared" si="4"/>
        <v>0.1</v>
      </c>
      <c r="N22" s="188">
        <f t="shared" si="4"/>
        <v>0.1</v>
      </c>
      <c r="O22" s="168"/>
      <c r="P22" s="163">
        <v>0.1</v>
      </c>
      <c r="Q22" s="164">
        <v>0.1</v>
      </c>
      <c r="R22" s="163">
        <v>0</v>
      </c>
      <c r="S22" s="164">
        <v>0</v>
      </c>
      <c r="T22" s="163">
        <v>0</v>
      </c>
      <c r="U22" s="164">
        <v>0</v>
      </c>
      <c r="V22" s="187">
        <f t="shared" si="5"/>
        <v>0.1</v>
      </c>
      <c r="W22" s="188">
        <f t="shared" si="5"/>
        <v>0.1</v>
      </c>
      <c r="X22" s="168"/>
      <c r="Y22" s="163">
        <v>0.1</v>
      </c>
      <c r="Z22" s="164">
        <v>0.1</v>
      </c>
      <c r="AA22" s="163">
        <v>0</v>
      </c>
      <c r="AB22" s="164">
        <v>0</v>
      </c>
      <c r="AC22" s="163">
        <v>0</v>
      </c>
      <c r="AD22" s="164">
        <v>0</v>
      </c>
      <c r="AE22" s="187">
        <f t="shared" si="6"/>
        <v>0.1</v>
      </c>
      <c r="AF22" s="188">
        <f t="shared" si="6"/>
        <v>0.1</v>
      </c>
      <c r="AG22" s="168"/>
      <c r="AH22" s="163">
        <v>0.1</v>
      </c>
      <c r="AI22" s="164">
        <v>0.1</v>
      </c>
      <c r="AJ22" s="163">
        <v>0</v>
      </c>
      <c r="AK22" s="164">
        <v>0</v>
      </c>
      <c r="AL22" s="163">
        <v>0</v>
      </c>
      <c r="AM22" s="164">
        <v>0</v>
      </c>
      <c r="AN22" s="187">
        <f t="shared" si="7"/>
        <v>0.1</v>
      </c>
      <c r="AO22" s="188">
        <f t="shared" si="7"/>
        <v>0.1</v>
      </c>
    </row>
    <row r="23" spans="1:41" ht="12.75">
      <c r="A23" s="144" t="s">
        <v>266</v>
      </c>
      <c r="B23" s="71">
        <v>713</v>
      </c>
      <c r="C23" s="74">
        <v>39255</v>
      </c>
      <c r="D23" s="84" t="s">
        <v>132</v>
      </c>
      <c r="E23" s="86" t="s">
        <v>191</v>
      </c>
      <c r="F23" s="115" t="s">
        <v>46</v>
      </c>
      <c r="G23" s="163">
        <v>-0.1</v>
      </c>
      <c r="H23" s="164">
        <v>-0.1</v>
      </c>
      <c r="I23" s="163">
        <v>0</v>
      </c>
      <c r="J23" s="164">
        <v>0</v>
      </c>
      <c r="K23" s="163">
        <v>0</v>
      </c>
      <c r="L23" s="164">
        <v>0</v>
      </c>
      <c r="M23" s="187">
        <f t="shared" si="4"/>
        <v>-0.1</v>
      </c>
      <c r="N23" s="188">
        <f t="shared" si="4"/>
        <v>-0.1</v>
      </c>
      <c r="O23" s="156"/>
      <c r="P23" s="163">
        <v>-0.1</v>
      </c>
      <c r="Q23" s="164">
        <v>-0.1</v>
      </c>
      <c r="R23" s="163">
        <v>0</v>
      </c>
      <c r="S23" s="164">
        <v>0</v>
      </c>
      <c r="T23" s="163">
        <v>0</v>
      </c>
      <c r="U23" s="164">
        <v>0</v>
      </c>
      <c r="V23" s="187">
        <f t="shared" si="5"/>
        <v>-0.1</v>
      </c>
      <c r="W23" s="188">
        <f t="shared" si="5"/>
        <v>-0.1</v>
      </c>
      <c r="X23" s="156"/>
      <c r="Y23" s="163">
        <v>-0.1</v>
      </c>
      <c r="Z23" s="164">
        <v>-0.1</v>
      </c>
      <c r="AA23" s="163">
        <v>0</v>
      </c>
      <c r="AB23" s="164">
        <v>0</v>
      </c>
      <c r="AC23" s="163">
        <v>0</v>
      </c>
      <c r="AD23" s="164">
        <v>0</v>
      </c>
      <c r="AE23" s="187">
        <f t="shared" si="6"/>
        <v>-0.1</v>
      </c>
      <c r="AF23" s="188">
        <f t="shared" si="6"/>
        <v>-0.1</v>
      </c>
      <c r="AG23" s="203"/>
      <c r="AH23" s="163">
        <v>-0.1</v>
      </c>
      <c r="AI23" s="164">
        <v>-0.1</v>
      </c>
      <c r="AJ23" s="163">
        <v>0</v>
      </c>
      <c r="AK23" s="164">
        <v>0</v>
      </c>
      <c r="AL23" s="163">
        <v>0</v>
      </c>
      <c r="AM23" s="164">
        <v>0</v>
      </c>
      <c r="AN23" s="187">
        <f t="shared" si="7"/>
        <v>-0.1</v>
      </c>
      <c r="AO23" s="188">
        <f t="shared" si="7"/>
        <v>-0.1</v>
      </c>
    </row>
    <row r="24" spans="1:41" ht="12.75">
      <c r="A24" s="144" t="s">
        <v>246</v>
      </c>
      <c r="B24" s="71">
        <v>674</v>
      </c>
      <c r="C24" s="74">
        <v>39244</v>
      </c>
      <c r="D24" s="78" t="s">
        <v>71</v>
      </c>
      <c r="E24" s="92" t="s">
        <v>213</v>
      </c>
      <c r="F24" s="121" t="s">
        <v>46</v>
      </c>
      <c r="G24" s="163" t="s">
        <v>246</v>
      </c>
      <c r="H24" s="164"/>
      <c r="I24" s="163"/>
      <c r="J24" s="164"/>
      <c r="K24" s="163"/>
      <c r="L24" s="164"/>
      <c r="M24" s="187"/>
      <c r="N24" s="188"/>
      <c r="O24" s="168"/>
      <c r="P24" s="163"/>
      <c r="Q24" s="209"/>
      <c r="R24" s="210"/>
      <c r="S24" s="209"/>
      <c r="T24" s="210"/>
      <c r="U24" s="209"/>
      <c r="V24" s="187"/>
      <c r="W24" s="188"/>
      <c r="X24" s="213"/>
      <c r="Y24" s="214"/>
      <c r="Z24" s="209"/>
      <c r="AA24" s="210"/>
      <c r="AB24" s="209"/>
      <c r="AC24" s="210"/>
      <c r="AD24" s="209"/>
      <c r="AE24" s="187"/>
      <c r="AF24" s="188"/>
      <c r="AG24" s="213"/>
      <c r="AH24" s="211"/>
      <c r="AI24" s="215"/>
      <c r="AJ24" s="210"/>
      <c r="AK24" s="209"/>
      <c r="AL24" s="210"/>
      <c r="AM24" s="209"/>
      <c r="AN24" s="187"/>
      <c r="AO24" s="188"/>
    </row>
    <row r="25" spans="1:41" ht="12.75">
      <c r="A25" s="144" t="s">
        <v>221</v>
      </c>
      <c r="B25" s="71">
        <v>639</v>
      </c>
      <c r="C25" s="74">
        <v>39234</v>
      </c>
      <c r="D25" s="84" t="s">
        <v>135</v>
      </c>
      <c r="E25" s="86" t="s">
        <v>198</v>
      </c>
      <c r="F25" s="115" t="s">
        <v>46</v>
      </c>
      <c r="G25" s="163">
        <v>0.4</v>
      </c>
      <c r="H25" s="164">
        <v>0.4</v>
      </c>
      <c r="I25" s="163">
        <v>0</v>
      </c>
      <c r="J25" s="164">
        <v>0</v>
      </c>
      <c r="K25" s="163">
        <v>0</v>
      </c>
      <c r="L25" s="164">
        <v>0</v>
      </c>
      <c r="M25" s="163">
        <f>G25+I25</f>
        <v>0.4</v>
      </c>
      <c r="N25" s="164">
        <f>H25+J25</f>
        <v>0.4</v>
      </c>
      <c r="O25" s="218"/>
      <c r="P25" s="163">
        <v>0.5</v>
      </c>
      <c r="Q25" s="164">
        <v>0.5</v>
      </c>
      <c r="R25" s="163">
        <v>0</v>
      </c>
      <c r="S25" s="164">
        <v>0</v>
      </c>
      <c r="T25" s="163">
        <v>0</v>
      </c>
      <c r="U25" s="164">
        <v>0</v>
      </c>
      <c r="V25" s="163">
        <f>P25+R25</f>
        <v>0.5</v>
      </c>
      <c r="W25" s="164">
        <f>Q25+S25</f>
        <v>0.5</v>
      </c>
      <c r="X25" s="219"/>
      <c r="Y25" s="163">
        <v>0.5</v>
      </c>
      <c r="Z25" s="164">
        <v>0.5</v>
      </c>
      <c r="AA25" s="163">
        <v>0</v>
      </c>
      <c r="AB25" s="164">
        <v>0</v>
      </c>
      <c r="AC25" s="163">
        <v>0</v>
      </c>
      <c r="AD25" s="164">
        <v>0</v>
      </c>
      <c r="AE25" s="163">
        <f>Y25+AA25</f>
        <v>0.5</v>
      </c>
      <c r="AF25" s="164">
        <f>Z25+AB25</f>
        <v>0.5</v>
      </c>
      <c r="AG25" s="203"/>
      <c r="AH25" s="163">
        <v>0.5</v>
      </c>
      <c r="AI25" s="164">
        <v>0.5</v>
      </c>
      <c r="AJ25" s="163">
        <v>0</v>
      </c>
      <c r="AK25" s="164">
        <v>0</v>
      </c>
      <c r="AL25" s="163">
        <v>0</v>
      </c>
      <c r="AM25" s="164">
        <v>0</v>
      </c>
      <c r="AN25" s="163">
        <f>AH25+AJ25</f>
        <v>0.5</v>
      </c>
      <c r="AO25" s="164">
        <f>AI25+AK25</f>
        <v>0.5</v>
      </c>
    </row>
    <row r="26" spans="1:41" ht="12.75" customHeight="1">
      <c r="A26" s="144" t="s">
        <v>224</v>
      </c>
      <c r="B26" s="71">
        <v>708</v>
      </c>
      <c r="C26" s="74">
        <v>39255</v>
      </c>
      <c r="D26" s="82" t="s">
        <v>139</v>
      </c>
      <c r="E26" s="86" t="s">
        <v>123</v>
      </c>
      <c r="F26" s="115" t="s">
        <v>46</v>
      </c>
      <c r="G26" s="163" t="s">
        <v>21</v>
      </c>
      <c r="H26" s="164" t="s">
        <v>21</v>
      </c>
      <c r="I26" s="163">
        <v>0</v>
      </c>
      <c r="J26" s="164">
        <v>0</v>
      </c>
      <c r="K26" s="163">
        <v>0</v>
      </c>
      <c r="L26" s="164">
        <v>0</v>
      </c>
      <c r="M26" s="187" t="s">
        <v>21</v>
      </c>
      <c r="N26" s="188" t="s">
        <v>21</v>
      </c>
      <c r="O26" s="168"/>
      <c r="P26" s="163">
        <v>0.3</v>
      </c>
      <c r="Q26" s="164" t="s">
        <v>21</v>
      </c>
      <c r="R26" s="163">
        <v>0</v>
      </c>
      <c r="S26" s="164">
        <v>0</v>
      </c>
      <c r="T26" s="163">
        <v>0</v>
      </c>
      <c r="U26" s="164">
        <v>0</v>
      </c>
      <c r="V26" s="187">
        <f>P26+R26+T26</f>
        <v>0.3</v>
      </c>
      <c r="W26" s="188" t="s">
        <v>21</v>
      </c>
      <c r="X26" s="168"/>
      <c r="Y26" s="163">
        <v>-0.3</v>
      </c>
      <c r="Z26" s="164" t="s">
        <v>21</v>
      </c>
      <c r="AA26" s="163">
        <v>0</v>
      </c>
      <c r="AB26" s="164">
        <v>0</v>
      </c>
      <c r="AC26" s="163">
        <v>0</v>
      </c>
      <c r="AD26" s="164">
        <v>0</v>
      </c>
      <c r="AE26" s="187">
        <f>Y26+AA26+AC26</f>
        <v>-0.3</v>
      </c>
      <c r="AF26" s="164" t="s">
        <v>21</v>
      </c>
      <c r="AG26" s="168"/>
      <c r="AH26" s="163">
        <v>0.3</v>
      </c>
      <c r="AI26" s="164" t="s">
        <v>21</v>
      </c>
      <c r="AJ26" s="163">
        <v>0</v>
      </c>
      <c r="AK26" s="164">
        <v>0</v>
      </c>
      <c r="AL26" s="163">
        <v>0</v>
      </c>
      <c r="AM26" s="164">
        <v>0</v>
      </c>
      <c r="AN26" s="187">
        <f>AH26+AJ26+AL26</f>
        <v>0.3</v>
      </c>
      <c r="AO26" s="164" t="s">
        <v>21</v>
      </c>
    </row>
    <row r="27" spans="1:41" ht="12.75">
      <c r="A27" s="144"/>
      <c r="B27" s="71"/>
      <c r="C27" s="74"/>
      <c r="D27" s="82"/>
      <c r="E27" s="86"/>
      <c r="F27" s="142" t="s">
        <v>283</v>
      </c>
      <c r="G27" s="163">
        <f aca="true" t="shared" si="8" ref="G27:N27">SUM(G26,G25,G24,G23,G22,G21,G20)</f>
        <v>0.5000000000000001</v>
      </c>
      <c r="H27" s="164">
        <f t="shared" si="8"/>
        <v>0.5000000000000001</v>
      </c>
      <c r="I27" s="163">
        <f t="shared" si="8"/>
        <v>0</v>
      </c>
      <c r="J27" s="164">
        <f t="shared" si="8"/>
        <v>0</v>
      </c>
      <c r="K27" s="163">
        <f t="shared" si="8"/>
        <v>0</v>
      </c>
      <c r="L27" s="164">
        <f t="shared" si="8"/>
        <v>0</v>
      </c>
      <c r="M27" s="163">
        <f t="shared" si="8"/>
        <v>0.5000000000000001</v>
      </c>
      <c r="N27" s="164">
        <f t="shared" si="8"/>
        <v>0.5000000000000001</v>
      </c>
      <c r="O27" s="168"/>
      <c r="P27" s="163">
        <f aca="true" t="shared" si="9" ref="P27:W27">SUM(P26,P25,P24,P23,P22,P21,P20)</f>
        <v>0.9</v>
      </c>
      <c r="Q27" s="164">
        <f t="shared" si="9"/>
        <v>0.6</v>
      </c>
      <c r="R27" s="163">
        <f t="shared" si="9"/>
        <v>0</v>
      </c>
      <c r="S27" s="164">
        <f t="shared" si="9"/>
        <v>0</v>
      </c>
      <c r="T27" s="163">
        <f t="shared" si="9"/>
        <v>0</v>
      </c>
      <c r="U27" s="164">
        <f t="shared" si="9"/>
        <v>0</v>
      </c>
      <c r="V27" s="163">
        <f t="shared" si="9"/>
        <v>0.9</v>
      </c>
      <c r="W27" s="164">
        <f t="shared" si="9"/>
        <v>0.6</v>
      </c>
      <c r="X27" s="168"/>
      <c r="Y27" s="163">
        <f aca="true" t="shared" si="10" ref="Y27:AF27">SUM(Y26,Y25,Y24,Y23,Y22,Y21,Y20)</f>
        <v>0.30000000000000004</v>
      </c>
      <c r="Z27" s="164">
        <f t="shared" si="10"/>
        <v>0.6</v>
      </c>
      <c r="AA27" s="163">
        <f t="shared" si="10"/>
        <v>0</v>
      </c>
      <c r="AB27" s="164">
        <f t="shared" si="10"/>
        <v>0</v>
      </c>
      <c r="AC27" s="163">
        <f t="shared" si="10"/>
        <v>0</v>
      </c>
      <c r="AD27" s="164">
        <f t="shared" si="10"/>
        <v>0</v>
      </c>
      <c r="AE27" s="163">
        <f t="shared" si="10"/>
        <v>0.30000000000000004</v>
      </c>
      <c r="AF27" s="164">
        <f t="shared" si="10"/>
        <v>0.6</v>
      </c>
      <c r="AG27" s="168"/>
      <c r="AH27" s="163">
        <f aca="true" t="shared" si="11" ref="AH27:AO27">SUM(AH26,AH25,AH24,AH23,AH22,AH21,AH20)</f>
        <v>0.9</v>
      </c>
      <c r="AI27" s="164">
        <f t="shared" si="11"/>
        <v>0.6</v>
      </c>
      <c r="AJ27" s="163">
        <f t="shared" si="11"/>
        <v>0</v>
      </c>
      <c r="AK27" s="164">
        <f t="shared" si="11"/>
        <v>0</v>
      </c>
      <c r="AL27" s="163">
        <f t="shared" si="11"/>
        <v>0</v>
      </c>
      <c r="AM27" s="164">
        <f t="shared" si="11"/>
        <v>0</v>
      </c>
      <c r="AN27" s="163">
        <f t="shared" si="11"/>
        <v>0.9</v>
      </c>
      <c r="AO27" s="164">
        <f t="shared" si="11"/>
        <v>0.6</v>
      </c>
    </row>
    <row r="28" spans="1:41" ht="12.75">
      <c r="A28" s="144"/>
      <c r="B28" s="71"/>
      <c r="C28" s="74"/>
      <c r="D28" s="82"/>
      <c r="E28" s="86"/>
      <c r="F28" s="115"/>
      <c r="G28" s="163"/>
      <c r="H28" s="164"/>
      <c r="I28" s="163"/>
      <c r="J28" s="164"/>
      <c r="K28" s="163"/>
      <c r="L28" s="164"/>
      <c r="M28" s="187"/>
      <c r="N28" s="188"/>
      <c r="O28" s="168"/>
      <c r="P28" s="163"/>
      <c r="Q28" s="164"/>
      <c r="R28" s="163"/>
      <c r="S28" s="164"/>
      <c r="T28" s="163"/>
      <c r="U28" s="164"/>
      <c r="V28" s="187"/>
      <c r="W28" s="188"/>
      <c r="X28" s="168"/>
      <c r="Y28" s="163"/>
      <c r="Z28" s="164"/>
      <c r="AA28" s="163"/>
      <c r="AB28" s="164"/>
      <c r="AC28" s="163"/>
      <c r="AD28" s="164"/>
      <c r="AE28" s="187"/>
      <c r="AF28" s="164"/>
      <c r="AG28" s="168"/>
      <c r="AH28" s="163"/>
      <c r="AI28" s="164"/>
      <c r="AJ28" s="163"/>
      <c r="AK28" s="164"/>
      <c r="AL28" s="163"/>
      <c r="AM28" s="164"/>
      <c r="AN28" s="187"/>
      <c r="AO28" s="164"/>
    </row>
    <row r="29" spans="1:41" ht="12.75">
      <c r="A29" s="144"/>
      <c r="B29" s="71"/>
      <c r="C29" s="74"/>
      <c r="D29" s="82"/>
      <c r="E29" s="86"/>
      <c r="F29" s="115"/>
      <c r="G29" s="163"/>
      <c r="H29" s="164"/>
      <c r="I29" s="163"/>
      <c r="J29" s="164"/>
      <c r="K29" s="163"/>
      <c r="L29" s="164"/>
      <c r="M29" s="187"/>
      <c r="N29" s="188"/>
      <c r="O29" s="168"/>
      <c r="P29" s="163"/>
      <c r="Q29" s="164"/>
      <c r="R29" s="163"/>
      <c r="S29" s="164"/>
      <c r="T29" s="163"/>
      <c r="U29" s="164"/>
      <c r="V29" s="187"/>
      <c r="W29" s="188"/>
      <c r="X29" s="168"/>
      <c r="Y29" s="163"/>
      <c r="Z29" s="164"/>
      <c r="AA29" s="163"/>
      <c r="AB29" s="164"/>
      <c r="AC29" s="163"/>
      <c r="AD29" s="164"/>
      <c r="AE29" s="187"/>
      <c r="AF29" s="164"/>
      <c r="AG29" s="168"/>
      <c r="AH29" s="163"/>
      <c r="AI29" s="164"/>
      <c r="AJ29" s="163"/>
      <c r="AK29" s="164"/>
      <c r="AL29" s="163"/>
      <c r="AM29" s="164"/>
      <c r="AN29" s="187"/>
      <c r="AO29" s="164"/>
    </row>
    <row r="30" spans="1:41" ht="12.75">
      <c r="A30" s="143" t="s">
        <v>255</v>
      </c>
      <c r="B30" s="70">
        <v>664</v>
      </c>
      <c r="C30" s="73">
        <v>39244</v>
      </c>
      <c r="D30" s="80" t="s">
        <v>66</v>
      </c>
      <c r="E30" s="87" t="s">
        <v>207</v>
      </c>
      <c r="F30" s="116" t="s">
        <v>17</v>
      </c>
      <c r="G30" s="163" t="s">
        <v>7</v>
      </c>
      <c r="H30" s="164" t="s">
        <v>7</v>
      </c>
      <c r="I30" s="163">
        <v>0</v>
      </c>
      <c r="J30" s="164">
        <v>0</v>
      </c>
      <c r="K30" s="163">
        <v>0</v>
      </c>
      <c r="L30" s="164">
        <v>0</v>
      </c>
      <c r="M30" s="163" t="s">
        <v>7</v>
      </c>
      <c r="N30" s="164" t="s">
        <v>7</v>
      </c>
      <c r="O30" s="168"/>
      <c r="P30" s="163" t="s">
        <v>7</v>
      </c>
      <c r="Q30" s="164" t="s">
        <v>7</v>
      </c>
      <c r="R30" s="163">
        <v>0</v>
      </c>
      <c r="S30" s="164">
        <v>0</v>
      </c>
      <c r="T30" s="163">
        <v>0</v>
      </c>
      <c r="U30" s="164">
        <v>0</v>
      </c>
      <c r="V30" s="163" t="s">
        <v>7</v>
      </c>
      <c r="W30" s="164" t="s">
        <v>7</v>
      </c>
      <c r="X30" s="168"/>
      <c r="Y30" s="163" t="s">
        <v>7</v>
      </c>
      <c r="Z30" s="164" t="s">
        <v>7</v>
      </c>
      <c r="AA30" s="163">
        <v>0</v>
      </c>
      <c r="AB30" s="164">
        <v>0</v>
      </c>
      <c r="AC30" s="163">
        <v>0</v>
      </c>
      <c r="AD30" s="164">
        <v>0</v>
      </c>
      <c r="AE30" s="163" t="s">
        <v>7</v>
      </c>
      <c r="AF30" s="164" t="s">
        <v>7</v>
      </c>
      <c r="AG30" s="168"/>
      <c r="AH30" s="163" t="s">
        <v>7</v>
      </c>
      <c r="AI30" s="164" t="s">
        <v>7</v>
      </c>
      <c r="AJ30" s="163">
        <v>0</v>
      </c>
      <c r="AK30" s="164">
        <v>0</v>
      </c>
      <c r="AL30" s="163">
        <v>0</v>
      </c>
      <c r="AM30" s="164">
        <v>0</v>
      </c>
      <c r="AN30" s="163" t="s">
        <v>7</v>
      </c>
      <c r="AO30" s="164" t="s">
        <v>7</v>
      </c>
    </row>
    <row r="31" spans="1:41" ht="12.75">
      <c r="A31" s="143"/>
      <c r="B31" s="70"/>
      <c r="C31" s="73"/>
      <c r="D31" s="80"/>
      <c r="E31" s="87"/>
      <c r="F31" s="116"/>
      <c r="G31" s="163"/>
      <c r="H31" s="164"/>
      <c r="I31" s="163"/>
      <c r="J31" s="164"/>
      <c r="K31" s="163"/>
      <c r="L31" s="164"/>
      <c r="M31" s="163"/>
      <c r="N31" s="164"/>
      <c r="O31" s="168"/>
      <c r="P31" s="163"/>
      <c r="Q31" s="164"/>
      <c r="R31" s="163"/>
      <c r="S31" s="164"/>
      <c r="T31" s="163"/>
      <c r="U31" s="164"/>
      <c r="V31" s="163"/>
      <c r="W31" s="164"/>
      <c r="X31" s="168"/>
      <c r="Y31" s="163"/>
      <c r="Z31" s="164"/>
      <c r="AA31" s="163"/>
      <c r="AB31" s="164"/>
      <c r="AC31" s="163"/>
      <c r="AD31" s="164"/>
      <c r="AE31" s="163"/>
      <c r="AF31" s="164"/>
      <c r="AG31" s="168"/>
      <c r="AH31" s="163"/>
      <c r="AI31" s="164"/>
      <c r="AJ31" s="163"/>
      <c r="AK31" s="164"/>
      <c r="AL31" s="163"/>
      <c r="AM31" s="164"/>
      <c r="AN31" s="163"/>
      <c r="AO31" s="164"/>
    </row>
    <row r="32" spans="1:41" ht="12.75">
      <c r="A32" s="143" t="s">
        <v>255</v>
      </c>
      <c r="B32" s="71">
        <v>524</v>
      </c>
      <c r="C32" s="74">
        <v>39193</v>
      </c>
      <c r="D32" s="80" t="s">
        <v>66</v>
      </c>
      <c r="E32" s="87" t="s">
        <v>29</v>
      </c>
      <c r="F32" s="116" t="s">
        <v>90</v>
      </c>
      <c r="G32" s="163">
        <v>-0.6</v>
      </c>
      <c r="H32" s="164">
        <v>-0.6</v>
      </c>
      <c r="I32" s="163">
        <v>0</v>
      </c>
      <c r="J32" s="164">
        <v>0</v>
      </c>
      <c r="K32" s="163">
        <v>0</v>
      </c>
      <c r="L32" s="164">
        <v>0</v>
      </c>
      <c r="M32" s="163">
        <f>G32+I32+K32</f>
        <v>-0.6</v>
      </c>
      <c r="N32" s="164">
        <f>H32+J32+L32</f>
        <v>-0.6</v>
      </c>
      <c r="O32" s="168"/>
      <c r="P32" s="163">
        <v>-0.6</v>
      </c>
      <c r="Q32" s="164">
        <v>-0.6</v>
      </c>
      <c r="R32" s="163">
        <v>0</v>
      </c>
      <c r="S32" s="164">
        <v>0</v>
      </c>
      <c r="T32" s="163">
        <v>0</v>
      </c>
      <c r="U32" s="164">
        <v>0</v>
      </c>
      <c r="V32" s="163">
        <f>P32+R32+T32</f>
        <v>-0.6</v>
      </c>
      <c r="W32" s="164">
        <f>Q32+S32+U32</f>
        <v>-0.6</v>
      </c>
      <c r="X32" s="168"/>
      <c r="Y32" s="163">
        <v>-0.6</v>
      </c>
      <c r="Z32" s="164">
        <v>-0.6</v>
      </c>
      <c r="AA32" s="163">
        <v>0</v>
      </c>
      <c r="AB32" s="164">
        <v>0</v>
      </c>
      <c r="AC32" s="163">
        <v>0</v>
      </c>
      <c r="AD32" s="164">
        <v>0</v>
      </c>
      <c r="AE32" s="163">
        <f>Y32+AA32+AC32</f>
        <v>-0.6</v>
      </c>
      <c r="AF32" s="164">
        <f>Z32+AB32+AD32</f>
        <v>-0.6</v>
      </c>
      <c r="AG32" s="168"/>
      <c r="AH32" s="163">
        <v>-0.6</v>
      </c>
      <c r="AI32" s="164">
        <v>-0.6</v>
      </c>
      <c r="AJ32" s="163">
        <v>0</v>
      </c>
      <c r="AK32" s="164">
        <v>0</v>
      </c>
      <c r="AL32" s="163">
        <v>0</v>
      </c>
      <c r="AM32" s="164">
        <v>0</v>
      </c>
      <c r="AN32" s="163">
        <f>AH32+AJ32+AL32</f>
        <v>-0.6</v>
      </c>
      <c r="AO32" s="164">
        <f>AI32+AK32+AM32</f>
        <v>-0.6</v>
      </c>
    </row>
    <row r="33" spans="1:41" ht="12.75">
      <c r="A33" s="143"/>
      <c r="B33" s="71"/>
      <c r="C33" s="74"/>
      <c r="D33" s="80"/>
      <c r="E33" s="87"/>
      <c r="F33" s="116"/>
      <c r="G33" s="163"/>
      <c r="H33" s="164"/>
      <c r="I33" s="163"/>
      <c r="J33" s="164"/>
      <c r="K33" s="163"/>
      <c r="L33" s="164"/>
      <c r="M33" s="163"/>
      <c r="N33" s="164"/>
      <c r="O33" s="168"/>
      <c r="P33" s="163"/>
      <c r="Q33" s="164"/>
      <c r="R33" s="163"/>
      <c r="S33" s="164"/>
      <c r="T33" s="163"/>
      <c r="U33" s="164"/>
      <c r="V33" s="163"/>
      <c r="W33" s="164"/>
      <c r="X33" s="168"/>
      <c r="Y33" s="163"/>
      <c r="Z33" s="164"/>
      <c r="AA33" s="163"/>
      <c r="AB33" s="164"/>
      <c r="AC33" s="163"/>
      <c r="AD33" s="164"/>
      <c r="AE33" s="163"/>
      <c r="AF33" s="164"/>
      <c r="AG33" s="168"/>
      <c r="AH33" s="163"/>
      <c r="AI33" s="164"/>
      <c r="AJ33" s="163"/>
      <c r="AK33" s="164"/>
      <c r="AL33" s="163"/>
      <c r="AM33" s="164"/>
      <c r="AN33" s="163"/>
      <c r="AO33" s="164"/>
    </row>
    <row r="34" spans="1:41" ht="12.75">
      <c r="A34" s="144" t="s">
        <v>229</v>
      </c>
      <c r="B34" s="71">
        <v>608</v>
      </c>
      <c r="C34" s="74">
        <v>39199</v>
      </c>
      <c r="D34" s="78" t="s">
        <v>80</v>
      </c>
      <c r="E34" s="92" t="s">
        <v>93</v>
      </c>
      <c r="F34" s="121" t="s">
        <v>106</v>
      </c>
      <c r="G34" s="163">
        <v>0.3</v>
      </c>
      <c r="H34" s="164">
        <v>0.6</v>
      </c>
      <c r="I34" s="163">
        <v>0</v>
      </c>
      <c r="J34" s="164">
        <v>0</v>
      </c>
      <c r="K34" s="163">
        <v>0</v>
      </c>
      <c r="L34" s="164">
        <v>0</v>
      </c>
      <c r="M34" s="163">
        <f>G34+I34+K34</f>
        <v>0.3</v>
      </c>
      <c r="N34" s="164">
        <f>H34+J34+L34</f>
        <v>0.6</v>
      </c>
      <c r="O34" s="167"/>
      <c r="P34" s="163">
        <v>0.6</v>
      </c>
      <c r="Q34" s="164">
        <v>0.6</v>
      </c>
      <c r="R34" s="163">
        <v>0</v>
      </c>
      <c r="S34" s="164">
        <v>0</v>
      </c>
      <c r="T34" s="163">
        <v>0</v>
      </c>
      <c r="U34" s="164">
        <v>0</v>
      </c>
      <c r="V34" s="163">
        <f>P34+R34+T34</f>
        <v>0.6</v>
      </c>
      <c r="W34" s="164">
        <f>Q34+S34+U34</f>
        <v>0.6</v>
      </c>
      <c r="X34" s="168"/>
      <c r="Y34" s="163">
        <v>0.6</v>
      </c>
      <c r="Z34" s="164">
        <v>0.6</v>
      </c>
      <c r="AA34" s="163">
        <v>0</v>
      </c>
      <c r="AB34" s="164">
        <v>0</v>
      </c>
      <c r="AC34" s="163">
        <v>0</v>
      </c>
      <c r="AD34" s="164">
        <v>0</v>
      </c>
      <c r="AE34" s="163">
        <f>Y34+AA34+AC34</f>
        <v>0.6</v>
      </c>
      <c r="AF34" s="164">
        <f>Z34+AB34+AD34</f>
        <v>0.6</v>
      </c>
      <c r="AG34" s="168"/>
      <c r="AH34" s="163">
        <v>0.6</v>
      </c>
      <c r="AI34" s="164">
        <v>0.6</v>
      </c>
      <c r="AJ34" s="163">
        <v>0</v>
      </c>
      <c r="AK34" s="164">
        <v>0</v>
      </c>
      <c r="AL34" s="163">
        <v>0</v>
      </c>
      <c r="AM34" s="164">
        <v>0</v>
      </c>
      <c r="AN34" s="163">
        <f>AH34+AJ34+AL34</f>
        <v>0.6</v>
      </c>
      <c r="AO34" s="164">
        <f>AI34+AK34+AM34</f>
        <v>0.6</v>
      </c>
    </row>
    <row r="35" spans="1:41" ht="12.75">
      <c r="A35" s="144"/>
      <c r="B35" s="71"/>
      <c r="C35" s="74"/>
      <c r="D35" s="78"/>
      <c r="E35" s="92"/>
      <c r="F35" s="121"/>
      <c r="G35" s="163"/>
      <c r="H35" s="164"/>
      <c r="I35" s="163"/>
      <c r="J35" s="164"/>
      <c r="K35" s="163"/>
      <c r="L35" s="164"/>
      <c r="M35" s="163"/>
      <c r="N35" s="164"/>
      <c r="O35" s="167"/>
      <c r="P35" s="163"/>
      <c r="Q35" s="164"/>
      <c r="R35" s="163"/>
      <c r="S35" s="164"/>
      <c r="T35" s="163"/>
      <c r="U35" s="164"/>
      <c r="V35" s="163"/>
      <c r="W35" s="164"/>
      <c r="X35" s="168"/>
      <c r="Y35" s="163"/>
      <c r="Z35" s="164"/>
      <c r="AA35" s="163"/>
      <c r="AB35" s="164"/>
      <c r="AC35" s="163"/>
      <c r="AD35" s="164"/>
      <c r="AE35" s="163"/>
      <c r="AF35" s="164"/>
      <c r="AG35" s="168"/>
      <c r="AH35" s="163"/>
      <c r="AI35" s="164"/>
      <c r="AJ35" s="163"/>
      <c r="AK35" s="164"/>
      <c r="AL35" s="163"/>
      <c r="AM35" s="164"/>
      <c r="AN35" s="163"/>
      <c r="AO35" s="164"/>
    </row>
    <row r="36" spans="1:41" ht="12.75">
      <c r="A36" s="143" t="s">
        <v>259</v>
      </c>
      <c r="B36" s="71">
        <v>667</v>
      </c>
      <c r="C36" s="74">
        <v>39244</v>
      </c>
      <c r="D36" s="81" t="s">
        <v>69</v>
      </c>
      <c r="E36" s="87" t="s">
        <v>188</v>
      </c>
      <c r="F36" s="116" t="s">
        <v>10</v>
      </c>
      <c r="G36" s="163" t="s">
        <v>21</v>
      </c>
      <c r="H36" s="164" t="s">
        <v>21</v>
      </c>
      <c r="I36" s="163">
        <v>0.4</v>
      </c>
      <c r="J36" s="164">
        <v>0.4</v>
      </c>
      <c r="K36" s="163">
        <v>0</v>
      </c>
      <c r="L36" s="164">
        <v>0</v>
      </c>
      <c r="M36" s="165">
        <f>SUM(G36,I36,K36)</f>
        <v>0.4</v>
      </c>
      <c r="N36" s="166">
        <f>SUM(H36,J36,L36)</f>
        <v>0.4</v>
      </c>
      <c r="O36" s="167"/>
      <c r="P36" s="163" t="s">
        <v>21</v>
      </c>
      <c r="Q36" s="164" t="s">
        <v>21</v>
      </c>
      <c r="R36" s="163">
        <v>0.5</v>
      </c>
      <c r="S36" s="164">
        <v>0.5</v>
      </c>
      <c r="T36" s="163">
        <v>0</v>
      </c>
      <c r="U36" s="164">
        <v>0</v>
      </c>
      <c r="V36" s="165">
        <f>SUM(P36,R36,T36)</f>
        <v>0.5</v>
      </c>
      <c r="W36" s="166">
        <f>SUM(Q36,S36,U36)</f>
        <v>0.5</v>
      </c>
      <c r="X36" s="172"/>
      <c r="Y36" s="163" t="s">
        <v>21</v>
      </c>
      <c r="Z36" s="164" t="s">
        <v>21</v>
      </c>
      <c r="AA36" s="163">
        <v>0.5</v>
      </c>
      <c r="AB36" s="164">
        <v>0.5</v>
      </c>
      <c r="AC36" s="163">
        <v>0</v>
      </c>
      <c r="AD36" s="164">
        <v>0</v>
      </c>
      <c r="AE36" s="165">
        <f>SUM(Y36,AA36,AC36)</f>
        <v>0.5</v>
      </c>
      <c r="AF36" s="166">
        <f>SUM(Z36,AB36,AD36)</f>
        <v>0.5</v>
      </c>
      <c r="AG36" s="172"/>
      <c r="AH36" s="163" t="s">
        <v>21</v>
      </c>
      <c r="AI36" s="164" t="s">
        <v>21</v>
      </c>
      <c r="AJ36" s="163">
        <v>0.5</v>
      </c>
      <c r="AK36" s="164">
        <v>0.5</v>
      </c>
      <c r="AL36" s="163">
        <v>0</v>
      </c>
      <c r="AM36" s="164">
        <v>0</v>
      </c>
      <c r="AN36" s="165">
        <f>SUM(AH36,AJ36,AL36)</f>
        <v>0.5</v>
      </c>
      <c r="AO36" s="166">
        <f>SUM(AI36,AK36,AM36)</f>
        <v>0.5</v>
      </c>
    </row>
    <row r="37" spans="1:41" ht="12.75">
      <c r="A37" s="144" t="s">
        <v>265</v>
      </c>
      <c r="B37" s="71">
        <v>634</v>
      </c>
      <c r="C37" s="74">
        <v>39244</v>
      </c>
      <c r="D37" s="82" t="s">
        <v>130</v>
      </c>
      <c r="E37" s="86" t="s">
        <v>210</v>
      </c>
      <c r="F37" s="115" t="s">
        <v>10</v>
      </c>
      <c r="G37" s="154" t="s">
        <v>21</v>
      </c>
      <c r="H37" s="155" t="s">
        <v>21</v>
      </c>
      <c r="I37" s="154">
        <v>0</v>
      </c>
      <c r="J37" s="155">
        <v>0</v>
      </c>
      <c r="K37" s="154">
        <v>0.1</v>
      </c>
      <c r="L37" s="155">
        <v>0.1</v>
      </c>
      <c r="M37" s="165">
        <f>SUM(G37,I37,K37)</f>
        <v>0.1</v>
      </c>
      <c r="N37" s="166">
        <f>SUM(H37,J37,L37)</f>
        <v>0.1</v>
      </c>
      <c r="O37" s="156"/>
      <c r="P37" s="154" t="s">
        <v>21</v>
      </c>
      <c r="Q37" s="155" t="s">
        <v>21</v>
      </c>
      <c r="R37" s="154">
        <v>0</v>
      </c>
      <c r="S37" s="155">
        <v>0</v>
      </c>
      <c r="T37" s="154">
        <v>0.1</v>
      </c>
      <c r="U37" s="155">
        <v>0.1</v>
      </c>
      <c r="V37" s="165">
        <f>SUM(P37,R37,T37)</f>
        <v>0.1</v>
      </c>
      <c r="W37" s="166">
        <f>SUM(Q37,S37,U37)</f>
        <v>0.1</v>
      </c>
      <c r="X37" s="156"/>
      <c r="Y37" s="154" t="s">
        <v>21</v>
      </c>
      <c r="Z37" s="155" t="s">
        <v>21</v>
      </c>
      <c r="AA37" s="154">
        <v>0</v>
      </c>
      <c r="AB37" s="155">
        <v>0</v>
      </c>
      <c r="AC37" s="154">
        <v>0.1</v>
      </c>
      <c r="AD37" s="155">
        <v>0.1</v>
      </c>
      <c r="AE37" s="165">
        <f>SUM(Y37,AA37,AC37)</f>
        <v>0.1</v>
      </c>
      <c r="AF37" s="166">
        <f>SUM(Z37,AB37,AD37)</f>
        <v>0.1</v>
      </c>
      <c r="AG37" s="203"/>
      <c r="AH37" s="154" t="s">
        <v>21</v>
      </c>
      <c r="AI37" s="155" t="s">
        <v>21</v>
      </c>
      <c r="AJ37" s="154">
        <v>0</v>
      </c>
      <c r="AK37" s="155">
        <v>0</v>
      </c>
      <c r="AL37" s="154">
        <v>0.1</v>
      </c>
      <c r="AM37" s="155">
        <v>0.1</v>
      </c>
      <c r="AN37" s="165">
        <f>SUM(AH37,AJ37,AL37)</f>
        <v>0.1</v>
      </c>
      <c r="AO37" s="166">
        <f>SUM(AI37,AK37,AM37)</f>
        <v>0.1</v>
      </c>
    </row>
    <row r="38" spans="1:41" ht="12.75">
      <c r="A38" s="144" t="s">
        <v>246</v>
      </c>
      <c r="B38" s="71">
        <v>365</v>
      </c>
      <c r="C38" s="74">
        <v>39171</v>
      </c>
      <c r="D38" s="78" t="s">
        <v>73</v>
      </c>
      <c r="E38" s="91" t="s">
        <v>26</v>
      </c>
      <c r="F38" s="120" t="s">
        <v>10</v>
      </c>
      <c r="G38" s="163" t="s">
        <v>246</v>
      </c>
      <c r="H38" s="164"/>
      <c r="I38" s="163"/>
      <c r="J38" s="164"/>
      <c r="K38" s="163"/>
      <c r="L38" s="164"/>
      <c r="M38" s="187"/>
      <c r="N38" s="188"/>
      <c r="O38" s="168"/>
      <c r="P38" s="163"/>
      <c r="Q38" s="164"/>
      <c r="R38" s="163"/>
      <c r="S38" s="164"/>
      <c r="T38" s="163"/>
      <c r="U38" s="164"/>
      <c r="V38" s="187"/>
      <c r="W38" s="188"/>
      <c r="X38" s="168"/>
      <c r="Y38" s="163"/>
      <c r="Z38" s="164"/>
      <c r="AA38" s="163"/>
      <c r="AB38" s="164"/>
      <c r="AC38" s="163"/>
      <c r="AD38" s="164"/>
      <c r="AE38" s="163"/>
      <c r="AF38" s="164"/>
      <c r="AG38" s="168"/>
      <c r="AH38" s="163"/>
      <c r="AI38" s="164"/>
      <c r="AJ38" s="163"/>
      <c r="AK38" s="164"/>
      <c r="AL38" s="163"/>
      <c r="AM38" s="164"/>
      <c r="AN38" s="163"/>
      <c r="AO38" s="164"/>
    </row>
    <row r="39" spans="1:41" ht="12.75">
      <c r="A39" s="144" t="s">
        <v>227</v>
      </c>
      <c r="B39" s="71">
        <v>660</v>
      </c>
      <c r="C39" s="74">
        <v>39234</v>
      </c>
      <c r="D39" s="84" t="s">
        <v>143</v>
      </c>
      <c r="E39" s="86" t="s">
        <v>215</v>
      </c>
      <c r="F39" s="115" t="s">
        <v>10</v>
      </c>
      <c r="G39" s="163" t="s">
        <v>21</v>
      </c>
      <c r="H39" s="164" t="s">
        <v>21</v>
      </c>
      <c r="I39" s="163" t="s">
        <v>8</v>
      </c>
      <c r="J39" s="164" t="s">
        <v>8</v>
      </c>
      <c r="K39" s="163">
        <v>0</v>
      </c>
      <c r="L39" s="164">
        <v>0</v>
      </c>
      <c r="M39" s="163" t="s">
        <v>8</v>
      </c>
      <c r="N39" s="164" t="s">
        <v>8</v>
      </c>
      <c r="O39" s="156"/>
      <c r="P39" s="163" t="s">
        <v>21</v>
      </c>
      <c r="Q39" s="164" t="s">
        <v>21</v>
      </c>
      <c r="R39" s="163" t="s">
        <v>8</v>
      </c>
      <c r="S39" s="164" t="s">
        <v>8</v>
      </c>
      <c r="T39" s="163">
        <v>0</v>
      </c>
      <c r="U39" s="164">
        <v>0</v>
      </c>
      <c r="V39" s="163" t="s">
        <v>8</v>
      </c>
      <c r="W39" s="164" t="s">
        <v>8</v>
      </c>
      <c r="X39" s="156"/>
      <c r="Y39" s="163" t="s">
        <v>21</v>
      </c>
      <c r="Z39" s="164" t="s">
        <v>21</v>
      </c>
      <c r="AA39" s="163" t="s">
        <v>8</v>
      </c>
      <c r="AB39" s="164" t="s">
        <v>8</v>
      </c>
      <c r="AC39" s="163">
        <v>0</v>
      </c>
      <c r="AD39" s="164">
        <v>0</v>
      </c>
      <c r="AE39" s="163" t="s">
        <v>8</v>
      </c>
      <c r="AF39" s="164" t="s">
        <v>8</v>
      </c>
      <c r="AG39" s="203"/>
      <c r="AH39" s="163" t="s">
        <v>21</v>
      </c>
      <c r="AI39" s="164" t="s">
        <v>21</v>
      </c>
      <c r="AJ39" s="163" t="s">
        <v>8</v>
      </c>
      <c r="AK39" s="164" t="s">
        <v>8</v>
      </c>
      <c r="AL39" s="163">
        <v>0</v>
      </c>
      <c r="AM39" s="164">
        <v>0</v>
      </c>
      <c r="AN39" s="163" t="s">
        <v>8</v>
      </c>
      <c r="AO39" s="164" t="s">
        <v>8</v>
      </c>
    </row>
    <row r="40" spans="1:41" ht="12.75">
      <c r="A40" s="144"/>
      <c r="B40" s="71"/>
      <c r="C40" s="74"/>
      <c r="D40" s="84"/>
      <c r="E40" s="86"/>
      <c r="F40" s="142" t="s">
        <v>283</v>
      </c>
      <c r="G40" s="163">
        <f aca="true" t="shared" si="12" ref="G40:N40">SUM(G36,G37,G38,G39)</f>
        <v>0</v>
      </c>
      <c r="H40" s="164">
        <f t="shared" si="12"/>
        <v>0</v>
      </c>
      <c r="I40" s="163">
        <f t="shared" si="12"/>
        <v>0.4</v>
      </c>
      <c r="J40" s="164">
        <f t="shared" si="12"/>
        <v>0.4</v>
      </c>
      <c r="K40" s="163">
        <f t="shared" si="12"/>
        <v>0.1</v>
      </c>
      <c r="L40" s="164">
        <f t="shared" si="12"/>
        <v>0.1</v>
      </c>
      <c r="M40" s="163">
        <f t="shared" si="12"/>
        <v>0.5</v>
      </c>
      <c r="N40" s="164">
        <f t="shared" si="12"/>
        <v>0.5</v>
      </c>
      <c r="O40" s="156"/>
      <c r="P40" s="163">
        <f aca="true" t="shared" si="13" ref="P40:W40">SUM(P36,P37,P38,P39)</f>
        <v>0</v>
      </c>
      <c r="Q40" s="164">
        <f t="shared" si="13"/>
        <v>0</v>
      </c>
      <c r="R40" s="163">
        <f t="shared" si="13"/>
        <v>0.5</v>
      </c>
      <c r="S40" s="164">
        <f t="shared" si="13"/>
        <v>0.5</v>
      </c>
      <c r="T40" s="163">
        <f t="shared" si="13"/>
        <v>0.1</v>
      </c>
      <c r="U40" s="164">
        <f t="shared" si="13"/>
        <v>0.1</v>
      </c>
      <c r="V40" s="163">
        <f t="shared" si="13"/>
        <v>0.6</v>
      </c>
      <c r="W40" s="164">
        <f t="shared" si="13"/>
        <v>0.6</v>
      </c>
      <c r="X40" s="156"/>
      <c r="Y40" s="163">
        <f aca="true" t="shared" si="14" ref="Y40:AF40">SUM(Y36,Y37,Y38,Y39)</f>
        <v>0</v>
      </c>
      <c r="Z40" s="164">
        <f t="shared" si="14"/>
        <v>0</v>
      </c>
      <c r="AA40" s="163">
        <f t="shared" si="14"/>
        <v>0.5</v>
      </c>
      <c r="AB40" s="164">
        <f t="shared" si="14"/>
        <v>0.5</v>
      </c>
      <c r="AC40" s="163">
        <f t="shared" si="14"/>
        <v>0.1</v>
      </c>
      <c r="AD40" s="164">
        <f t="shared" si="14"/>
        <v>0.1</v>
      </c>
      <c r="AE40" s="163">
        <f t="shared" si="14"/>
        <v>0.6</v>
      </c>
      <c r="AF40" s="164">
        <f t="shared" si="14"/>
        <v>0.6</v>
      </c>
      <c r="AG40" s="203"/>
      <c r="AH40" s="163">
        <f aca="true" t="shared" si="15" ref="AH40:AO40">SUM(AH36,AH37,AH38,AH39)</f>
        <v>0</v>
      </c>
      <c r="AI40" s="164">
        <f t="shared" si="15"/>
        <v>0</v>
      </c>
      <c r="AJ40" s="163">
        <f t="shared" si="15"/>
        <v>0.5</v>
      </c>
      <c r="AK40" s="164">
        <f t="shared" si="15"/>
        <v>0.5</v>
      </c>
      <c r="AL40" s="163">
        <f t="shared" si="15"/>
        <v>0.1</v>
      </c>
      <c r="AM40" s="164">
        <f t="shared" si="15"/>
        <v>0.1</v>
      </c>
      <c r="AN40" s="163">
        <f t="shared" si="15"/>
        <v>0.6</v>
      </c>
      <c r="AO40" s="164">
        <f t="shared" si="15"/>
        <v>0.6</v>
      </c>
    </row>
    <row r="41" spans="1:41" ht="12.75">
      <c r="A41" s="144"/>
      <c r="B41" s="71"/>
      <c r="C41" s="74"/>
      <c r="D41" s="84"/>
      <c r="E41" s="86"/>
      <c r="F41" s="115"/>
      <c r="G41" s="163"/>
      <c r="H41" s="164"/>
      <c r="I41" s="163"/>
      <c r="J41" s="164"/>
      <c r="K41" s="163"/>
      <c r="L41" s="164"/>
      <c r="M41" s="163"/>
      <c r="N41" s="164"/>
      <c r="O41" s="156"/>
      <c r="P41" s="163"/>
      <c r="Q41" s="164"/>
      <c r="R41" s="163"/>
      <c r="S41" s="164"/>
      <c r="T41" s="163"/>
      <c r="U41" s="164"/>
      <c r="V41" s="163"/>
      <c r="W41" s="164"/>
      <c r="X41" s="156"/>
      <c r="Y41" s="163"/>
      <c r="Z41" s="164"/>
      <c r="AA41" s="163"/>
      <c r="AB41" s="164"/>
      <c r="AC41" s="163"/>
      <c r="AD41" s="164"/>
      <c r="AE41" s="163"/>
      <c r="AF41" s="164"/>
      <c r="AG41" s="203"/>
      <c r="AH41" s="163"/>
      <c r="AI41" s="164"/>
      <c r="AJ41" s="163"/>
      <c r="AK41" s="164"/>
      <c r="AL41" s="163"/>
      <c r="AM41" s="164"/>
      <c r="AN41" s="163"/>
      <c r="AO41" s="164"/>
    </row>
    <row r="42" spans="1:41" ht="12.75">
      <c r="A42" s="144"/>
      <c r="B42" s="71"/>
      <c r="C42" s="74"/>
      <c r="D42" s="84"/>
      <c r="E42" s="86"/>
      <c r="F42" s="115"/>
      <c r="G42" s="163"/>
      <c r="H42" s="164"/>
      <c r="I42" s="163"/>
      <c r="J42" s="164"/>
      <c r="K42" s="163"/>
      <c r="L42" s="164"/>
      <c r="M42" s="163"/>
      <c r="N42" s="164"/>
      <c r="O42" s="156"/>
      <c r="P42" s="163"/>
      <c r="Q42" s="164"/>
      <c r="R42" s="163"/>
      <c r="S42" s="164"/>
      <c r="T42" s="163"/>
      <c r="U42" s="164"/>
      <c r="V42" s="163"/>
      <c r="W42" s="164"/>
      <c r="X42" s="156"/>
      <c r="Y42" s="163"/>
      <c r="Z42" s="164"/>
      <c r="AA42" s="163"/>
      <c r="AB42" s="164"/>
      <c r="AC42" s="163"/>
      <c r="AD42" s="164"/>
      <c r="AE42" s="163"/>
      <c r="AF42" s="164"/>
      <c r="AG42" s="203"/>
      <c r="AH42" s="163"/>
      <c r="AI42" s="164"/>
      <c r="AJ42" s="163"/>
      <c r="AK42" s="164"/>
      <c r="AL42" s="163"/>
      <c r="AM42" s="164"/>
      <c r="AN42" s="163"/>
      <c r="AO42" s="164"/>
    </row>
    <row r="43" spans="1:41" ht="12.75">
      <c r="A43" s="144" t="s">
        <v>231</v>
      </c>
      <c r="B43" s="71">
        <v>621</v>
      </c>
      <c r="C43" s="74">
        <v>39234</v>
      </c>
      <c r="D43" s="76" t="s">
        <v>148</v>
      </c>
      <c r="E43" s="86" t="s">
        <v>163</v>
      </c>
      <c r="F43" s="115" t="s">
        <v>177</v>
      </c>
      <c r="G43" s="154" t="s">
        <v>21</v>
      </c>
      <c r="H43" s="155" t="s">
        <v>21</v>
      </c>
      <c r="I43" s="154" t="s">
        <v>21</v>
      </c>
      <c r="J43" s="155" t="s">
        <v>21</v>
      </c>
      <c r="K43" s="154">
        <v>0</v>
      </c>
      <c r="L43" s="155">
        <v>0</v>
      </c>
      <c r="M43" s="154" t="s">
        <v>21</v>
      </c>
      <c r="N43" s="155" t="s">
        <v>21</v>
      </c>
      <c r="O43" s="156"/>
      <c r="P43" s="154" t="s">
        <v>21</v>
      </c>
      <c r="Q43" s="155" t="s">
        <v>21</v>
      </c>
      <c r="R43" s="154" t="s">
        <v>21</v>
      </c>
      <c r="S43" s="155" t="s">
        <v>21</v>
      </c>
      <c r="T43" s="154">
        <v>0</v>
      </c>
      <c r="U43" s="155">
        <v>0</v>
      </c>
      <c r="V43" s="154" t="s">
        <v>21</v>
      </c>
      <c r="W43" s="155" t="s">
        <v>21</v>
      </c>
      <c r="X43" s="157"/>
      <c r="Y43" s="154" t="s">
        <v>21</v>
      </c>
      <c r="Z43" s="155" t="s">
        <v>21</v>
      </c>
      <c r="AA43" s="154" t="s">
        <v>21</v>
      </c>
      <c r="AB43" s="155" t="s">
        <v>21</v>
      </c>
      <c r="AC43" s="154">
        <v>0</v>
      </c>
      <c r="AD43" s="155">
        <v>0</v>
      </c>
      <c r="AE43" s="154" t="s">
        <v>21</v>
      </c>
      <c r="AF43" s="155" t="s">
        <v>21</v>
      </c>
      <c r="AG43" s="158"/>
      <c r="AH43" s="154" t="s">
        <v>21</v>
      </c>
      <c r="AI43" s="155" t="s">
        <v>21</v>
      </c>
      <c r="AJ43" s="154" t="s">
        <v>21</v>
      </c>
      <c r="AK43" s="155" t="s">
        <v>21</v>
      </c>
      <c r="AL43" s="154">
        <v>0</v>
      </c>
      <c r="AM43" s="155">
        <v>0</v>
      </c>
      <c r="AN43" s="154" t="s">
        <v>21</v>
      </c>
      <c r="AO43" s="155" t="s">
        <v>21</v>
      </c>
    </row>
    <row r="44" spans="1:41" ht="12.75">
      <c r="A44" s="143" t="s">
        <v>233</v>
      </c>
      <c r="B44" s="71">
        <v>691</v>
      </c>
      <c r="C44" s="74">
        <v>39255</v>
      </c>
      <c r="D44" s="76" t="s">
        <v>149</v>
      </c>
      <c r="E44" s="86" t="s">
        <v>184</v>
      </c>
      <c r="F44" s="115" t="s">
        <v>177</v>
      </c>
      <c r="G44" s="154" t="s">
        <v>21</v>
      </c>
      <c r="H44" s="155" t="s">
        <v>21</v>
      </c>
      <c r="I44" s="154" t="s">
        <v>21</v>
      </c>
      <c r="J44" s="155" t="s">
        <v>21</v>
      </c>
      <c r="K44" s="154" t="s">
        <v>21</v>
      </c>
      <c r="L44" s="155" t="s">
        <v>21</v>
      </c>
      <c r="M44" s="154" t="s">
        <v>21</v>
      </c>
      <c r="N44" s="155" t="s">
        <v>21</v>
      </c>
      <c r="O44" s="156"/>
      <c r="P44" s="154" t="s">
        <v>21</v>
      </c>
      <c r="Q44" s="155" t="s">
        <v>21</v>
      </c>
      <c r="R44" s="154" t="s">
        <v>21</v>
      </c>
      <c r="S44" s="155" t="s">
        <v>21</v>
      </c>
      <c r="T44" s="154" t="s">
        <v>21</v>
      </c>
      <c r="U44" s="155" t="s">
        <v>21</v>
      </c>
      <c r="V44" s="154" t="s">
        <v>21</v>
      </c>
      <c r="W44" s="155" t="s">
        <v>21</v>
      </c>
      <c r="X44" s="157"/>
      <c r="Y44" s="154" t="s">
        <v>21</v>
      </c>
      <c r="Z44" s="155" t="s">
        <v>21</v>
      </c>
      <c r="AA44" s="154" t="s">
        <v>21</v>
      </c>
      <c r="AB44" s="155" t="s">
        <v>21</v>
      </c>
      <c r="AC44" s="154" t="s">
        <v>21</v>
      </c>
      <c r="AD44" s="155" t="s">
        <v>21</v>
      </c>
      <c r="AE44" s="154" t="s">
        <v>21</v>
      </c>
      <c r="AF44" s="155" t="s">
        <v>21</v>
      </c>
      <c r="AG44" s="158"/>
      <c r="AH44" s="154" t="s">
        <v>21</v>
      </c>
      <c r="AI44" s="155" t="s">
        <v>21</v>
      </c>
      <c r="AJ44" s="154" t="s">
        <v>21</v>
      </c>
      <c r="AK44" s="155" t="s">
        <v>21</v>
      </c>
      <c r="AL44" s="154" t="s">
        <v>21</v>
      </c>
      <c r="AM44" s="155" t="s">
        <v>21</v>
      </c>
      <c r="AN44" s="154" t="s">
        <v>21</v>
      </c>
      <c r="AO44" s="155" t="s">
        <v>21</v>
      </c>
    </row>
    <row r="45" spans="1:41" ht="12.75">
      <c r="A45" s="143" t="s">
        <v>234</v>
      </c>
      <c r="B45" s="71">
        <v>623</v>
      </c>
      <c r="C45" s="74">
        <v>39234</v>
      </c>
      <c r="D45" s="77" t="s">
        <v>150</v>
      </c>
      <c r="E45" s="86" t="s">
        <v>164</v>
      </c>
      <c r="F45" s="115" t="s">
        <v>177</v>
      </c>
      <c r="G45" s="154" t="s">
        <v>21</v>
      </c>
      <c r="H45" s="155" t="s">
        <v>21</v>
      </c>
      <c r="I45" s="154">
        <v>0.5</v>
      </c>
      <c r="J45" s="155">
        <v>0.3</v>
      </c>
      <c r="K45" s="154">
        <v>0.1</v>
      </c>
      <c r="L45" s="155" t="s">
        <v>21</v>
      </c>
      <c r="M45" s="165">
        <f>SUM(G45,I45,K45)</f>
        <v>0.6</v>
      </c>
      <c r="N45" s="166">
        <f>SUM(H45,J45,L45)</f>
        <v>0.3</v>
      </c>
      <c r="O45" s="156"/>
      <c r="P45" s="154" t="s">
        <v>21</v>
      </c>
      <c r="Q45" s="155" t="s">
        <v>21</v>
      </c>
      <c r="R45" s="154" t="s">
        <v>21</v>
      </c>
      <c r="S45" s="155">
        <v>0.3</v>
      </c>
      <c r="T45" s="154" t="s">
        <v>21</v>
      </c>
      <c r="U45" s="155" t="s">
        <v>21</v>
      </c>
      <c r="V45" s="154" t="s">
        <v>21</v>
      </c>
      <c r="W45" s="155">
        <v>0.3</v>
      </c>
      <c r="X45" s="157"/>
      <c r="Y45" s="154" t="s">
        <v>21</v>
      </c>
      <c r="Z45" s="155" t="s">
        <v>21</v>
      </c>
      <c r="AA45" s="154">
        <v>0.6</v>
      </c>
      <c r="AB45" s="155">
        <v>0.3</v>
      </c>
      <c r="AC45" s="154">
        <v>0.1</v>
      </c>
      <c r="AD45" s="155" t="s">
        <v>21</v>
      </c>
      <c r="AE45" s="165">
        <f>SUM(Y45,AA45,AC45)</f>
        <v>0.7</v>
      </c>
      <c r="AF45" s="166">
        <f>SUM(Z45,AB45,AD45)</f>
        <v>0.3</v>
      </c>
      <c r="AG45" s="156"/>
      <c r="AH45" s="154" t="s">
        <v>21</v>
      </c>
      <c r="AI45" s="155" t="s">
        <v>21</v>
      </c>
      <c r="AJ45" s="154" t="s">
        <v>21</v>
      </c>
      <c r="AK45" s="155">
        <v>0.3</v>
      </c>
      <c r="AL45" s="154" t="s">
        <v>21</v>
      </c>
      <c r="AM45" s="155" t="s">
        <v>21</v>
      </c>
      <c r="AN45" s="154" t="s">
        <v>21</v>
      </c>
      <c r="AO45" s="155">
        <v>0.3</v>
      </c>
    </row>
    <row r="46" spans="1:41" ht="12.75">
      <c r="A46" s="143" t="s">
        <v>246</v>
      </c>
      <c r="B46" s="71">
        <v>662</v>
      </c>
      <c r="C46" s="74">
        <v>39244</v>
      </c>
      <c r="D46" s="77" t="s">
        <v>152</v>
      </c>
      <c r="E46" s="86" t="s">
        <v>205</v>
      </c>
      <c r="F46" s="115" t="s">
        <v>177</v>
      </c>
      <c r="G46" s="154" t="s">
        <v>246</v>
      </c>
      <c r="H46" s="155"/>
      <c r="I46" s="154"/>
      <c r="J46" s="155"/>
      <c r="K46" s="154"/>
      <c r="L46" s="155"/>
      <c r="M46" s="154"/>
      <c r="N46" s="155"/>
      <c r="O46" s="156"/>
      <c r="P46" s="154"/>
      <c r="Q46" s="155"/>
      <c r="R46" s="154"/>
      <c r="S46" s="155"/>
      <c r="T46" s="154"/>
      <c r="U46" s="155"/>
      <c r="V46" s="154"/>
      <c r="W46" s="155"/>
      <c r="X46" s="157"/>
      <c r="Y46" s="154"/>
      <c r="Z46" s="155"/>
      <c r="AA46" s="154"/>
      <c r="AB46" s="155"/>
      <c r="AC46" s="154"/>
      <c r="AD46" s="155"/>
      <c r="AE46" s="154"/>
      <c r="AF46" s="155"/>
      <c r="AG46" s="158"/>
      <c r="AH46" s="154"/>
      <c r="AI46" s="155"/>
      <c r="AJ46" s="154"/>
      <c r="AK46" s="155"/>
      <c r="AL46" s="154"/>
      <c r="AM46" s="155"/>
      <c r="AN46" s="154"/>
      <c r="AO46" s="155"/>
    </row>
    <row r="47" spans="1:41" ht="12.75">
      <c r="A47" s="143" t="s">
        <v>236</v>
      </c>
      <c r="B47" s="71">
        <v>687</v>
      </c>
      <c r="C47" s="74">
        <v>39244</v>
      </c>
      <c r="D47" s="79" t="s">
        <v>109</v>
      </c>
      <c r="E47" s="90" t="s">
        <v>206</v>
      </c>
      <c r="F47" s="119" t="s">
        <v>177</v>
      </c>
      <c r="G47" s="169" t="s">
        <v>21</v>
      </c>
      <c r="H47" s="170" t="s">
        <v>21</v>
      </c>
      <c r="I47" s="169">
        <v>0.2</v>
      </c>
      <c r="J47" s="170" t="s">
        <v>21</v>
      </c>
      <c r="K47" s="169">
        <v>0</v>
      </c>
      <c r="L47" s="170">
        <v>0</v>
      </c>
      <c r="M47" s="175">
        <v>0.2</v>
      </c>
      <c r="N47" s="170" t="s">
        <v>21</v>
      </c>
      <c r="O47" s="171"/>
      <c r="P47" s="169" t="s">
        <v>21</v>
      </c>
      <c r="Q47" s="170" t="s">
        <v>21</v>
      </c>
      <c r="R47" s="169" t="s">
        <v>21</v>
      </c>
      <c r="S47" s="170" t="s">
        <v>21</v>
      </c>
      <c r="T47" s="169">
        <v>0</v>
      </c>
      <c r="U47" s="170">
        <v>0</v>
      </c>
      <c r="V47" s="175" t="s">
        <v>21</v>
      </c>
      <c r="W47" s="170" t="s">
        <v>21</v>
      </c>
      <c r="X47" s="172"/>
      <c r="Y47" s="169" t="s">
        <v>21</v>
      </c>
      <c r="Z47" s="170" t="s">
        <v>21</v>
      </c>
      <c r="AA47" s="169" t="s">
        <v>21</v>
      </c>
      <c r="AB47" s="170" t="s">
        <v>21</v>
      </c>
      <c r="AC47" s="169">
        <v>0</v>
      </c>
      <c r="AD47" s="170">
        <v>0</v>
      </c>
      <c r="AE47" s="175" t="s">
        <v>21</v>
      </c>
      <c r="AF47" s="170" t="s">
        <v>21</v>
      </c>
      <c r="AG47" s="172"/>
      <c r="AH47" s="169" t="s">
        <v>21</v>
      </c>
      <c r="AI47" s="170" t="s">
        <v>21</v>
      </c>
      <c r="AJ47" s="169" t="s">
        <v>21</v>
      </c>
      <c r="AK47" s="170" t="s">
        <v>21</v>
      </c>
      <c r="AL47" s="169">
        <v>0</v>
      </c>
      <c r="AM47" s="170">
        <v>0</v>
      </c>
      <c r="AN47" s="175" t="s">
        <v>21</v>
      </c>
      <c r="AO47" s="170" t="s">
        <v>21</v>
      </c>
    </row>
    <row r="48" spans="1:41" ht="12.75">
      <c r="A48" s="143" t="s">
        <v>246</v>
      </c>
      <c r="B48" s="71">
        <v>625</v>
      </c>
      <c r="C48" s="74">
        <v>39234</v>
      </c>
      <c r="D48" s="76" t="s">
        <v>155</v>
      </c>
      <c r="E48" s="86" t="s">
        <v>197</v>
      </c>
      <c r="F48" s="115" t="s">
        <v>177</v>
      </c>
      <c r="G48" s="163" t="s">
        <v>246</v>
      </c>
      <c r="H48" s="164"/>
      <c r="I48" s="163"/>
      <c r="J48" s="164"/>
      <c r="K48" s="169"/>
      <c r="L48" s="170"/>
      <c r="M48" s="163"/>
      <c r="N48" s="164"/>
      <c r="O48" s="156"/>
      <c r="P48" s="163"/>
      <c r="Q48" s="164"/>
      <c r="R48" s="163"/>
      <c r="S48" s="164"/>
      <c r="T48" s="169"/>
      <c r="U48" s="170"/>
      <c r="V48" s="163"/>
      <c r="W48" s="164"/>
      <c r="X48" s="157"/>
      <c r="Y48" s="163"/>
      <c r="Z48" s="164"/>
      <c r="AA48" s="163"/>
      <c r="AB48" s="164"/>
      <c r="AC48" s="169"/>
      <c r="AD48" s="170"/>
      <c r="AE48" s="163"/>
      <c r="AF48" s="164"/>
      <c r="AG48" s="158"/>
      <c r="AH48" s="163"/>
      <c r="AI48" s="164"/>
      <c r="AJ48" s="163"/>
      <c r="AK48" s="164"/>
      <c r="AL48" s="169"/>
      <c r="AM48" s="170"/>
      <c r="AN48" s="163"/>
      <c r="AO48" s="164"/>
    </row>
    <row r="49" spans="1:41" ht="12.75">
      <c r="A49" s="143" t="s">
        <v>258</v>
      </c>
      <c r="B49" s="71">
        <v>698</v>
      </c>
      <c r="C49" s="74">
        <v>39255</v>
      </c>
      <c r="D49" s="77" t="s">
        <v>157</v>
      </c>
      <c r="E49" s="86" t="s">
        <v>187</v>
      </c>
      <c r="F49" s="115" t="s">
        <v>177</v>
      </c>
      <c r="G49" s="154" t="s">
        <v>8</v>
      </c>
      <c r="H49" s="155" t="s">
        <v>8</v>
      </c>
      <c r="I49" s="154" t="s">
        <v>8</v>
      </c>
      <c r="J49" s="155" t="s">
        <v>8</v>
      </c>
      <c r="K49" s="154" t="s">
        <v>8</v>
      </c>
      <c r="L49" s="155" t="s">
        <v>8</v>
      </c>
      <c r="M49" s="154" t="s">
        <v>8</v>
      </c>
      <c r="N49" s="155" t="s">
        <v>8</v>
      </c>
      <c r="O49" s="156"/>
      <c r="P49" s="154" t="s">
        <v>8</v>
      </c>
      <c r="Q49" s="155" t="s">
        <v>8</v>
      </c>
      <c r="R49" s="154" t="s">
        <v>8</v>
      </c>
      <c r="S49" s="155" t="s">
        <v>8</v>
      </c>
      <c r="T49" s="154" t="s">
        <v>8</v>
      </c>
      <c r="U49" s="155" t="s">
        <v>8</v>
      </c>
      <c r="V49" s="154" t="s">
        <v>8</v>
      </c>
      <c r="W49" s="155" t="s">
        <v>8</v>
      </c>
      <c r="X49" s="157"/>
      <c r="Y49" s="154" t="s">
        <v>8</v>
      </c>
      <c r="Z49" s="155" t="s">
        <v>8</v>
      </c>
      <c r="AA49" s="154" t="s">
        <v>8</v>
      </c>
      <c r="AB49" s="155" t="s">
        <v>8</v>
      </c>
      <c r="AC49" s="154" t="s">
        <v>8</v>
      </c>
      <c r="AD49" s="155" t="s">
        <v>8</v>
      </c>
      <c r="AE49" s="154" t="s">
        <v>8</v>
      </c>
      <c r="AF49" s="155" t="s">
        <v>8</v>
      </c>
      <c r="AG49" s="158"/>
      <c r="AH49" s="154" t="s">
        <v>8</v>
      </c>
      <c r="AI49" s="155" t="s">
        <v>8</v>
      </c>
      <c r="AJ49" s="154" t="s">
        <v>8</v>
      </c>
      <c r="AK49" s="155" t="s">
        <v>8</v>
      </c>
      <c r="AL49" s="154" t="s">
        <v>8</v>
      </c>
      <c r="AM49" s="155" t="s">
        <v>8</v>
      </c>
      <c r="AN49" s="154" t="s">
        <v>8</v>
      </c>
      <c r="AO49" s="155" t="s">
        <v>8</v>
      </c>
    </row>
    <row r="50" spans="1:41" ht="12.75">
      <c r="A50" s="143" t="s">
        <v>241</v>
      </c>
      <c r="B50" s="71">
        <v>689</v>
      </c>
      <c r="C50" s="74">
        <v>39244</v>
      </c>
      <c r="D50" s="77" t="s">
        <v>203</v>
      </c>
      <c r="E50" s="86" t="s">
        <v>208</v>
      </c>
      <c r="F50" s="115" t="s">
        <v>177</v>
      </c>
      <c r="G50" s="154" t="s">
        <v>8</v>
      </c>
      <c r="H50" s="155" t="s">
        <v>8</v>
      </c>
      <c r="I50" s="154">
        <v>0</v>
      </c>
      <c r="J50" s="155">
        <v>0</v>
      </c>
      <c r="K50" s="154">
        <v>0</v>
      </c>
      <c r="L50" s="155">
        <v>0</v>
      </c>
      <c r="M50" s="187" t="s">
        <v>8</v>
      </c>
      <c r="N50" s="188" t="s">
        <v>8</v>
      </c>
      <c r="O50" s="156"/>
      <c r="P50" s="154" t="s">
        <v>8</v>
      </c>
      <c r="Q50" s="155" t="s">
        <v>8</v>
      </c>
      <c r="R50" s="154">
        <v>0</v>
      </c>
      <c r="S50" s="155">
        <v>0</v>
      </c>
      <c r="T50" s="154">
        <v>0</v>
      </c>
      <c r="U50" s="155">
        <v>0</v>
      </c>
      <c r="V50" s="187" t="s">
        <v>8</v>
      </c>
      <c r="W50" s="188" t="s">
        <v>8</v>
      </c>
      <c r="X50" s="157"/>
      <c r="Y50" s="154" t="s">
        <v>8</v>
      </c>
      <c r="Z50" s="155" t="s">
        <v>8</v>
      </c>
      <c r="AA50" s="154">
        <v>0</v>
      </c>
      <c r="AB50" s="155">
        <v>0</v>
      </c>
      <c r="AC50" s="154">
        <v>0</v>
      </c>
      <c r="AD50" s="155">
        <v>0</v>
      </c>
      <c r="AE50" s="187" t="s">
        <v>8</v>
      </c>
      <c r="AF50" s="188" t="s">
        <v>8</v>
      </c>
      <c r="AG50" s="158"/>
      <c r="AH50" s="154" t="s">
        <v>8</v>
      </c>
      <c r="AI50" s="155" t="s">
        <v>8</v>
      </c>
      <c r="AJ50" s="154">
        <v>0</v>
      </c>
      <c r="AK50" s="155">
        <v>0</v>
      </c>
      <c r="AL50" s="154">
        <v>0</v>
      </c>
      <c r="AM50" s="155">
        <v>0</v>
      </c>
      <c r="AN50" s="187" t="s">
        <v>8</v>
      </c>
      <c r="AO50" s="188" t="s">
        <v>8</v>
      </c>
    </row>
    <row r="51" spans="1:41" ht="12.75">
      <c r="A51" s="143" t="s">
        <v>246</v>
      </c>
      <c r="B51" s="71">
        <v>669</v>
      </c>
      <c r="C51" s="74">
        <v>39244</v>
      </c>
      <c r="D51" s="77" t="s">
        <v>160</v>
      </c>
      <c r="E51" s="86" t="s">
        <v>168</v>
      </c>
      <c r="F51" s="115" t="s">
        <v>177</v>
      </c>
      <c r="G51" s="154" t="s">
        <v>246</v>
      </c>
      <c r="H51" s="155"/>
      <c r="I51" s="154"/>
      <c r="J51" s="155"/>
      <c r="K51" s="154"/>
      <c r="L51" s="155"/>
      <c r="M51" s="165"/>
      <c r="N51" s="166"/>
      <c r="O51" s="156"/>
      <c r="P51" s="163"/>
      <c r="Q51" s="164"/>
      <c r="R51" s="163"/>
      <c r="S51" s="164"/>
      <c r="T51" s="163"/>
      <c r="U51" s="164"/>
      <c r="V51" s="165"/>
      <c r="W51" s="166"/>
      <c r="X51" s="157"/>
      <c r="Y51" s="163"/>
      <c r="Z51" s="164"/>
      <c r="AA51" s="163"/>
      <c r="AB51" s="164"/>
      <c r="AC51" s="163"/>
      <c r="AD51" s="164"/>
      <c r="AE51" s="165"/>
      <c r="AF51" s="166"/>
      <c r="AG51" s="158"/>
      <c r="AH51" s="163"/>
      <c r="AI51" s="164"/>
      <c r="AJ51" s="163"/>
      <c r="AK51" s="164"/>
      <c r="AL51" s="163"/>
      <c r="AM51" s="164"/>
      <c r="AN51" s="165"/>
      <c r="AO51" s="166"/>
    </row>
    <row r="52" spans="1:41" ht="12.75">
      <c r="A52" s="143" t="s">
        <v>261</v>
      </c>
      <c r="B52" s="71">
        <v>631</v>
      </c>
      <c r="C52" s="74">
        <v>39234</v>
      </c>
      <c r="D52" s="77" t="s">
        <v>162</v>
      </c>
      <c r="E52" s="86" t="s">
        <v>169</v>
      </c>
      <c r="F52" s="115" t="s">
        <v>177</v>
      </c>
      <c r="G52" s="154" t="s">
        <v>21</v>
      </c>
      <c r="H52" s="155" t="s">
        <v>21</v>
      </c>
      <c r="I52" s="154">
        <v>0</v>
      </c>
      <c r="J52" s="155">
        <v>0</v>
      </c>
      <c r="K52" s="154">
        <v>0</v>
      </c>
      <c r="L52" s="155">
        <v>0</v>
      </c>
      <c r="M52" s="154" t="s">
        <v>21</v>
      </c>
      <c r="N52" s="155" t="s">
        <v>21</v>
      </c>
      <c r="O52" s="156"/>
      <c r="P52" s="154" t="s">
        <v>21</v>
      </c>
      <c r="Q52" s="155" t="s">
        <v>21</v>
      </c>
      <c r="R52" s="154">
        <v>0</v>
      </c>
      <c r="S52" s="155">
        <v>0</v>
      </c>
      <c r="T52" s="154">
        <v>0</v>
      </c>
      <c r="U52" s="155">
        <v>0</v>
      </c>
      <c r="V52" s="154" t="s">
        <v>21</v>
      </c>
      <c r="W52" s="155" t="s">
        <v>21</v>
      </c>
      <c r="X52" s="157"/>
      <c r="Y52" s="154" t="s">
        <v>21</v>
      </c>
      <c r="Z52" s="155" t="s">
        <v>21</v>
      </c>
      <c r="AA52" s="154">
        <v>0</v>
      </c>
      <c r="AB52" s="155">
        <v>0</v>
      </c>
      <c r="AC52" s="154">
        <v>0</v>
      </c>
      <c r="AD52" s="155">
        <v>0</v>
      </c>
      <c r="AE52" s="154" t="s">
        <v>21</v>
      </c>
      <c r="AF52" s="155" t="s">
        <v>21</v>
      </c>
      <c r="AG52" s="158"/>
      <c r="AH52" s="154" t="s">
        <v>21</v>
      </c>
      <c r="AI52" s="155" t="s">
        <v>21</v>
      </c>
      <c r="AJ52" s="154">
        <v>0</v>
      </c>
      <c r="AK52" s="155">
        <v>0</v>
      </c>
      <c r="AL52" s="154">
        <v>0</v>
      </c>
      <c r="AM52" s="155">
        <v>0</v>
      </c>
      <c r="AN52" s="154" t="s">
        <v>21</v>
      </c>
      <c r="AO52" s="155" t="s">
        <v>21</v>
      </c>
    </row>
    <row r="53" spans="1:41" ht="12.75">
      <c r="A53" s="143" t="s">
        <v>264</v>
      </c>
      <c r="B53" s="71">
        <v>633</v>
      </c>
      <c r="C53" s="74">
        <v>39234</v>
      </c>
      <c r="D53" s="82" t="s">
        <v>129</v>
      </c>
      <c r="E53" s="86" t="s">
        <v>120</v>
      </c>
      <c r="F53" s="115" t="s">
        <v>177</v>
      </c>
      <c r="G53" s="154" t="s">
        <v>21</v>
      </c>
      <c r="H53" s="155" t="s">
        <v>21</v>
      </c>
      <c r="I53" s="154">
        <v>0.2</v>
      </c>
      <c r="J53" s="155">
        <v>0.1</v>
      </c>
      <c r="K53" s="154">
        <v>0</v>
      </c>
      <c r="L53" s="254">
        <v>0</v>
      </c>
      <c r="M53" s="154">
        <f>I53</f>
        <v>0.2</v>
      </c>
      <c r="N53" s="155">
        <f>J53</f>
        <v>0.1</v>
      </c>
      <c r="O53" s="155"/>
      <c r="P53" s="154" t="s">
        <v>21</v>
      </c>
      <c r="Q53" s="155" t="s">
        <v>21</v>
      </c>
      <c r="R53" s="154" t="s">
        <v>21</v>
      </c>
      <c r="S53" s="155">
        <v>0.1</v>
      </c>
      <c r="T53" s="154">
        <v>0</v>
      </c>
      <c r="U53" s="254">
        <v>0</v>
      </c>
      <c r="V53" s="154" t="s">
        <v>21</v>
      </c>
      <c r="W53" s="155">
        <v>0.1</v>
      </c>
      <c r="X53" s="156"/>
      <c r="Y53" s="154" t="s">
        <v>21</v>
      </c>
      <c r="Z53" s="155" t="s">
        <v>21</v>
      </c>
      <c r="AA53" s="154">
        <v>0.2</v>
      </c>
      <c r="AB53" s="155">
        <v>0.1</v>
      </c>
      <c r="AC53" s="154">
        <v>0</v>
      </c>
      <c r="AD53" s="254">
        <v>0</v>
      </c>
      <c r="AE53" s="154">
        <f>AA53</f>
        <v>0.2</v>
      </c>
      <c r="AF53" s="155">
        <f>AB53</f>
        <v>0.1</v>
      </c>
      <c r="AG53" s="156"/>
      <c r="AH53" s="154" t="s">
        <v>21</v>
      </c>
      <c r="AI53" s="155" t="s">
        <v>21</v>
      </c>
      <c r="AJ53" s="154" t="s">
        <v>21</v>
      </c>
      <c r="AK53" s="155">
        <v>0.1</v>
      </c>
      <c r="AL53" s="154">
        <v>0</v>
      </c>
      <c r="AM53" s="254">
        <v>0</v>
      </c>
      <c r="AN53" s="154" t="s">
        <v>21</v>
      </c>
      <c r="AO53" s="155">
        <v>0.1</v>
      </c>
    </row>
    <row r="54" spans="1:41" ht="12.75">
      <c r="A54" s="144" t="s">
        <v>265</v>
      </c>
      <c r="B54" s="71"/>
      <c r="C54" s="74"/>
      <c r="D54" s="82" t="s">
        <v>130</v>
      </c>
      <c r="E54" s="86" t="s">
        <v>209</v>
      </c>
      <c r="F54" s="115" t="s">
        <v>177</v>
      </c>
      <c r="G54" s="204" t="s">
        <v>211</v>
      </c>
      <c r="H54" s="155"/>
      <c r="I54" s="154"/>
      <c r="J54" s="155"/>
      <c r="K54" s="154"/>
      <c r="L54" s="155"/>
      <c r="M54" s="154"/>
      <c r="N54" s="155"/>
      <c r="O54" s="156"/>
      <c r="P54" s="154"/>
      <c r="Q54" s="155"/>
      <c r="R54" s="154"/>
      <c r="S54" s="155"/>
      <c r="T54" s="154"/>
      <c r="U54" s="155"/>
      <c r="V54" s="154"/>
      <c r="W54" s="155"/>
      <c r="X54" s="156"/>
      <c r="Y54" s="154"/>
      <c r="Z54" s="155"/>
      <c r="AA54" s="154"/>
      <c r="AB54" s="155"/>
      <c r="AC54" s="154"/>
      <c r="AD54" s="155"/>
      <c r="AE54" s="154"/>
      <c r="AF54" s="155"/>
      <c r="AG54" s="203"/>
      <c r="AH54" s="154"/>
      <c r="AI54" s="155"/>
      <c r="AJ54" s="154"/>
      <c r="AK54" s="155"/>
      <c r="AL54" s="154"/>
      <c r="AM54" s="155"/>
      <c r="AN54" s="154"/>
      <c r="AO54" s="155"/>
    </row>
    <row r="55" spans="1:41" ht="12.75">
      <c r="A55" s="144" t="s">
        <v>246</v>
      </c>
      <c r="B55" s="71">
        <v>637</v>
      </c>
      <c r="C55" s="74">
        <v>39234</v>
      </c>
      <c r="D55" s="84" t="s">
        <v>131</v>
      </c>
      <c r="E55" s="86" t="s">
        <v>121</v>
      </c>
      <c r="F55" s="115" t="s">
        <v>177</v>
      </c>
      <c r="G55" s="173" t="s">
        <v>246</v>
      </c>
      <c r="H55" s="174"/>
      <c r="I55" s="163"/>
      <c r="J55" s="164"/>
      <c r="K55" s="163"/>
      <c r="L55" s="164"/>
      <c r="M55" s="165"/>
      <c r="N55" s="166"/>
      <c r="O55" s="156"/>
      <c r="P55" s="154"/>
      <c r="Q55" s="155"/>
      <c r="R55" s="154"/>
      <c r="S55" s="155"/>
      <c r="T55" s="154"/>
      <c r="U55" s="155"/>
      <c r="V55" s="187"/>
      <c r="W55" s="188"/>
      <c r="X55" s="156"/>
      <c r="Y55" s="173"/>
      <c r="Z55" s="174"/>
      <c r="AA55" s="163"/>
      <c r="AB55" s="164"/>
      <c r="AC55" s="163"/>
      <c r="AD55" s="164"/>
      <c r="AE55" s="165"/>
      <c r="AF55" s="166"/>
      <c r="AG55" s="156"/>
      <c r="AH55" s="154"/>
      <c r="AI55" s="155"/>
      <c r="AJ55" s="154"/>
      <c r="AK55" s="155"/>
      <c r="AL55" s="154"/>
      <c r="AM55" s="155"/>
      <c r="AN55" s="154"/>
      <c r="AO55" s="166"/>
    </row>
    <row r="56" spans="1:41" ht="12.75">
      <c r="A56" s="144" t="s">
        <v>267</v>
      </c>
      <c r="B56" s="71">
        <v>672</v>
      </c>
      <c r="C56" s="74">
        <v>39244</v>
      </c>
      <c r="D56" s="84" t="s">
        <v>133</v>
      </c>
      <c r="E56" s="86" t="s">
        <v>192</v>
      </c>
      <c r="F56" s="115" t="s">
        <v>177</v>
      </c>
      <c r="G56" s="173" t="s">
        <v>7</v>
      </c>
      <c r="H56" s="174" t="s">
        <v>7</v>
      </c>
      <c r="I56" s="163">
        <v>-0.1</v>
      </c>
      <c r="J56" s="164">
        <v>-0.1</v>
      </c>
      <c r="K56" s="163">
        <v>0</v>
      </c>
      <c r="L56" s="164">
        <v>0</v>
      </c>
      <c r="M56" s="165">
        <f>SUM(G56,I56,K56)</f>
        <v>-0.1</v>
      </c>
      <c r="N56" s="166">
        <f>SUM(H56,J56,L56)</f>
        <v>-0.1</v>
      </c>
      <c r="O56" s="156"/>
      <c r="P56" s="173" t="s">
        <v>7</v>
      </c>
      <c r="Q56" s="174" t="s">
        <v>7</v>
      </c>
      <c r="R56" s="163">
        <v>-0.1</v>
      </c>
      <c r="S56" s="164">
        <v>-0.1</v>
      </c>
      <c r="T56" s="163">
        <v>0</v>
      </c>
      <c r="U56" s="164">
        <v>0</v>
      </c>
      <c r="V56" s="165">
        <f>SUM(P56,R56,T56)</f>
        <v>-0.1</v>
      </c>
      <c r="W56" s="166">
        <f>SUM(Q56,S56,U56)</f>
        <v>-0.1</v>
      </c>
      <c r="X56" s="157"/>
      <c r="Y56" s="173" t="s">
        <v>7</v>
      </c>
      <c r="Z56" s="174" t="s">
        <v>7</v>
      </c>
      <c r="AA56" s="163">
        <v>-0.1</v>
      </c>
      <c r="AB56" s="164">
        <v>-0.1</v>
      </c>
      <c r="AC56" s="163">
        <v>0</v>
      </c>
      <c r="AD56" s="164">
        <v>0</v>
      </c>
      <c r="AE56" s="165">
        <f>SUM(Y56,AA56,AC56)</f>
        <v>-0.1</v>
      </c>
      <c r="AF56" s="166">
        <f>SUM(Z56,AB56,AD56)</f>
        <v>-0.1</v>
      </c>
      <c r="AG56" s="203"/>
      <c r="AH56" s="173" t="s">
        <v>7</v>
      </c>
      <c r="AI56" s="174" t="s">
        <v>7</v>
      </c>
      <c r="AJ56" s="163">
        <v>-0.1</v>
      </c>
      <c r="AK56" s="164">
        <v>-0.1</v>
      </c>
      <c r="AL56" s="163">
        <v>0</v>
      </c>
      <c r="AM56" s="164">
        <v>0</v>
      </c>
      <c r="AN56" s="165">
        <f>SUM(AH56,AJ56,AL56)</f>
        <v>-0.1</v>
      </c>
      <c r="AO56" s="166">
        <f>SUM(AI56,AK56,AM56)</f>
        <v>-0.1</v>
      </c>
    </row>
    <row r="57" spans="1:41" ht="12.75">
      <c r="A57" s="144" t="s">
        <v>246</v>
      </c>
      <c r="B57" s="71">
        <v>641</v>
      </c>
      <c r="C57" s="74">
        <v>39234</v>
      </c>
      <c r="D57" s="84" t="s">
        <v>136</v>
      </c>
      <c r="E57" s="86" t="s">
        <v>199</v>
      </c>
      <c r="F57" s="115" t="s">
        <v>177</v>
      </c>
      <c r="G57" s="187" t="s">
        <v>246</v>
      </c>
      <c r="H57" s="164"/>
      <c r="I57" s="187"/>
      <c r="J57" s="164"/>
      <c r="K57" s="163"/>
      <c r="L57" s="164"/>
      <c r="M57" s="187"/>
      <c r="N57" s="164"/>
      <c r="O57" s="156"/>
      <c r="P57" s="163"/>
      <c r="Q57" s="164"/>
      <c r="R57" s="163"/>
      <c r="S57" s="164"/>
      <c r="T57" s="163"/>
      <c r="U57" s="164"/>
      <c r="V57" s="187"/>
      <c r="W57" s="188"/>
      <c r="X57" s="157"/>
      <c r="Y57" s="163"/>
      <c r="Z57" s="164"/>
      <c r="AA57" s="163"/>
      <c r="AB57" s="164"/>
      <c r="AC57" s="163"/>
      <c r="AD57" s="164"/>
      <c r="AE57" s="187"/>
      <c r="AF57" s="188"/>
      <c r="AG57" s="203"/>
      <c r="AH57" s="163"/>
      <c r="AI57" s="164"/>
      <c r="AJ57" s="163"/>
      <c r="AK57" s="164"/>
      <c r="AL57" s="163"/>
      <c r="AM57" s="164"/>
      <c r="AN57" s="187"/>
      <c r="AO57" s="188"/>
    </row>
    <row r="58" spans="1:41" ht="12.75">
      <c r="A58" s="144" t="s">
        <v>272</v>
      </c>
      <c r="B58" s="71">
        <v>643</v>
      </c>
      <c r="C58" s="74">
        <v>39234</v>
      </c>
      <c r="D58" s="84" t="s">
        <v>142</v>
      </c>
      <c r="E58" s="86" t="s">
        <v>125</v>
      </c>
      <c r="F58" s="115" t="s">
        <v>177</v>
      </c>
      <c r="G58" s="154" t="s">
        <v>21</v>
      </c>
      <c r="H58" s="155" t="s">
        <v>21</v>
      </c>
      <c r="I58" s="154">
        <v>0.1</v>
      </c>
      <c r="J58" s="155">
        <v>0.1</v>
      </c>
      <c r="K58" s="163">
        <v>0</v>
      </c>
      <c r="L58" s="164">
        <v>0</v>
      </c>
      <c r="M58" s="165">
        <f>SUM(G58,I58,K58)</f>
        <v>0.1</v>
      </c>
      <c r="N58" s="166">
        <f>SUM(H58,J58,L58)</f>
        <v>0.1</v>
      </c>
      <c r="O58" s="156"/>
      <c r="P58" s="154" t="s">
        <v>21</v>
      </c>
      <c r="Q58" s="155" t="s">
        <v>21</v>
      </c>
      <c r="R58" s="154">
        <v>0.1</v>
      </c>
      <c r="S58" s="155">
        <v>0.1</v>
      </c>
      <c r="T58" s="163">
        <v>0</v>
      </c>
      <c r="U58" s="164">
        <v>0</v>
      </c>
      <c r="V58" s="165">
        <f>SUM(P58,R58,T58)</f>
        <v>0.1</v>
      </c>
      <c r="W58" s="166">
        <f>SUM(Q58,S58,U58)</f>
        <v>0.1</v>
      </c>
      <c r="X58" s="156"/>
      <c r="Y58" s="154" t="s">
        <v>21</v>
      </c>
      <c r="Z58" s="155" t="s">
        <v>21</v>
      </c>
      <c r="AA58" s="154">
        <v>0.1</v>
      </c>
      <c r="AB58" s="155">
        <v>0.1</v>
      </c>
      <c r="AC58" s="163">
        <v>0</v>
      </c>
      <c r="AD58" s="164">
        <v>0</v>
      </c>
      <c r="AE58" s="165">
        <f>SUM(Y58,AA58,AC58)</f>
        <v>0.1</v>
      </c>
      <c r="AF58" s="166">
        <f>SUM(Z58,AB58,AD58)</f>
        <v>0.1</v>
      </c>
      <c r="AG58" s="203"/>
      <c r="AH58" s="154" t="s">
        <v>21</v>
      </c>
      <c r="AI58" s="155" t="s">
        <v>21</v>
      </c>
      <c r="AJ58" s="154">
        <v>0.1</v>
      </c>
      <c r="AK58" s="155">
        <v>0.1</v>
      </c>
      <c r="AL58" s="163">
        <v>0</v>
      </c>
      <c r="AM58" s="164">
        <v>0</v>
      </c>
      <c r="AN58" s="165">
        <f>SUM(AH58,AJ58,AL58)</f>
        <v>0.1</v>
      </c>
      <c r="AO58" s="166">
        <f>SUM(AI58,AK58,AM58)</f>
        <v>0.1</v>
      </c>
    </row>
    <row r="59" spans="1:41" ht="12.75">
      <c r="A59" s="144" t="s">
        <v>273</v>
      </c>
      <c r="B59" s="71">
        <v>680</v>
      </c>
      <c r="C59" s="74">
        <v>39244</v>
      </c>
      <c r="D59" s="84" t="s">
        <v>144</v>
      </c>
      <c r="E59" s="86" t="s">
        <v>194</v>
      </c>
      <c r="F59" s="115" t="s">
        <v>177</v>
      </c>
      <c r="G59" s="173" t="s">
        <v>21</v>
      </c>
      <c r="H59" s="174" t="s">
        <v>21</v>
      </c>
      <c r="I59" s="163">
        <v>0.1</v>
      </c>
      <c r="J59" s="164">
        <v>0.1</v>
      </c>
      <c r="K59" s="163">
        <v>0</v>
      </c>
      <c r="L59" s="164">
        <v>0</v>
      </c>
      <c r="M59" s="165">
        <f>SUM(G59,I59,K59)</f>
        <v>0.1</v>
      </c>
      <c r="N59" s="166">
        <f>SUM(H59,J59,L59)</f>
        <v>0.1</v>
      </c>
      <c r="O59" s="156"/>
      <c r="P59" s="173" t="s">
        <v>21</v>
      </c>
      <c r="Q59" s="174" t="s">
        <v>21</v>
      </c>
      <c r="R59" s="163">
        <v>0.1</v>
      </c>
      <c r="S59" s="164">
        <v>0.1</v>
      </c>
      <c r="T59" s="163">
        <v>0</v>
      </c>
      <c r="U59" s="164">
        <v>0</v>
      </c>
      <c r="V59" s="165">
        <f>SUM(P59,R59,T59)</f>
        <v>0.1</v>
      </c>
      <c r="W59" s="166">
        <f>SUM(Q59,S59,U59)</f>
        <v>0.1</v>
      </c>
      <c r="X59" s="157"/>
      <c r="Y59" s="173" t="s">
        <v>21</v>
      </c>
      <c r="Z59" s="174" t="s">
        <v>21</v>
      </c>
      <c r="AA59" s="163">
        <v>0.1</v>
      </c>
      <c r="AB59" s="164">
        <v>0.1</v>
      </c>
      <c r="AC59" s="163">
        <v>0</v>
      </c>
      <c r="AD59" s="164">
        <v>0</v>
      </c>
      <c r="AE59" s="165">
        <f>SUM(Y59,AA59,AC59)</f>
        <v>0.1</v>
      </c>
      <c r="AF59" s="166">
        <f>SUM(Z59,AB59,AD59)</f>
        <v>0.1</v>
      </c>
      <c r="AG59" s="203"/>
      <c r="AH59" s="173" t="s">
        <v>21</v>
      </c>
      <c r="AI59" s="174" t="s">
        <v>21</v>
      </c>
      <c r="AJ59" s="163">
        <v>0.1</v>
      </c>
      <c r="AK59" s="164">
        <v>0.1</v>
      </c>
      <c r="AL59" s="163">
        <v>0</v>
      </c>
      <c r="AM59" s="164">
        <v>0</v>
      </c>
      <c r="AN59" s="165">
        <f>SUM(AH59,AJ59,AL59)</f>
        <v>0.1</v>
      </c>
      <c r="AO59" s="166">
        <f>SUM(AI59,AK59,AM59)</f>
        <v>0.1</v>
      </c>
    </row>
    <row r="60" spans="1:41" ht="12.75">
      <c r="A60" s="144" t="s">
        <v>274</v>
      </c>
      <c r="B60" s="71">
        <v>682</v>
      </c>
      <c r="C60" s="74">
        <v>39244</v>
      </c>
      <c r="D60" s="78" t="s">
        <v>79</v>
      </c>
      <c r="E60" s="88" t="s">
        <v>105</v>
      </c>
      <c r="F60" s="117" t="s">
        <v>177</v>
      </c>
      <c r="G60" s="163">
        <v>0</v>
      </c>
      <c r="H60" s="164" t="s">
        <v>8</v>
      </c>
      <c r="I60" s="163">
        <v>0</v>
      </c>
      <c r="J60" s="164" t="s">
        <v>8</v>
      </c>
      <c r="K60" s="163">
        <v>0</v>
      </c>
      <c r="L60" s="164">
        <v>0</v>
      </c>
      <c r="M60" s="187">
        <v>0</v>
      </c>
      <c r="N60" s="188" t="s">
        <v>8</v>
      </c>
      <c r="O60" s="168"/>
      <c r="P60" s="163">
        <v>0</v>
      </c>
      <c r="Q60" s="164" t="s">
        <v>8</v>
      </c>
      <c r="R60" s="163">
        <v>0</v>
      </c>
      <c r="S60" s="164" t="s">
        <v>8</v>
      </c>
      <c r="T60" s="163">
        <v>0</v>
      </c>
      <c r="U60" s="164">
        <v>0</v>
      </c>
      <c r="V60" s="187">
        <v>0</v>
      </c>
      <c r="W60" s="188" t="s">
        <v>8</v>
      </c>
      <c r="X60" s="168"/>
      <c r="Y60" s="163">
        <v>0</v>
      </c>
      <c r="Z60" s="164" t="s">
        <v>8</v>
      </c>
      <c r="AA60" s="163">
        <v>0</v>
      </c>
      <c r="AB60" s="164" t="s">
        <v>8</v>
      </c>
      <c r="AC60" s="163">
        <v>0</v>
      </c>
      <c r="AD60" s="164">
        <v>0</v>
      </c>
      <c r="AE60" s="187">
        <v>0</v>
      </c>
      <c r="AF60" s="188" t="s">
        <v>8</v>
      </c>
      <c r="AG60" s="168"/>
      <c r="AH60" s="163" t="s">
        <v>8</v>
      </c>
      <c r="AI60" s="164" t="s">
        <v>8</v>
      </c>
      <c r="AJ60" s="163" t="s">
        <v>8</v>
      </c>
      <c r="AK60" s="164" t="s">
        <v>8</v>
      </c>
      <c r="AL60" s="163">
        <v>0</v>
      </c>
      <c r="AM60" s="164">
        <v>0</v>
      </c>
      <c r="AN60" s="187" t="s">
        <v>8</v>
      </c>
      <c r="AO60" s="188" t="s">
        <v>8</v>
      </c>
    </row>
    <row r="61" spans="1:41" ht="12.75">
      <c r="A61" s="144" t="s">
        <v>275</v>
      </c>
      <c r="B61" s="71">
        <v>646</v>
      </c>
      <c r="C61" s="74">
        <v>39234</v>
      </c>
      <c r="D61" s="84" t="s">
        <v>145</v>
      </c>
      <c r="E61" s="86" t="s">
        <v>126</v>
      </c>
      <c r="F61" s="115" t="s">
        <v>177</v>
      </c>
      <c r="G61" s="173" t="s">
        <v>21</v>
      </c>
      <c r="H61" s="174" t="s">
        <v>21</v>
      </c>
      <c r="I61" s="154" t="s">
        <v>21</v>
      </c>
      <c r="J61" s="155" t="s">
        <v>21</v>
      </c>
      <c r="K61" s="163">
        <v>0</v>
      </c>
      <c r="L61" s="164">
        <v>0</v>
      </c>
      <c r="M61" s="154" t="s">
        <v>21</v>
      </c>
      <c r="N61" s="155" t="s">
        <v>21</v>
      </c>
      <c r="O61" s="156"/>
      <c r="P61" s="173" t="s">
        <v>21</v>
      </c>
      <c r="Q61" s="174" t="s">
        <v>21</v>
      </c>
      <c r="R61" s="154" t="s">
        <v>21</v>
      </c>
      <c r="S61" s="155" t="s">
        <v>21</v>
      </c>
      <c r="T61" s="163">
        <v>0</v>
      </c>
      <c r="U61" s="164">
        <v>0</v>
      </c>
      <c r="V61" s="154" t="s">
        <v>21</v>
      </c>
      <c r="W61" s="155" t="s">
        <v>21</v>
      </c>
      <c r="X61" s="156"/>
      <c r="Y61" s="173" t="s">
        <v>21</v>
      </c>
      <c r="Z61" s="174" t="s">
        <v>21</v>
      </c>
      <c r="AA61" s="154" t="s">
        <v>21</v>
      </c>
      <c r="AB61" s="155" t="s">
        <v>21</v>
      </c>
      <c r="AC61" s="163">
        <v>0</v>
      </c>
      <c r="AD61" s="164">
        <v>0</v>
      </c>
      <c r="AE61" s="154" t="s">
        <v>21</v>
      </c>
      <c r="AF61" s="155" t="s">
        <v>21</v>
      </c>
      <c r="AG61" s="203"/>
      <c r="AH61" s="173" t="s">
        <v>21</v>
      </c>
      <c r="AI61" s="174" t="s">
        <v>21</v>
      </c>
      <c r="AJ61" s="154" t="s">
        <v>21</v>
      </c>
      <c r="AK61" s="155" t="s">
        <v>21</v>
      </c>
      <c r="AL61" s="163">
        <v>0</v>
      </c>
      <c r="AM61" s="164">
        <v>0</v>
      </c>
      <c r="AN61" s="154" t="s">
        <v>21</v>
      </c>
      <c r="AO61" s="155" t="s">
        <v>21</v>
      </c>
    </row>
    <row r="62" spans="1:41" ht="12.75">
      <c r="A62" s="144"/>
      <c r="B62" s="71"/>
      <c r="C62" s="74"/>
      <c r="D62" s="84"/>
      <c r="E62" s="86"/>
      <c r="F62" s="142" t="s">
        <v>283</v>
      </c>
      <c r="G62" s="187">
        <f aca="true" t="shared" si="16" ref="G62:N62">SUM(G43,G44,G45,G46,G47,G48,G49,G50,G51,G52,G53,G54,G55,G56,G57,G58,G59,G60,G61)</f>
        <v>0</v>
      </c>
      <c r="H62" s="164">
        <f t="shared" si="16"/>
        <v>0</v>
      </c>
      <c r="I62" s="187">
        <f t="shared" si="16"/>
        <v>0.9999999999999999</v>
      </c>
      <c r="J62" s="164">
        <f t="shared" si="16"/>
        <v>0.5</v>
      </c>
      <c r="K62" s="187">
        <f t="shared" si="16"/>
        <v>0.1</v>
      </c>
      <c r="L62" s="164">
        <f t="shared" si="16"/>
        <v>0</v>
      </c>
      <c r="M62" s="187">
        <f t="shared" si="16"/>
        <v>1.1</v>
      </c>
      <c r="N62" s="164">
        <f t="shared" si="16"/>
        <v>0.5</v>
      </c>
      <c r="O62" s="156"/>
      <c r="P62" s="187">
        <f aca="true" t="shared" si="17" ref="P62:W62">SUM(P43,P44,P45,P46,P47,P48,P49,P50,P51,P52,P53,P54,P55,P56,P57,P58,P59,P60,P61)</f>
        <v>0</v>
      </c>
      <c r="Q62" s="164">
        <f t="shared" si="17"/>
        <v>0</v>
      </c>
      <c r="R62" s="187">
        <f t="shared" si="17"/>
        <v>0.1</v>
      </c>
      <c r="S62" s="164">
        <f t="shared" si="17"/>
        <v>0.5</v>
      </c>
      <c r="T62" s="187">
        <f t="shared" si="17"/>
        <v>0</v>
      </c>
      <c r="U62" s="164">
        <f t="shared" si="17"/>
        <v>0</v>
      </c>
      <c r="V62" s="187">
        <f t="shared" si="17"/>
        <v>0.1</v>
      </c>
      <c r="W62" s="164">
        <f t="shared" si="17"/>
        <v>0.5</v>
      </c>
      <c r="X62" s="156"/>
      <c r="Y62" s="187">
        <f aca="true" t="shared" si="18" ref="Y62:AF62">SUM(Y43,Y44,Y45,Y46,Y47,Y48,Y49,Y50,Y51,Y52,Y53,Y54,Y55,Y56,Y57,Y58,Y59,Y60,Y61)</f>
        <v>0</v>
      </c>
      <c r="Z62" s="164">
        <f t="shared" si="18"/>
        <v>0</v>
      </c>
      <c r="AA62" s="187">
        <f t="shared" si="18"/>
        <v>0.9</v>
      </c>
      <c r="AB62" s="164">
        <f t="shared" si="18"/>
        <v>0.5</v>
      </c>
      <c r="AC62" s="187">
        <f t="shared" si="18"/>
        <v>0.1</v>
      </c>
      <c r="AD62" s="164">
        <f t="shared" si="18"/>
        <v>0</v>
      </c>
      <c r="AE62" s="187">
        <f t="shared" si="18"/>
        <v>0.9999999999999999</v>
      </c>
      <c r="AF62" s="164">
        <f t="shared" si="18"/>
        <v>0.5</v>
      </c>
      <c r="AG62" s="203"/>
      <c r="AH62" s="187">
        <f aca="true" t="shared" si="19" ref="AH62:AO62">SUM(AH43,AH44,AH45,AH46,AH47,AH48,AH49,AH50,AH51,AH52,AH53,AH54,AH55,AH56,AH57,AH58,AH59,AH60,AH61)</f>
        <v>0</v>
      </c>
      <c r="AI62" s="164">
        <f t="shared" si="19"/>
        <v>0</v>
      </c>
      <c r="AJ62" s="187">
        <f t="shared" si="19"/>
        <v>0.1</v>
      </c>
      <c r="AK62" s="164">
        <f t="shared" si="19"/>
        <v>0.5</v>
      </c>
      <c r="AL62" s="187">
        <f t="shared" si="19"/>
        <v>0</v>
      </c>
      <c r="AM62" s="164">
        <f t="shared" si="19"/>
        <v>0</v>
      </c>
      <c r="AN62" s="187">
        <f t="shared" si="19"/>
        <v>0.1</v>
      </c>
      <c r="AO62" s="164">
        <f t="shared" si="19"/>
        <v>0.5</v>
      </c>
    </row>
    <row r="63" spans="1:41" ht="12.75">
      <c r="A63" s="144"/>
      <c r="B63" s="71"/>
      <c r="C63" s="74"/>
      <c r="D63" s="84"/>
      <c r="E63" s="86"/>
      <c r="F63" s="115"/>
      <c r="G63" s="163"/>
      <c r="H63" s="164"/>
      <c r="I63" s="163"/>
      <c r="J63" s="164"/>
      <c r="K63" s="163"/>
      <c r="L63" s="164"/>
      <c r="M63" s="163"/>
      <c r="N63" s="164"/>
      <c r="O63" s="156"/>
      <c r="P63" s="163"/>
      <c r="Q63" s="164"/>
      <c r="R63" s="163"/>
      <c r="S63" s="164"/>
      <c r="T63" s="163"/>
      <c r="U63" s="164"/>
      <c r="V63" s="163"/>
      <c r="W63" s="164"/>
      <c r="X63" s="156"/>
      <c r="Y63" s="154"/>
      <c r="Z63" s="155"/>
      <c r="AA63" s="154"/>
      <c r="AB63" s="155"/>
      <c r="AC63" s="154"/>
      <c r="AD63" s="155"/>
      <c r="AE63" s="154"/>
      <c r="AF63" s="155"/>
      <c r="AG63" s="203"/>
      <c r="AH63" s="154"/>
      <c r="AI63" s="155"/>
      <c r="AJ63" s="154"/>
      <c r="AK63" s="155"/>
      <c r="AL63" s="154"/>
      <c r="AM63" s="155"/>
      <c r="AN63" s="154"/>
      <c r="AO63" s="155"/>
    </row>
    <row r="64" spans="1:41" ht="12.75">
      <c r="A64" s="144"/>
      <c r="B64" s="71"/>
      <c r="C64" s="74"/>
      <c r="D64" s="84"/>
      <c r="E64" s="86"/>
      <c r="F64" s="115"/>
      <c r="G64" s="163"/>
      <c r="H64" s="164"/>
      <c r="I64" s="163"/>
      <c r="J64" s="164"/>
      <c r="K64" s="163"/>
      <c r="L64" s="164"/>
      <c r="M64" s="163"/>
      <c r="N64" s="164"/>
      <c r="O64" s="156"/>
      <c r="P64" s="163"/>
      <c r="Q64" s="164"/>
      <c r="R64" s="163"/>
      <c r="S64" s="164"/>
      <c r="T64" s="163"/>
      <c r="U64" s="164"/>
      <c r="V64" s="163"/>
      <c r="W64" s="164"/>
      <c r="X64" s="156"/>
      <c r="Y64" s="154"/>
      <c r="Z64" s="155"/>
      <c r="AA64" s="154"/>
      <c r="AB64" s="155"/>
      <c r="AC64" s="154"/>
      <c r="AD64" s="155"/>
      <c r="AE64" s="154"/>
      <c r="AF64" s="155"/>
      <c r="AG64" s="203"/>
      <c r="AH64" s="154"/>
      <c r="AI64" s="155"/>
      <c r="AJ64" s="154"/>
      <c r="AK64" s="155"/>
      <c r="AL64" s="154"/>
      <c r="AM64" s="155"/>
      <c r="AN64" s="154"/>
      <c r="AO64" s="155"/>
    </row>
    <row r="65" spans="1:41" ht="12.75">
      <c r="A65" s="143" t="s">
        <v>263</v>
      </c>
      <c r="B65" s="71">
        <v>18</v>
      </c>
      <c r="C65" s="74">
        <v>39101</v>
      </c>
      <c r="D65" s="78" t="s">
        <v>112</v>
      </c>
      <c r="E65" s="96" t="s">
        <v>55</v>
      </c>
      <c r="F65" s="125" t="s">
        <v>5</v>
      </c>
      <c r="G65" s="163" t="s">
        <v>8</v>
      </c>
      <c r="H65" s="164" t="s">
        <v>8</v>
      </c>
      <c r="I65" s="163">
        <v>0</v>
      </c>
      <c r="J65" s="164">
        <v>0</v>
      </c>
      <c r="K65" s="163">
        <v>0</v>
      </c>
      <c r="L65" s="164">
        <v>0</v>
      </c>
      <c r="M65" s="163" t="s">
        <v>8</v>
      </c>
      <c r="N65" s="164" t="s">
        <v>8</v>
      </c>
      <c r="O65" s="168"/>
      <c r="P65" s="163" t="s">
        <v>8</v>
      </c>
      <c r="Q65" s="164" t="s">
        <v>8</v>
      </c>
      <c r="R65" s="163">
        <v>0</v>
      </c>
      <c r="S65" s="164">
        <v>0</v>
      </c>
      <c r="T65" s="163">
        <v>0</v>
      </c>
      <c r="U65" s="164">
        <v>0</v>
      </c>
      <c r="V65" s="163" t="s">
        <v>8</v>
      </c>
      <c r="W65" s="164" t="s">
        <v>8</v>
      </c>
      <c r="X65" s="168"/>
      <c r="Y65" s="163" t="s">
        <v>8</v>
      </c>
      <c r="Z65" s="164" t="s">
        <v>8</v>
      </c>
      <c r="AA65" s="163">
        <v>0</v>
      </c>
      <c r="AB65" s="164">
        <v>0</v>
      </c>
      <c r="AC65" s="163">
        <v>0</v>
      </c>
      <c r="AD65" s="164">
        <v>0</v>
      </c>
      <c r="AE65" s="163" t="s">
        <v>8</v>
      </c>
      <c r="AF65" s="164" t="s">
        <v>8</v>
      </c>
      <c r="AG65" s="168"/>
      <c r="AH65" s="163" t="s">
        <v>8</v>
      </c>
      <c r="AI65" s="164" t="s">
        <v>8</v>
      </c>
      <c r="AJ65" s="163">
        <v>0</v>
      </c>
      <c r="AK65" s="164">
        <v>0</v>
      </c>
      <c r="AL65" s="163">
        <v>0</v>
      </c>
      <c r="AM65" s="164">
        <v>0</v>
      </c>
      <c r="AN65" s="163" t="s">
        <v>8</v>
      </c>
      <c r="AO65" s="164" t="s">
        <v>8</v>
      </c>
    </row>
    <row r="66" spans="1:41" ht="12.75">
      <c r="A66" s="144" t="s">
        <v>217</v>
      </c>
      <c r="B66" s="71">
        <v>592</v>
      </c>
      <c r="C66" s="74">
        <v>39198</v>
      </c>
      <c r="D66" s="80" t="s">
        <v>113</v>
      </c>
      <c r="E66" s="91" t="s">
        <v>104</v>
      </c>
      <c r="F66" s="120" t="s">
        <v>5</v>
      </c>
      <c r="G66" s="163">
        <v>1.4</v>
      </c>
      <c r="H66" s="164">
        <v>1.4</v>
      </c>
      <c r="I66" s="163">
        <v>0.4</v>
      </c>
      <c r="J66" s="164">
        <v>0.4</v>
      </c>
      <c r="K66" s="163">
        <v>0.2</v>
      </c>
      <c r="L66" s="164">
        <v>0.2</v>
      </c>
      <c r="M66" s="187">
        <f>G66+I66+K66</f>
        <v>1.9999999999999998</v>
      </c>
      <c r="N66" s="188">
        <f>H66+J66+L66</f>
        <v>1.9999999999999998</v>
      </c>
      <c r="O66" s="168"/>
      <c r="P66" s="163">
        <v>1.4</v>
      </c>
      <c r="Q66" s="164">
        <v>1.4</v>
      </c>
      <c r="R66" s="163">
        <v>0.4</v>
      </c>
      <c r="S66" s="164">
        <v>0.4</v>
      </c>
      <c r="T66" s="163">
        <v>0.2</v>
      </c>
      <c r="U66" s="164">
        <v>0.2</v>
      </c>
      <c r="V66" s="187">
        <f>P66+R66+T66</f>
        <v>1.9999999999999998</v>
      </c>
      <c r="W66" s="188">
        <f>Q66+S66+U66</f>
        <v>1.9999999999999998</v>
      </c>
      <c r="X66" s="168"/>
      <c r="Y66" s="163">
        <v>1.4</v>
      </c>
      <c r="Z66" s="164">
        <v>1.4</v>
      </c>
      <c r="AA66" s="163">
        <v>0.4</v>
      </c>
      <c r="AB66" s="164">
        <v>0.4</v>
      </c>
      <c r="AC66" s="163">
        <v>0.2</v>
      </c>
      <c r="AD66" s="164">
        <v>0.2</v>
      </c>
      <c r="AE66" s="187">
        <f>Y66+AA66+AC66</f>
        <v>1.9999999999999998</v>
      </c>
      <c r="AF66" s="188">
        <f>Z66+AB66+AD66</f>
        <v>1.9999999999999998</v>
      </c>
      <c r="AG66" s="168"/>
      <c r="AH66" s="163">
        <v>1.4</v>
      </c>
      <c r="AI66" s="164">
        <v>1.4</v>
      </c>
      <c r="AJ66" s="163">
        <v>0.4</v>
      </c>
      <c r="AK66" s="164">
        <v>0.4</v>
      </c>
      <c r="AL66" s="163">
        <v>0.2</v>
      </c>
      <c r="AM66" s="164">
        <v>0.2</v>
      </c>
      <c r="AN66" s="187">
        <f>AH66+AJ66+AL66</f>
        <v>1.9999999999999998</v>
      </c>
      <c r="AO66" s="188">
        <f>AI66+AK66+AM66</f>
        <v>1.9999999999999998</v>
      </c>
    </row>
    <row r="67" spans="1:41" ht="12.75">
      <c r="A67" s="144"/>
      <c r="B67" s="71"/>
      <c r="C67" s="74"/>
      <c r="D67" s="80"/>
      <c r="E67" s="91"/>
      <c r="F67" s="142" t="s">
        <v>283</v>
      </c>
      <c r="G67" s="163">
        <f aca="true" t="shared" si="20" ref="G67:N67">SUM(G65,G66)</f>
        <v>1.4</v>
      </c>
      <c r="H67" s="164">
        <f t="shared" si="20"/>
        <v>1.4</v>
      </c>
      <c r="I67" s="163">
        <f t="shared" si="20"/>
        <v>0.4</v>
      </c>
      <c r="J67" s="164">
        <f t="shared" si="20"/>
        <v>0.4</v>
      </c>
      <c r="K67" s="163">
        <f t="shared" si="20"/>
        <v>0.2</v>
      </c>
      <c r="L67" s="164">
        <f t="shared" si="20"/>
        <v>0.2</v>
      </c>
      <c r="M67" s="163">
        <f t="shared" si="20"/>
        <v>1.9999999999999998</v>
      </c>
      <c r="N67" s="164">
        <f t="shared" si="20"/>
        <v>1.9999999999999998</v>
      </c>
      <c r="O67" s="168"/>
      <c r="P67" s="163">
        <f aca="true" t="shared" si="21" ref="P67:W67">SUM(P65,P66)</f>
        <v>1.4</v>
      </c>
      <c r="Q67" s="164">
        <f t="shared" si="21"/>
        <v>1.4</v>
      </c>
      <c r="R67" s="163">
        <f t="shared" si="21"/>
        <v>0.4</v>
      </c>
      <c r="S67" s="164">
        <f t="shared" si="21"/>
        <v>0.4</v>
      </c>
      <c r="T67" s="163">
        <f t="shared" si="21"/>
        <v>0.2</v>
      </c>
      <c r="U67" s="164">
        <f t="shared" si="21"/>
        <v>0.2</v>
      </c>
      <c r="V67" s="163">
        <f t="shared" si="21"/>
        <v>1.9999999999999998</v>
      </c>
      <c r="W67" s="164">
        <f t="shared" si="21"/>
        <v>1.9999999999999998</v>
      </c>
      <c r="X67" s="168"/>
      <c r="Y67" s="163">
        <f aca="true" t="shared" si="22" ref="Y67:AF67">SUM(Y65,Y66)</f>
        <v>1.4</v>
      </c>
      <c r="Z67" s="164">
        <f t="shared" si="22"/>
        <v>1.4</v>
      </c>
      <c r="AA67" s="163">
        <f t="shared" si="22"/>
        <v>0.4</v>
      </c>
      <c r="AB67" s="164">
        <f t="shared" si="22"/>
        <v>0.4</v>
      </c>
      <c r="AC67" s="163">
        <f t="shared" si="22"/>
        <v>0.2</v>
      </c>
      <c r="AD67" s="164">
        <f t="shared" si="22"/>
        <v>0.2</v>
      </c>
      <c r="AE67" s="163">
        <f t="shared" si="22"/>
        <v>1.9999999999999998</v>
      </c>
      <c r="AF67" s="164">
        <f t="shared" si="22"/>
        <v>1.9999999999999998</v>
      </c>
      <c r="AG67" s="168"/>
      <c r="AH67" s="163">
        <f aca="true" t="shared" si="23" ref="AH67:AO67">SUM(AH65,AH66)</f>
        <v>1.4</v>
      </c>
      <c r="AI67" s="164">
        <f t="shared" si="23"/>
        <v>1.4</v>
      </c>
      <c r="AJ67" s="163">
        <f t="shared" si="23"/>
        <v>0.4</v>
      </c>
      <c r="AK67" s="164">
        <f t="shared" si="23"/>
        <v>0.4</v>
      </c>
      <c r="AL67" s="163">
        <f t="shared" si="23"/>
        <v>0.2</v>
      </c>
      <c r="AM67" s="164">
        <f t="shared" si="23"/>
        <v>0.2</v>
      </c>
      <c r="AN67" s="163">
        <f t="shared" si="23"/>
        <v>1.9999999999999998</v>
      </c>
      <c r="AO67" s="164">
        <f t="shared" si="23"/>
        <v>1.9999999999999998</v>
      </c>
    </row>
    <row r="68" spans="1:41" ht="12.75">
      <c r="A68" s="144"/>
      <c r="B68" s="71"/>
      <c r="C68" s="74"/>
      <c r="D68" s="80"/>
      <c r="E68" s="91"/>
      <c r="F68" s="120"/>
      <c r="G68" s="163"/>
      <c r="H68" s="164"/>
      <c r="I68" s="163"/>
      <c r="J68" s="164"/>
      <c r="K68" s="163"/>
      <c r="L68" s="164"/>
      <c r="M68" s="187"/>
      <c r="N68" s="188"/>
      <c r="O68" s="168"/>
      <c r="P68" s="163"/>
      <c r="Q68" s="164"/>
      <c r="R68" s="163"/>
      <c r="S68" s="164"/>
      <c r="T68" s="163"/>
      <c r="U68" s="164"/>
      <c r="V68" s="187"/>
      <c r="W68" s="188"/>
      <c r="X68" s="168"/>
      <c r="Y68" s="163"/>
      <c r="Z68" s="164"/>
      <c r="AA68" s="163"/>
      <c r="AB68" s="164"/>
      <c r="AC68" s="163"/>
      <c r="AD68" s="164"/>
      <c r="AE68" s="187"/>
      <c r="AF68" s="188"/>
      <c r="AG68" s="168"/>
      <c r="AH68" s="163"/>
      <c r="AI68" s="164"/>
      <c r="AJ68" s="163"/>
      <c r="AK68" s="164"/>
      <c r="AL68" s="163"/>
      <c r="AM68" s="164"/>
      <c r="AN68" s="187"/>
      <c r="AO68" s="188"/>
    </row>
    <row r="69" spans="1:41" ht="12.75">
      <c r="A69" s="143"/>
      <c r="B69" s="71"/>
      <c r="C69" s="74"/>
      <c r="D69" s="77"/>
      <c r="E69" s="86"/>
      <c r="F69" s="115"/>
      <c r="G69" s="163"/>
      <c r="H69" s="164"/>
      <c r="I69" s="163"/>
      <c r="J69" s="164"/>
      <c r="K69" s="163"/>
      <c r="L69" s="164"/>
      <c r="M69" s="165"/>
      <c r="N69" s="166"/>
      <c r="O69" s="156"/>
      <c r="P69" s="163"/>
      <c r="Q69" s="164"/>
      <c r="R69" s="163"/>
      <c r="S69" s="164"/>
      <c r="T69" s="163"/>
      <c r="U69" s="164"/>
      <c r="V69" s="165"/>
      <c r="W69" s="166"/>
      <c r="X69" s="157"/>
      <c r="Y69" s="163"/>
      <c r="Z69" s="164"/>
      <c r="AA69" s="163"/>
      <c r="AB69" s="164"/>
      <c r="AC69" s="163"/>
      <c r="AD69" s="164"/>
      <c r="AE69" s="165"/>
      <c r="AF69" s="166"/>
      <c r="AG69" s="158"/>
      <c r="AH69" s="163"/>
      <c r="AI69" s="164"/>
      <c r="AJ69" s="163"/>
      <c r="AK69" s="164"/>
      <c r="AL69" s="163"/>
      <c r="AM69" s="164"/>
      <c r="AN69" s="165"/>
      <c r="AO69" s="166"/>
    </row>
    <row r="70" spans="1:41" ht="12.75">
      <c r="A70" s="143" t="s">
        <v>238</v>
      </c>
      <c r="B70" s="71">
        <v>504</v>
      </c>
      <c r="C70" s="74">
        <v>39185</v>
      </c>
      <c r="D70" s="78" t="s">
        <v>110</v>
      </c>
      <c r="E70" s="91" t="s">
        <v>50</v>
      </c>
      <c r="F70" s="120" t="s">
        <v>6</v>
      </c>
      <c r="G70" s="163">
        <v>-1.2</v>
      </c>
      <c r="H70" s="164">
        <v>-0.5</v>
      </c>
      <c r="I70" s="163" t="s">
        <v>7</v>
      </c>
      <c r="J70" s="164" t="s">
        <v>7</v>
      </c>
      <c r="K70" s="163">
        <v>-0.2</v>
      </c>
      <c r="L70" s="164" t="s">
        <v>7</v>
      </c>
      <c r="M70" s="165">
        <f aca="true" t="shared" si="24" ref="M70:N74">SUM(G70,I70,K70)</f>
        <v>-1.4</v>
      </c>
      <c r="N70" s="166">
        <f t="shared" si="24"/>
        <v>-0.5</v>
      </c>
      <c r="O70" s="168"/>
      <c r="P70" s="163">
        <v>-0.5</v>
      </c>
      <c r="Q70" s="164">
        <v>-0.5</v>
      </c>
      <c r="R70" s="163" t="s">
        <v>7</v>
      </c>
      <c r="S70" s="164" t="s">
        <v>7</v>
      </c>
      <c r="T70" s="163">
        <v>-0.2</v>
      </c>
      <c r="U70" s="164">
        <v>-0.2</v>
      </c>
      <c r="V70" s="165">
        <f aca="true" t="shared" si="25" ref="V70:W74">SUM(P70,R70,T70)</f>
        <v>-0.7</v>
      </c>
      <c r="W70" s="166">
        <f t="shared" si="25"/>
        <v>-0.7</v>
      </c>
      <c r="X70" s="168"/>
      <c r="Y70" s="163">
        <v>-0.5</v>
      </c>
      <c r="Z70" s="164">
        <v>-0.5</v>
      </c>
      <c r="AA70" s="163" t="s">
        <v>7</v>
      </c>
      <c r="AB70" s="164" t="s">
        <v>7</v>
      </c>
      <c r="AC70" s="163">
        <v>-0.2</v>
      </c>
      <c r="AD70" s="164">
        <v>-0.2</v>
      </c>
      <c r="AE70" s="165">
        <f aca="true" t="shared" si="26" ref="AE70:AF74">SUM(Y70,AA70,AC70)</f>
        <v>-0.7</v>
      </c>
      <c r="AF70" s="166">
        <f t="shared" si="26"/>
        <v>-0.7</v>
      </c>
      <c r="AG70" s="168"/>
      <c r="AH70" s="163">
        <v>-0.6</v>
      </c>
      <c r="AI70" s="164">
        <v>-0.6</v>
      </c>
      <c r="AJ70" s="163" t="s">
        <v>7</v>
      </c>
      <c r="AK70" s="164" t="s">
        <v>7</v>
      </c>
      <c r="AL70" s="163">
        <v>-0.2</v>
      </c>
      <c r="AM70" s="164">
        <v>-0.2</v>
      </c>
      <c r="AN70" s="165">
        <f aca="true" t="shared" si="27" ref="AN70:AO74">SUM(AH70,AJ70,AL70)</f>
        <v>-0.8</v>
      </c>
      <c r="AO70" s="166">
        <f t="shared" si="27"/>
        <v>-0.8</v>
      </c>
    </row>
    <row r="71" spans="1:41" ht="12.75">
      <c r="A71" s="143" t="s">
        <v>252</v>
      </c>
      <c r="B71" s="71">
        <v>464</v>
      </c>
      <c r="C71" s="74">
        <v>39178</v>
      </c>
      <c r="D71" s="78" t="s">
        <v>111</v>
      </c>
      <c r="E71" s="92" t="s">
        <v>83</v>
      </c>
      <c r="F71" s="121" t="s">
        <v>6</v>
      </c>
      <c r="G71" s="163">
        <v>-1</v>
      </c>
      <c r="H71" s="164">
        <v>-1.5</v>
      </c>
      <c r="I71" s="163" t="s">
        <v>7</v>
      </c>
      <c r="J71" s="164" t="s">
        <v>7</v>
      </c>
      <c r="K71" s="163">
        <v>-0.2</v>
      </c>
      <c r="L71" s="164">
        <v>-0.2</v>
      </c>
      <c r="M71" s="165">
        <f t="shared" si="24"/>
        <v>-1.2</v>
      </c>
      <c r="N71" s="166">
        <f t="shared" si="24"/>
        <v>-1.7</v>
      </c>
      <c r="O71" s="167"/>
      <c r="P71" s="163">
        <v>-1.1</v>
      </c>
      <c r="Q71" s="164">
        <v>-1.5</v>
      </c>
      <c r="R71" s="163" t="s">
        <v>7</v>
      </c>
      <c r="S71" s="164" t="s">
        <v>7</v>
      </c>
      <c r="T71" s="163">
        <v>-0.2</v>
      </c>
      <c r="U71" s="164">
        <v>-0.2</v>
      </c>
      <c r="V71" s="165">
        <f t="shared" si="25"/>
        <v>-1.3</v>
      </c>
      <c r="W71" s="166">
        <f t="shared" si="25"/>
        <v>-1.7</v>
      </c>
      <c r="X71" s="168"/>
      <c r="Y71" s="163">
        <v>-1.2</v>
      </c>
      <c r="Z71" s="164">
        <v>-1.5</v>
      </c>
      <c r="AA71" s="163" t="s">
        <v>7</v>
      </c>
      <c r="AB71" s="164" t="s">
        <v>7</v>
      </c>
      <c r="AC71" s="163">
        <v>-0.2</v>
      </c>
      <c r="AD71" s="164">
        <v>-0.2</v>
      </c>
      <c r="AE71" s="165">
        <f t="shared" si="26"/>
        <v>-1.4</v>
      </c>
      <c r="AF71" s="166">
        <f t="shared" si="26"/>
        <v>-1.7</v>
      </c>
      <c r="AG71" s="168"/>
      <c r="AH71" s="163">
        <v>-1.3</v>
      </c>
      <c r="AI71" s="164">
        <v>-1.5</v>
      </c>
      <c r="AJ71" s="163" t="s">
        <v>7</v>
      </c>
      <c r="AK71" s="164" t="s">
        <v>7</v>
      </c>
      <c r="AL71" s="163">
        <v>-0.2</v>
      </c>
      <c r="AM71" s="164">
        <v>-0.2</v>
      </c>
      <c r="AN71" s="165">
        <f t="shared" si="27"/>
        <v>-1.5</v>
      </c>
      <c r="AO71" s="166">
        <f t="shared" si="27"/>
        <v>-1.7</v>
      </c>
    </row>
    <row r="72" spans="1:41" ht="12.75">
      <c r="A72" s="143" t="s">
        <v>253</v>
      </c>
      <c r="B72" s="71">
        <v>627</v>
      </c>
      <c r="C72" s="74">
        <v>39234</v>
      </c>
      <c r="D72" s="78" t="s">
        <v>63</v>
      </c>
      <c r="E72" s="93" t="s">
        <v>52</v>
      </c>
      <c r="F72" s="122" t="s">
        <v>6</v>
      </c>
      <c r="G72" s="190">
        <f>-0.7-0.6</f>
        <v>-1.2999999999999998</v>
      </c>
      <c r="H72" s="191">
        <f>-2.2-1.1</f>
        <v>-3.3000000000000003</v>
      </c>
      <c r="I72" s="190" t="s">
        <v>7</v>
      </c>
      <c r="J72" s="191" t="s">
        <v>7</v>
      </c>
      <c r="K72" s="190">
        <f>-0.2-0.2</f>
        <v>-0.4</v>
      </c>
      <c r="L72" s="191">
        <f>-0.5-0.2</f>
        <v>-0.7</v>
      </c>
      <c r="M72" s="165">
        <f t="shared" si="24"/>
        <v>-1.6999999999999997</v>
      </c>
      <c r="N72" s="166">
        <f t="shared" si="24"/>
        <v>-4</v>
      </c>
      <c r="O72" s="172"/>
      <c r="P72" s="190">
        <f>-1.8-0.9</f>
        <v>-2.7</v>
      </c>
      <c r="Q72" s="191">
        <f>-2.2-1.1</f>
        <v>-3.3000000000000003</v>
      </c>
      <c r="R72" s="190" t="s">
        <v>7</v>
      </c>
      <c r="S72" s="191" t="s">
        <v>7</v>
      </c>
      <c r="T72" s="190">
        <f>-0.5-0.2</f>
        <v>-0.7</v>
      </c>
      <c r="U72" s="191">
        <f>-0.5-0.2</f>
        <v>-0.7</v>
      </c>
      <c r="V72" s="165">
        <f t="shared" si="25"/>
        <v>-3.4000000000000004</v>
      </c>
      <c r="W72" s="166">
        <f t="shared" si="25"/>
        <v>-4</v>
      </c>
      <c r="X72" s="172"/>
      <c r="Y72" s="192">
        <f>-2.2-1.1</f>
        <v>-3.3000000000000003</v>
      </c>
      <c r="Z72" s="193">
        <f>-2.2-1.1</f>
        <v>-3.3000000000000003</v>
      </c>
      <c r="AA72" s="190" t="s">
        <v>7</v>
      </c>
      <c r="AB72" s="191" t="s">
        <v>7</v>
      </c>
      <c r="AC72" s="192">
        <f>-0.5-0.2</f>
        <v>-0.7</v>
      </c>
      <c r="AD72" s="193">
        <f>-0.5-0.2</f>
        <v>-0.7</v>
      </c>
      <c r="AE72" s="165">
        <f t="shared" si="26"/>
        <v>-4</v>
      </c>
      <c r="AF72" s="166">
        <f t="shared" si="26"/>
        <v>-4</v>
      </c>
      <c r="AG72" s="172"/>
      <c r="AH72" s="192">
        <f>-2.3-1.2</f>
        <v>-3.5</v>
      </c>
      <c r="AI72" s="193">
        <f>-2.3-1.2</f>
        <v>-3.5</v>
      </c>
      <c r="AJ72" s="190" t="s">
        <v>7</v>
      </c>
      <c r="AK72" s="191" t="s">
        <v>7</v>
      </c>
      <c r="AL72" s="192">
        <f>-0.5-0.2</f>
        <v>-0.7</v>
      </c>
      <c r="AM72" s="193">
        <f>-0.5-0.2</f>
        <v>-0.7</v>
      </c>
      <c r="AN72" s="165">
        <f t="shared" si="27"/>
        <v>-4.2</v>
      </c>
      <c r="AO72" s="166">
        <f t="shared" si="27"/>
        <v>-4.2</v>
      </c>
    </row>
    <row r="73" spans="1:41" ht="12.75">
      <c r="A73" s="143" t="s">
        <v>254</v>
      </c>
      <c r="B73" s="71">
        <v>118</v>
      </c>
      <c r="C73" s="74">
        <v>39136</v>
      </c>
      <c r="D73" s="79" t="s">
        <v>65</v>
      </c>
      <c r="E73" s="90" t="s">
        <v>53</v>
      </c>
      <c r="F73" s="119" t="s">
        <v>6</v>
      </c>
      <c r="G73" s="169">
        <v>-1.5</v>
      </c>
      <c r="H73" s="170">
        <v>-0.6</v>
      </c>
      <c r="I73" s="169" t="s">
        <v>7</v>
      </c>
      <c r="J73" s="170" t="s">
        <v>7</v>
      </c>
      <c r="K73" s="169">
        <v>-0.2</v>
      </c>
      <c r="L73" s="170">
        <v>-0.2</v>
      </c>
      <c r="M73" s="165">
        <f t="shared" si="24"/>
        <v>-1.7</v>
      </c>
      <c r="N73" s="166">
        <f t="shared" si="24"/>
        <v>-0.8</v>
      </c>
      <c r="O73" s="172"/>
      <c r="P73" s="169">
        <v>-0.6</v>
      </c>
      <c r="Q73" s="170">
        <v>-0.6</v>
      </c>
      <c r="R73" s="169" t="s">
        <v>7</v>
      </c>
      <c r="S73" s="170" t="s">
        <v>7</v>
      </c>
      <c r="T73" s="169">
        <v>-0.2</v>
      </c>
      <c r="U73" s="170">
        <v>-0.2</v>
      </c>
      <c r="V73" s="165">
        <f t="shared" si="25"/>
        <v>-0.8</v>
      </c>
      <c r="W73" s="166">
        <f t="shared" si="25"/>
        <v>-0.8</v>
      </c>
      <c r="X73" s="172"/>
      <c r="Y73" s="169">
        <v>-0.6</v>
      </c>
      <c r="Z73" s="170">
        <v>-0.6</v>
      </c>
      <c r="AA73" s="169" t="s">
        <v>7</v>
      </c>
      <c r="AB73" s="170" t="s">
        <v>7</v>
      </c>
      <c r="AC73" s="169">
        <v>-0.2</v>
      </c>
      <c r="AD73" s="170">
        <v>-0.2</v>
      </c>
      <c r="AE73" s="165">
        <f t="shared" si="26"/>
        <v>-0.8</v>
      </c>
      <c r="AF73" s="166">
        <f t="shared" si="26"/>
        <v>-0.8</v>
      </c>
      <c r="AG73" s="172"/>
      <c r="AH73" s="169">
        <v>-0.7</v>
      </c>
      <c r="AI73" s="170">
        <v>-0.7</v>
      </c>
      <c r="AJ73" s="169" t="s">
        <v>7</v>
      </c>
      <c r="AK73" s="170" t="s">
        <v>7</v>
      </c>
      <c r="AL73" s="169">
        <v>-0.2</v>
      </c>
      <c r="AM73" s="170">
        <v>-0.2</v>
      </c>
      <c r="AN73" s="165">
        <f t="shared" si="27"/>
        <v>-0.8999999999999999</v>
      </c>
      <c r="AO73" s="166">
        <f t="shared" si="27"/>
        <v>-0.8999999999999999</v>
      </c>
    </row>
    <row r="74" spans="1:41" ht="12.75">
      <c r="A74" s="144" t="s">
        <v>265</v>
      </c>
      <c r="B74" s="71">
        <v>703</v>
      </c>
      <c r="C74" s="74">
        <v>39255</v>
      </c>
      <c r="D74" s="82" t="s">
        <v>130</v>
      </c>
      <c r="E74" s="86" t="s">
        <v>210</v>
      </c>
      <c r="F74" s="115" t="s">
        <v>6</v>
      </c>
      <c r="G74" s="154">
        <v>2.5</v>
      </c>
      <c r="H74" s="155">
        <v>2.5</v>
      </c>
      <c r="I74" s="154" t="s">
        <v>21</v>
      </c>
      <c r="J74" s="155" t="s">
        <v>21</v>
      </c>
      <c r="K74" s="154">
        <v>0.5</v>
      </c>
      <c r="L74" s="155">
        <v>0.5</v>
      </c>
      <c r="M74" s="165">
        <f t="shared" si="24"/>
        <v>3</v>
      </c>
      <c r="N74" s="166">
        <f t="shared" si="24"/>
        <v>3</v>
      </c>
      <c r="O74" s="156"/>
      <c r="P74" s="154">
        <v>2.3</v>
      </c>
      <c r="Q74" s="155">
        <v>2.3</v>
      </c>
      <c r="R74" s="154" t="s">
        <v>21</v>
      </c>
      <c r="S74" s="155" t="s">
        <v>21</v>
      </c>
      <c r="T74" s="154">
        <v>0.5</v>
      </c>
      <c r="U74" s="155">
        <v>0.5</v>
      </c>
      <c r="V74" s="165">
        <f t="shared" si="25"/>
        <v>2.8</v>
      </c>
      <c r="W74" s="166">
        <f t="shared" si="25"/>
        <v>2.8</v>
      </c>
      <c r="X74" s="156"/>
      <c r="Y74" s="154">
        <v>2.3</v>
      </c>
      <c r="Z74" s="155">
        <v>2.3</v>
      </c>
      <c r="AA74" s="154" t="s">
        <v>21</v>
      </c>
      <c r="AB74" s="155" t="s">
        <v>21</v>
      </c>
      <c r="AC74" s="154">
        <v>0.5</v>
      </c>
      <c r="AD74" s="155">
        <v>0.5</v>
      </c>
      <c r="AE74" s="165">
        <f t="shared" si="26"/>
        <v>2.8</v>
      </c>
      <c r="AF74" s="166">
        <f t="shared" si="26"/>
        <v>2.8</v>
      </c>
      <c r="AG74" s="203"/>
      <c r="AH74" s="154">
        <v>2.3</v>
      </c>
      <c r="AI74" s="155">
        <v>2.3</v>
      </c>
      <c r="AJ74" s="154" t="s">
        <v>21</v>
      </c>
      <c r="AK74" s="155" t="s">
        <v>21</v>
      </c>
      <c r="AL74" s="154">
        <v>0.5</v>
      </c>
      <c r="AM74" s="155">
        <v>0.5</v>
      </c>
      <c r="AN74" s="165">
        <f t="shared" si="27"/>
        <v>2.8</v>
      </c>
      <c r="AO74" s="166">
        <f t="shared" si="27"/>
        <v>2.8</v>
      </c>
    </row>
    <row r="75" spans="1:41" ht="12.75">
      <c r="A75" s="144" t="s">
        <v>269</v>
      </c>
      <c r="B75" s="71">
        <v>198</v>
      </c>
      <c r="C75" s="74">
        <v>39158</v>
      </c>
      <c r="D75" s="78" t="s">
        <v>76</v>
      </c>
      <c r="E75" s="88" t="s">
        <v>58</v>
      </c>
      <c r="F75" s="117" t="s">
        <v>6</v>
      </c>
      <c r="G75" s="163">
        <v>-38</v>
      </c>
      <c r="H75" s="164">
        <v>0</v>
      </c>
      <c r="I75" s="163">
        <v>-0.1</v>
      </c>
      <c r="J75" s="164">
        <v>0</v>
      </c>
      <c r="K75" s="163">
        <v>-8.5</v>
      </c>
      <c r="L75" s="164">
        <v>0</v>
      </c>
      <c r="M75" s="187">
        <f>G75+I75+K75</f>
        <v>-46.6</v>
      </c>
      <c r="N75" s="188">
        <f>H75+J75+L75</f>
        <v>0</v>
      </c>
      <c r="O75" s="168"/>
      <c r="P75" s="163">
        <v>0</v>
      </c>
      <c r="Q75" s="164">
        <v>0</v>
      </c>
      <c r="R75" s="163">
        <v>0</v>
      </c>
      <c r="S75" s="164">
        <v>0</v>
      </c>
      <c r="T75" s="163">
        <v>0</v>
      </c>
      <c r="U75" s="164">
        <v>0</v>
      </c>
      <c r="V75" s="187">
        <f>P75+R75+T75</f>
        <v>0</v>
      </c>
      <c r="W75" s="188">
        <f>Q75+S75+U75</f>
        <v>0</v>
      </c>
      <c r="X75" s="168"/>
      <c r="Y75" s="163">
        <v>0</v>
      </c>
      <c r="Z75" s="164">
        <v>0</v>
      </c>
      <c r="AA75" s="163">
        <v>0</v>
      </c>
      <c r="AB75" s="164">
        <v>0</v>
      </c>
      <c r="AC75" s="163">
        <v>0</v>
      </c>
      <c r="AD75" s="164">
        <v>0</v>
      </c>
      <c r="AE75" s="187">
        <f>Y75+AA75+AC75</f>
        <v>0</v>
      </c>
      <c r="AF75" s="188">
        <f>Z75+AB75+AD75</f>
        <v>0</v>
      </c>
      <c r="AG75" s="168"/>
      <c r="AH75" s="163">
        <v>0</v>
      </c>
      <c r="AI75" s="164">
        <v>0</v>
      </c>
      <c r="AJ75" s="163">
        <v>0</v>
      </c>
      <c r="AK75" s="164">
        <v>0</v>
      </c>
      <c r="AL75" s="163">
        <v>0</v>
      </c>
      <c r="AM75" s="164">
        <v>0</v>
      </c>
      <c r="AN75" s="187">
        <f>AH75+AJ75+AL75</f>
        <v>0</v>
      </c>
      <c r="AO75" s="188">
        <f>AI75+AK75+AM75</f>
        <v>0</v>
      </c>
    </row>
    <row r="76" spans="1:41" ht="12.75">
      <c r="A76" s="144" t="s">
        <v>229</v>
      </c>
      <c r="B76" s="71">
        <v>683</v>
      </c>
      <c r="C76" s="74">
        <v>39244</v>
      </c>
      <c r="D76" s="78" t="s">
        <v>80</v>
      </c>
      <c r="E76" s="92" t="s">
        <v>96</v>
      </c>
      <c r="F76" s="121" t="s">
        <v>6</v>
      </c>
      <c r="G76" s="163">
        <v>0</v>
      </c>
      <c r="H76" s="164">
        <v>0</v>
      </c>
      <c r="I76" s="163">
        <v>0</v>
      </c>
      <c r="J76" s="164">
        <v>0</v>
      </c>
      <c r="K76" s="163">
        <v>0</v>
      </c>
      <c r="L76" s="164">
        <v>0</v>
      </c>
      <c r="M76" s="163">
        <v>0</v>
      </c>
      <c r="N76" s="164">
        <v>0</v>
      </c>
      <c r="O76" s="167"/>
      <c r="P76" s="163">
        <v>0</v>
      </c>
      <c r="Q76" s="164">
        <v>0</v>
      </c>
      <c r="R76" s="163">
        <v>0</v>
      </c>
      <c r="S76" s="164">
        <v>0</v>
      </c>
      <c r="T76" s="163">
        <v>0</v>
      </c>
      <c r="U76" s="164">
        <v>0</v>
      </c>
      <c r="V76" s="163">
        <v>0</v>
      </c>
      <c r="W76" s="164">
        <v>0</v>
      </c>
      <c r="X76" s="168"/>
      <c r="Y76" s="163">
        <v>0</v>
      </c>
      <c r="Z76" s="164">
        <v>0</v>
      </c>
      <c r="AA76" s="163">
        <v>0</v>
      </c>
      <c r="AB76" s="164">
        <v>0</v>
      </c>
      <c r="AC76" s="163">
        <v>0</v>
      </c>
      <c r="AD76" s="164">
        <v>0</v>
      </c>
      <c r="AE76" s="163">
        <v>0</v>
      </c>
      <c r="AF76" s="164">
        <v>0</v>
      </c>
      <c r="AG76" s="168"/>
      <c r="AH76" s="163">
        <v>0</v>
      </c>
      <c r="AI76" s="164">
        <v>0</v>
      </c>
      <c r="AJ76" s="163">
        <v>0</v>
      </c>
      <c r="AK76" s="164">
        <v>0</v>
      </c>
      <c r="AL76" s="163">
        <v>0</v>
      </c>
      <c r="AM76" s="164">
        <v>0</v>
      </c>
      <c r="AN76" s="163">
        <v>0</v>
      </c>
      <c r="AO76" s="164">
        <v>0</v>
      </c>
    </row>
    <row r="77" spans="1:41" ht="12.75">
      <c r="A77" s="144" t="s">
        <v>229</v>
      </c>
      <c r="B77" s="71">
        <v>507</v>
      </c>
      <c r="C77" s="74">
        <v>39185</v>
      </c>
      <c r="D77" s="78" t="s">
        <v>80</v>
      </c>
      <c r="E77" s="92" t="s">
        <v>94</v>
      </c>
      <c r="F77" s="121" t="s">
        <v>6</v>
      </c>
      <c r="G77" s="163">
        <v>0</v>
      </c>
      <c r="H77" s="164">
        <v>0</v>
      </c>
      <c r="I77" s="163">
        <v>0</v>
      </c>
      <c r="J77" s="164">
        <v>0</v>
      </c>
      <c r="K77" s="163">
        <v>0</v>
      </c>
      <c r="L77" s="164">
        <v>0</v>
      </c>
      <c r="M77" s="163">
        <v>0</v>
      </c>
      <c r="N77" s="164">
        <v>0</v>
      </c>
      <c r="O77" s="167"/>
      <c r="P77" s="163">
        <v>0</v>
      </c>
      <c r="Q77" s="164">
        <v>0</v>
      </c>
      <c r="R77" s="163">
        <v>0</v>
      </c>
      <c r="S77" s="164">
        <v>0</v>
      </c>
      <c r="T77" s="163">
        <v>0</v>
      </c>
      <c r="U77" s="164">
        <v>0</v>
      </c>
      <c r="V77" s="163">
        <v>0</v>
      </c>
      <c r="W77" s="164">
        <v>0</v>
      </c>
      <c r="X77" s="168"/>
      <c r="Y77" s="163">
        <v>0</v>
      </c>
      <c r="Z77" s="164">
        <v>0</v>
      </c>
      <c r="AA77" s="163">
        <v>0</v>
      </c>
      <c r="AB77" s="164">
        <v>0</v>
      </c>
      <c r="AC77" s="163">
        <v>0</v>
      </c>
      <c r="AD77" s="164">
        <v>0</v>
      </c>
      <c r="AE77" s="163">
        <v>0</v>
      </c>
      <c r="AF77" s="164">
        <v>0</v>
      </c>
      <c r="AG77" s="168"/>
      <c r="AH77" s="163">
        <v>0</v>
      </c>
      <c r="AI77" s="164">
        <v>0</v>
      </c>
      <c r="AJ77" s="163">
        <v>0</v>
      </c>
      <c r="AK77" s="164">
        <v>0</v>
      </c>
      <c r="AL77" s="163">
        <v>0</v>
      </c>
      <c r="AM77" s="164">
        <v>0</v>
      </c>
      <c r="AN77" s="163">
        <v>0</v>
      </c>
      <c r="AO77" s="164">
        <v>0</v>
      </c>
    </row>
    <row r="78" spans="1:41" ht="12.75">
      <c r="A78" s="144" t="s">
        <v>229</v>
      </c>
      <c r="B78" s="71">
        <v>480</v>
      </c>
      <c r="C78" s="74">
        <v>39178</v>
      </c>
      <c r="D78" s="78" t="s">
        <v>80</v>
      </c>
      <c r="E78" s="92" t="s">
        <v>95</v>
      </c>
      <c r="F78" s="121" t="s">
        <v>6</v>
      </c>
      <c r="G78" s="163" t="s">
        <v>9</v>
      </c>
      <c r="H78" s="164" t="s">
        <v>9</v>
      </c>
      <c r="I78" s="163" t="s">
        <v>9</v>
      </c>
      <c r="J78" s="164" t="s">
        <v>9</v>
      </c>
      <c r="K78" s="163" t="s">
        <v>9</v>
      </c>
      <c r="L78" s="164" t="s">
        <v>9</v>
      </c>
      <c r="M78" s="163" t="s">
        <v>9</v>
      </c>
      <c r="N78" s="164" t="s">
        <v>9</v>
      </c>
      <c r="O78" s="167"/>
      <c r="P78" s="163" t="s">
        <v>9</v>
      </c>
      <c r="Q78" s="164" t="s">
        <v>9</v>
      </c>
      <c r="R78" s="163" t="s">
        <v>9</v>
      </c>
      <c r="S78" s="164" t="s">
        <v>9</v>
      </c>
      <c r="T78" s="163" t="s">
        <v>9</v>
      </c>
      <c r="U78" s="164" t="s">
        <v>9</v>
      </c>
      <c r="V78" s="163" t="s">
        <v>9</v>
      </c>
      <c r="W78" s="164" t="s">
        <v>9</v>
      </c>
      <c r="X78" s="168"/>
      <c r="Y78" s="163" t="s">
        <v>9</v>
      </c>
      <c r="Z78" s="164" t="s">
        <v>9</v>
      </c>
      <c r="AA78" s="163" t="s">
        <v>9</v>
      </c>
      <c r="AB78" s="164" t="s">
        <v>9</v>
      </c>
      <c r="AC78" s="163" t="s">
        <v>9</v>
      </c>
      <c r="AD78" s="164" t="s">
        <v>9</v>
      </c>
      <c r="AE78" s="163" t="s">
        <v>9</v>
      </c>
      <c r="AF78" s="164" t="s">
        <v>9</v>
      </c>
      <c r="AG78" s="168"/>
      <c r="AH78" s="163" t="s">
        <v>9</v>
      </c>
      <c r="AI78" s="164" t="s">
        <v>9</v>
      </c>
      <c r="AJ78" s="163" t="s">
        <v>9</v>
      </c>
      <c r="AK78" s="164" t="s">
        <v>9</v>
      </c>
      <c r="AL78" s="163" t="s">
        <v>9</v>
      </c>
      <c r="AM78" s="164" t="s">
        <v>9</v>
      </c>
      <c r="AN78" s="163" t="s">
        <v>9</v>
      </c>
      <c r="AO78" s="164" t="s">
        <v>9</v>
      </c>
    </row>
    <row r="79" spans="1:41" ht="12.75">
      <c r="A79" s="144"/>
      <c r="B79" s="71"/>
      <c r="C79" s="74"/>
      <c r="D79" s="78"/>
      <c r="E79" s="92"/>
      <c r="F79" s="142" t="s">
        <v>283</v>
      </c>
      <c r="G79" s="163">
        <f aca="true" t="shared" si="28" ref="G79:N79">SUM(G70,G71,G72,G73,G74,G75,G76,G77,G78)</f>
        <v>-40.5</v>
      </c>
      <c r="H79" s="164">
        <f t="shared" si="28"/>
        <v>-3.4000000000000004</v>
      </c>
      <c r="I79" s="163">
        <f t="shared" si="28"/>
        <v>-0.1</v>
      </c>
      <c r="J79" s="164">
        <f t="shared" si="28"/>
        <v>0</v>
      </c>
      <c r="K79" s="163">
        <f t="shared" si="28"/>
        <v>-9</v>
      </c>
      <c r="L79" s="164">
        <f t="shared" si="28"/>
        <v>-0.5999999999999999</v>
      </c>
      <c r="M79" s="163">
        <f t="shared" si="28"/>
        <v>-49.6</v>
      </c>
      <c r="N79" s="164">
        <f t="shared" si="28"/>
        <v>-4</v>
      </c>
      <c r="O79" s="167"/>
      <c r="P79" s="163">
        <f aca="true" t="shared" si="29" ref="P79:W79">SUM(P70,P71,P72,P73,P74,P75,P76,P77,P78)</f>
        <v>-2.6000000000000005</v>
      </c>
      <c r="Q79" s="164">
        <f t="shared" si="29"/>
        <v>-3.6000000000000005</v>
      </c>
      <c r="R79" s="163">
        <f t="shared" si="29"/>
        <v>0</v>
      </c>
      <c r="S79" s="164">
        <f t="shared" si="29"/>
        <v>0</v>
      </c>
      <c r="T79" s="163">
        <f t="shared" si="29"/>
        <v>-0.8</v>
      </c>
      <c r="U79" s="164">
        <f t="shared" si="29"/>
        <v>-0.8</v>
      </c>
      <c r="V79" s="163">
        <f t="shared" si="29"/>
        <v>-3.4000000000000004</v>
      </c>
      <c r="W79" s="164">
        <f t="shared" si="29"/>
        <v>-4.4</v>
      </c>
      <c r="X79" s="168"/>
      <c r="Y79" s="163">
        <f aca="true" t="shared" si="30" ref="Y79:AF79">SUM(Y70,Y71,Y72,Y73,Y74,Y75,Y76,Y77,Y78)</f>
        <v>-3.3</v>
      </c>
      <c r="Z79" s="164">
        <f t="shared" si="30"/>
        <v>-3.6000000000000005</v>
      </c>
      <c r="AA79" s="163">
        <f t="shared" si="30"/>
        <v>0</v>
      </c>
      <c r="AB79" s="164">
        <f t="shared" si="30"/>
        <v>0</v>
      </c>
      <c r="AC79" s="163">
        <f t="shared" si="30"/>
        <v>-0.8</v>
      </c>
      <c r="AD79" s="164">
        <f t="shared" si="30"/>
        <v>-0.8</v>
      </c>
      <c r="AE79" s="163">
        <f t="shared" si="30"/>
        <v>-4.1</v>
      </c>
      <c r="AF79" s="164">
        <f t="shared" si="30"/>
        <v>-4.4</v>
      </c>
      <c r="AG79" s="168"/>
      <c r="AH79" s="163">
        <f aca="true" t="shared" si="31" ref="AH79:AO79">SUM(AH70,AH71,AH72,AH73,AH74,AH75,AH76,AH77,AH78)</f>
        <v>-3.8000000000000007</v>
      </c>
      <c r="AI79" s="164">
        <f t="shared" si="31"/>
        <v>-4</v>
      </c>
      <c r="AJ79" s="163">
        <f t="shared" si="31"/>
        <v>0</v>
      </c>
      <c r="AK79" s="164">
        <f t="shared" si="31"/>
        <v>0</v>
      </c>
      <c r="AL79" s="163">
        <f t="shared" si="31"/>
        <v>-0.8</v>
      </c>
      <c r="AM79" s="164">
        <f t="shared" si="31"/>
        <v>-0.8</v>
      </c>
      <c r="AN79" s="163">
        <f t="shared" si="31"/>
        <v>-4.6000000000000005</v>
      </c>
      <c r="AO79" s="164">
        <f t="shared" si="31"/>
        <v>-4.8</v>
      </c>
    </row>
    <row r="80" spans="1:41" ht="12.75">
      <c r="A80" s="144"/>
      <c r="B80" s="71"/>
      <c r="C80" s="74"/>
      <c r="D80" s="78"/>
      <c r="E80" s="92"/>
      <c r="F80" s="121"/>
      <c r="G80" s="163"/>
      <c r="H80" s="164"/>
      <c r="I80" s="163"/>
      <c r="J80" s="164"/>
      <c r="K80" s="163"/>
      <c r="L80" s="164"/>
      <c r="M80" s="163"/>
      <c r="N80" s="164"/>
      <c r="O80" s="167"/>
      <c r="P80" s="163"/>
      <c r="Q80" s="164"/>
      <c r="R80" s="163"/>
      <c r="S80" s="164"/>
      <c r="T80" s="163"/>
      <c r="U80" s="164"/>
      <c r="V80" s="163"/>
      <c r="W80" s="164"/>
      <c r="X80" s="168"/>
      <c r="Y80" s="163"/>
      <c r="Z80" s="164"/>
      <c r="AA80" s="163"/>
      <c r="AB80" s="164"/>
      <c r="AC80" s="163"/>
      <c r="AD80" s="164"/>
      <c r="AE80" s="163"/>
      <c r="AF80" s="164"/>
      <c r="AG80" s="168"/>
      <c r="AH80" s="163"/>
      <c r="AI80" s="164"/>
      <c r="AJ80" s="163"/>
      <c r="AK80" s="164"/>
      <c r="AL80" s="163"/>
      <c r="AM80" s="164"/>
      <c r="AN80" s="163"/>
      <c r="AO80" s="164"/>
    </row>
    <row r="81" spans="1:41" ht="12.75">
      <c r="A81" s="144"/>
      <c r="B81" s="71"/>
      <c r="C81" s="74"/>
      <c r="D81" s="78"/>
      <c r="E81" s="92"/>
      <c r="F81" s="121"/>
      <c r="G81" s="163"/>
      <c r="H81" s="164"/>
      <c r="I81" s="163"/>
      <c r="J81" s="164"/>
      <c r="K81" s="163"/>
      <c r="L81" s="164"/>
      <c r="M81" s="163"/>
      <c r="N81" s="164"/>
      <c r="O81" s="167"/>
      <c r="P81" s="163"/>
      <c r="Q81" s="164"/>
      <c r="R81" s="163"/>
      <c r="S81" s="164"/>
      <c r="T81" s="163"/>
      <c r="U81" s="164"/>
      <c r="V81" s="163"/>
      <c r="W81" s="164"/>
      <c r="X81" s="168"/>
      <c r="Y81" s="163"/>
      <c r="Z81" s="164"/>
      <c r="AA81" s="163"/>
      <c r="AB81" s="164"/>
      <c r="AC81" s="163"/>
      <c r="AD81" s="164"/>
      <c r="AE81" s="163"/>
      <c r="AF81" s="164"/>
      <c r="AG81" s="168"/>
      <c r="AH81" s="163"/>
      <c r="AI81" s="164"/>
      <c r="AJ81" s="163"/>
      <c r="AK81" s="164"/>
      <c r="AL81" s="163"/>
      <c r="AM81" s="164"/>
      <c r="AN81" s="163"/>
      <c r="AO81" s="164"/>
    </row>
    <row r="82" spans="1:41" ht="12.75">
      <c r="A82" s="136"/>
      <c r="B82" s="72"/>
      <c r="C82" s="75"/>
      <c r="D82" s="85"/>
      <c r="E82" s="99"/>
      <c r="F82" s="128"/>
      <c r="G82" s="223"/>
      <c r="H82" s="224"/>
      <c r="I82" s="225"/>
      <c r="J82" s="226"/>
      <c r="K82" s="225"/>
      <c r="L82" s="226"/>
      <c r="M82" s="225"/>
      <c r="N82" s="226"/>
      <c r="O82" s="227"/>
      <c r="P82" s="225"/>
      <c r="Q82" s="226"/>
      <c r="R82" s="225"/>
      <c r="S82" s="226"/>
      <c r="T82" s="225"/>
      <c r="U82" s="226"/>
      <c r="V82" s="225"/>
      <c r="W82" s="226"/>
      <c r="X82" s="227"/>
      <c r="Y82" s="225"/>
      <c r="Z82" s="226"/>
      <c r="AA82" s="225"/>
      <c r="AB82" s="226"/>
      <c r="AC82" s="225"/>
      <c r="AD82" s="226"/>
      <c r="AE82" s="225"/>
      <c r="AF82" s="226"/>
      <c r="AG82" s="228"/>
      <c r="AH82" s="225"/>
      <c r="AI82" s="226"/>
      <c r="AJ82" s="225"/>
      <c r="AK82" s="226"/>
      <c r="AL82" s="225"/>
      <c r="AM82" s="226"/>
      <c r="AN82" s="225"/>
      <c r="AO82" s="226"/>
    </row>
    <row r="83" spans="1:41" ht="12.75">
      <c r="A83" s="56"/>
      <c r="B83" s="57"/>
      <c r="C83" s="59"/>
      <c r="D83" s="38"/>
      <c r="E83" s="35"/>
      <c r="F83" s="35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30"/>
      <c r="Y83" s="229"/>
      <c r="Z83" s="229"/>
      <c r="AA83" s="229"/>
      <c r="AB83" s="229"/>
      <c r="AC83" s="229"/>
      <c r="AD83" s="229"/>
      <c r="AE83" s="229"/>
      <c r="AF83" s="229"/>
      <c r="AG83" s="231"/>
      <c r="AH83" s="230"/>
      <c r="AI83" s="229"/>
      <c r="AJ83" s="229"/>
      <c r="AK83" s="229"/>
      <c r="AL83" s="229"/>
      <c r="AM83" s="229"/>
      <c r="AN83" s="229"/>
      <c r="AO83" s="229"/>
    </row>
    <row r="84" spans="1:41" ht="12.75">
      <c r="A84" s="56"/>
      <c r="B84" s="57"/>
      <c r="C84" s="59"/>
      <c r="D84" s="38"/>
      <c r="E84" s="138" t="s">
        <v>279</v>
      </c>
      <c r="F84" s="35"/>
      <c r="G84" s="229">
        <f aca="true" t="shared" si="32" ref="G84:N84">SUM(G10,G12,G17,G27,G30,G32,G34,G40,G62,G67,G79)</f>
        <v>85.60000000000001</v>
      </c>
      <c r="H84" s="229">
        <f t="shared" si="32"/>
        <v>104.39999999999999</v>
      </c>
      <c r="I84" s="229">
        <f t="shared" si="32"/>
        <v>-87.09999999999998</v>
      </c>
      <c r="J84" s="229">
        <f t="shared" si="32"/>
        <v>-68.89999999999998</v>
      </c>
      <c r="K84" s="229">
        <f t="shared" si="32"/>
        <v>-8.6</v>
      </c>
      <c r="L84" s="229">
        <f t="shared" si="32"/>
        <v>-0.2999999999999998</v>
      </c>
      <c r="M84" s="229">
        <f t="shared" si="32"/>
        <v>-10.100000000000001</v>
      </c>
      <c r="N84" s="229">
        <f t="shared" si="32"/>
        <v>35.2</v>
      </c>
      <c r="O84" s="229"/>
      <c r="P84" s="229">
        <f aca="true" t="shared" si="33" ref="P84:W84">SUM(P10,P12,P17,P27,P30,P32,P34,P40,P62,P67,P79)</f>
        <v>107.80000000000001</v>
      </c>
      <c r="Q84" s="229">
        <f t="shared" si="33"/>
        <v>105.1</v>
      </c>
      <c r="R84" s="229">
        <f t="shared" si="33"/>
        <v>-70.6</v>
      </c>
      <c r="S84" s="229">
        <f t="shared" si="33"/>
        <v>-68.79999999999998</v>
      </c>
      <c r="T84" s="229">
        <f t="shared" si="33"/>
        <v>-0.5</v>
      </c>
      <c r="U84" s="229">
        <f t="shared" si="33"/>
        <v>-0.5</v>
      </c>
      <c r="V84" s="229">
        <f t="shared" si="33"/>
        <v>36.7</v>
      </c>
      <c r="W84" s="229">
        <f t="shared" si="33"/>
        <v>35.800000000000004</v>
      </c>
      <c r="X84" s="229"/>
      <c r="Y84" s="229">
        <f aca="true" t="shared" si="34" ref="Y84:AF84">SUM(Y10,Y12,Y17,Y27,Y30,Y32,Y34,Y40,Y62,Y67,Y79)</f>
        <v>105.9</v>
      </c>
      <c r="Z84" s="229">
        <f t="shared" si="34"/>
        <v>105.9</v>
      </c>
      <c r="AA84" s="229">
        <f t="shared" si="34"/>
        <v>-68.39999999999998</v>
      </c>
      <c r="AB84" s="229">
        <f t="shared" si="34"/>
        <v>-68.79999999999998</v>
      </c>
      <c r="AC84" s="229">
        <f t="shared" si="34"/>
        <v>-0.4</v>
      </c>
      <c r="AD84" s="229">
        <f t="shared" si="34"/>
        <v>-0.5</v>
      </c>
      <c r="AE84" s="229">
        <f t="shared" si="34"/>
        <v>37.1</v>
      </c>
      <c r="AF84" s="229">
        <f t="shared" si="34"/>
        <v>36.60000000000001</v>
      </c>
      <c r="AG84" s="229"/>
      <c r="AH84" s="229">
        <f aca="true" t="shared" si="35" ref="AH84:AO84">SUM(AH10,AH12,AH17,AH27,AH30,AH32,AH34,AH40,AH62,AH67,AH79)</f>
        <v>106.90000000000002</v>
      </c>
      <c r="AI84" s="229">
        <f t="shared" si="35"/>
        <v>106.4</v>
      </c>
      <c r="AJ84" s="229">
        <f t="shared" si="35"/>
        <v>-69.3</v>
      </c>
      <c r="AK84" s="229">
        <f t="shared" si="35"/>
        <v>-68.89999999999999</v>
      </c>
      <c r="AL84" s="229">
        <f t="shared" si="35"/>
        <v>-0.5</v>
      </c>
      <c r="AM84" s="229">
        <f t="shared" si="35"/>
        <v>-0.5</v>
      </c>
      <c r="AN84" s="229">
        <f t="shared" si="35"/>
        <v>37.1</v>
      </c>
      <c r="AO84" s="229">
        <f t="shared" si="35"/>
        <v>37.00000000000001</v>
      </c>
    </row>
    <row r="85" spans="1:41" ht="12.75">
      <c r="A85" s="56"/>
      <c r="B85" s="57"/>
      <c r="C85" s="59"/>
      <c r="D85" s="38"/>
      <c r="E85" s="138"/>
      <c r="F85" s="35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30"/>
      <c r="Y85" s="229"/>
      <c r="Z85" s="229"/>
      <c r="AA85" s="229"/>
      <c r="AB85" s="229"/>
      <c r="AC85" s="229"/>
      <c r="AD85" s="229"/>
      <c r="AE85" s="229"/>
      <c r="AF85" s="229"/>
      <c r="AG85" s="231"/>
      <c r="AH85" s="230"/>
      <c r="AI85" s="229"/>
      <c r="AJ85" s="229"/>
      <c r="AK85" s="229"/>
      <c r="AL85" s="229"/>
      <c r="AM85" s="229"/>
      <c r="AN85" s="229"/>
      <c r="AO85" s="229"/>
    </row>
    <row r="86" spans="1:41" ht="12.75">
      <c r="A86" s="56"/>
      <c r="B86" s="57"/>
      <c r="C86" s="59"/>
      <c r="D86" s="35"/>
      <c r="E86" s="32"/>
      <c r="F86" s="32"/>
      <c r="G86" s="229"/>
      <c r="H86" s="229"/>
      <c r="I86" s="229"/>
      <c r="J86" s="229"/>
      <c r="K86" s="233"/>
      <c r="L86" s="233"/>
      <c r="M86" s="229"/>
      <c r="N86" s="229"/>
      <c r="O86" s="229"/>
      <c r="P86" s="229"/>
      <c r="Q86" s="229"/>
      <c r="R86" s="229"/>
      <c r="S86" s="229"/>
      <c r="T86" s="229"/>
      <c r="U86" s="233"/>
      <c r="V86" s="233"/>
      <c r="W86" s="232"/>
      <c r="X86" s="232"/>
      <c r="Y86" s="229"/>
      <c r="Z86" s="229"/>
      <c r="AA86" s="229"/>
      <c r="AB86" s="229"/>
      <c r="AC86" s="229"/>
      <c r="AD86" s="229"/>
      <c r="AE86" s="233"/>
      <c r="AF86" s="233"/>
      <c r="AG86" s="233"/>
      <c r="AH86" s="232"/>
      <c r="AI86" s="229"/>
      <c r="AJ86" s="229"/>
      <c r="AK86" s="229"/>
      <c r="AL86" s="229"/>
      <c r="AM86" s="229"/>
      <c r="AN86" s="229"/>
      <c r="AO86" s="233"/>
    </row>
    <row r="87" spans="1:41" ht="13.5">
      <c r="A87" s="141" t="s">
        <v>60</v>
      </c>
      <c r="B87" s="9"/>
      <c r="C87" s="42"/>
      <c r="D87" s="46"/>
      <c r="E87" s="37"/>
      <c r="F87" s="37"/>
      <c r="G87" s="234"/>
      <c r="H87" s="234"/>
      <c r="I87" s="234"/>
      <c r="J87" s="234"/>
      <c r="K87" s="234"/>
      <c r="L87" s="234"/>
      <c r="M87" s="234"/>
      <c r="N87" s="234"/>
      <c r="O87" s="235"/>
      <c r="P87" s="235"/>
      <c r="Q87" s="235"/>
      <c r="R87" s="235"/>
      <c r="S87" s="235"/>
      <c r="T87" s="235"/>
      <c r="U87" s="236"/>
      <c r="V87" s="236"/>
      <c r="W87" s="237"/>
      <c r="X87" s="237"/>
      <c r="Y87" s="235"/>
      <c r="Z87" s="235"/>
      <c r="AA87" s="235"/>
      <c r="AB87" s="235"/>
      <c r="AC87" s="235"/>
      <c r="AD87" s="235"/>
      <c r="AE87" s="236"/>
      <c r="AF87" s="236"/>
      <c r="AG87" s="236"/>
      <c r="AH87" s="237"/>
      <c r="AI87" s="235"/>
      <c r="AJ87" s="235"/>
      <c r="AK87" s="235"/>
      <c r="AL87" s="235"/>
      <c r="AM87" s="235"/>
      <c r="AN87" s="235"/>
      <c r="AO87" s="236"/>
    </row>
    <row r="88" spans="1:41" ht="13.5">
      <c r="A88" s="66"/>
      <c r="B88" s="66"/>
      <c r="C88" s="66"/>
      <c r="D88" s="66"/>
      <c r="E88" s="65"/>
      <c r="F88" s="66"/>
      <c r="G88" s="262" t="s">
        <v>33</v>
      </c>
      <c r="H88" s="263"/>
      <c r="I88" s="263"/>
      <c r="J88" s="263"/>
      <c r="K88" s="263"/>
      <c r="L88" s="263"/>
      <c r="M88" s="263"/>
      <c r="N88" s="264"/>
      <c r="O88" s="235"/>
      <c r="P88" s="235"/>
      <c r="Q88" s="235"/>
      <c r="R88" s="235"/>
      <c r="S88" s="235"/>
      <c r="T88" s="235"/>
      <c r="U88" s="235"/>
      <c r="V88" s="235"/>
      <c r="W88" s="237"/>
      <c r="X88" s="237"/>
      <c r="Y88" s="235"/>
      <c r="Z88" s="235"/>
      <c r="AA88" s="235"/>
      <c r="AB88" s="235"/>
      <c r="AC88" s="235"/>
      <c r="AD88" s="235"/>
      <c r="AE88" s="235"/>
      <c r="AF88" s="235"/>
      <c r="AG88" s="235"/>
      <c r="AH88" s="237"/>
      <c r="AI88" s="235"/>
      <c r="AJ88" s="235"/>
      <c r="AK88" s="235"/>
      <c r="AL88" s="235"/>
      <c r="AM88" s="235"/>
      <c r="AN88" s="235"/>
      <c r="AO88" s="235"/>
    </row>
    <row r="89" spans="1:41" ht="12.75">
      <c r="A89" s="67"/>
      <c r="B89" s="67" t="s">
        <v>175</v>
      </c>
      <c r="C89" s="67"/>
      <c r="D89" s="67"/>
      <c r="E89" s="67"/>
      <c r="F89" s="67"/>
      <c r="G89" s="265" t="s">
        <v>35</v>
      </c>
      <c r="H89" s="266"/>
      <c r="I89" s="265" t="s">
        <v>36</v>
      </c>
      <c r="J89" s="266"/>
      <c r="K89" s="265" t="s">
        <v>3</v>
      </c>
      <c r="L89" s="266"/>
      <c r="M89" s="265" t="s">
        <v>37</v>
      </c>
      <c r="N89" s="266"/>
      <c r="O89" s="235"/>
      <c r="P89" s="235"/>
      <c r="Q89" s="235"/>
      <c r="R89" s="235"/>
      <c r="S89" s="235"/>
      <c r="T89" s="235"/>
      <c r="U89" s="235"/>
      <c r="V89" s="235"/>
      <c r="W89" s="237"/>
      <c r="X89" s="237"/>
      <c r="Y89" s="235"/>
      <c r="Z89" s="235"/>
      <c r="AA89" s="235"/>
      <c r="AB89" s="235"/>
      <c r="AC89" s="235"/>
      <c r="AD89" s="235"/>
      <c r="AE89" s="235"/>
      <c r="AF89" s="235"/>
      <c r="AG89" s="235"/>
      <c r="AH89" s="237"/>
      <c r="AI89" s="235"/>
      <c r="AJ89" s="235"/>
      <c r="AK89" s="235"/>
      <c r="AL89" s="235"/>
      <c r="AM89" s="235"/>
      <c r="AN89" s="235"/>
      <c r="AO89" s="235"/>
    </row>
    <row r="90" spans="1:41" ht="12.75">
      <c r="A90" s="68" t="s">
        <v>38</v>
      </c>
      <c r="B90" s="68" t="s">
        <v>176</v>
      </c>
      <c r="C90" s="68" t="s">
        <v>0</v>
      </c>
      <c r="D90" s="68" t="s">
        <v>39</v>
      </c>
      <c r="E90" s="68" t="s">
        <v>1</v>
      </c>
      <c r="F90" s="68" t="s">
        <v>40</v>
      </c>
      <c r="G90" s="238" t="s">
        <v>2</v>
      </c>
      <c r="H90" s="238" t="s">
        <v>41</v>
      </c>
      <c r="I90" s="238" t="s">
        <v>2</v>
      </c>
      <c r="J90" s="238" t="s">
        <v>41</v>
      </c>
      <c r="K90" s="238" t="s">
        <v>2</v>
      </c>
      <c r="L90" s="238" t="s">
        <v>41</v>
      </c>
      <c r="M90" s="238" t="s">
        <v>2</v>
      </c>
      <c r="N90" s="238" t="s">
        <v>41</v>
      </c>
      <c r="O90" s="235"/>
      <c r="P90" s="235"/>
      <c r="Q90" s="235"/>
      <c r="R90" s="235"/>
      <c r="S90" s="235"/>
      <c r="T90" s="235"/>
      <c r="U90" s="236"/>
      <c r="V90" s="236"/>
      <c r="W90" s="237"/>
      <c r="X90" s="237"/>
      <c r="Y90" s="235"/>
      <c r="Z90" s="235"/>
      <c r="AA90" s="235"/>
      <c r="AB90" s="235"/>
      <c r="AC90" s="235"/>
      <c r="AD90" s="235"/>
      <c r="AE90" s="236"/>
      <c r="AF90" s="236"/>
      <c r="AG90" s="236"/>
      <c r="AH90" s="237"/>
      <c r="AI90" s="235"/>
      <c r="AJ90" s="235"/>
      <c r="AK90" s="235"/>
      <c r="AL90" s="235"/>
      <c r="AM90" s="235"/>
      <c r="AN90" s="235"/>
      <c r="AO90" s="236"/>
    </row>
    <row r="91" spans="1:41" ht="12.75">
      <c r="A91" s="145"/>
      <c r="B91" s="105"/>
      <c r="C91" s="108"/>
      <c r="D91" s="110"/>
      <c r="E91" s="112"/>
      <c r="F91" s="130"/>
      <c r="G91" s="239"/>
      <c r="H91" s="240"/>
      <c r="I91" s="239"/>
      <c r="J91" s="240"/>
      <c r="K91" s="239"/>
      <c r="L91" s="240"/>
      <c r="M91" s="239"/>
      <c r="N91" s="240"/>
      <c r="O91" s="235"/>
      <c r="P91" s="235"/>
      <c r="Q91" s="235"/>
      <c r="R91" s="235"/>
      <c r="S91" s="235"/>
      <c r="T91" s="235"/>
      <c r="U91" s="235"/>
      <c r="V91" s="235"/>
      <c r="W91" s="237"/>
      <c r="X91" s="237"/>
      <c r="Y91" s="235"/>
      <c r="Z91" s="235"/>
      <c r="AA91" s="235"/>
      <c r="AB91" s="235"/>
      <c r="AC91" s="235"/>
      <c r="AD91" s="235"/>
      <c r="AE91" s="235"/>
      <c r="AF91" s="235"/>
      <c r="AG91" s="235"/>
      <c r="AH91" s="237"/>
      <c r="AI91" s="235"/>
      <c r="AJ91" s="235"/>
      <c r="AK91" s="235"/>
      <c r="AL91" s="235"/>
      <c r="AM91" s="235"/>
      <c r="AN91" s="235"/>
      <c r="AO91" s="235"/>
    </row>
    <row r="92" spans="1:41" ht="12.75">
      <c r="A92" s="146" t="s">
        <v>253</v>
      </c>
      <c r="B92" s="71">
        <v>627</v>
      </c>
      <c r="C92" s="74">
        <v>39234</v>
      </c>
      <c r="D92" s="78" t="s">
        <v>63</v>
      </c>
      <c r="E92" s="93" t="s">
        <v>84</v>
      </c>
      <c r="F92" s="132" t="s">
        <v>46</v>
      </c>
      <c r="G92" s="169">
        <v>-0.7</v>
      </c>
      <c r="H92" s="170">
        <v>0</v>
      </c>
      <c r="I92" s="169">
        <v>0</v>
      </c>
      <c r="J92" s="170">
        <v>0</v>
      </c>
      <c r="K92" s="169">
        <v>0</v>
      </c>
      <c r="L92" s="170">
        <v>0</v>
      </c>
      <c r="M92" s="175">
        <f>G92+I92+K92</f>
        <v>-0.7</v>
      </c>
      <c r="N92" s="176">
        <f>H92+J92+L92</f>
        <v>0</v>
      </c>
      <c r="O92" s="241"/>
      <c r="P92" s="242"/>
      <c r="Q92" s="242"/>
      <c r="R92" s="242"/>
      <c r="S92" s="242"/>
      <c r="T92" s="242"/>
      <c r="U92" s="242"/>
      <c r="V92" s="241"/>
      <c r="W92" s="241"/>
      <c r="X92" s="241"/>
      <c r="Y92" s="242"/>
      <c r="Z92" s="242"/>
      <c r="AA92" s="242"/>
      <c r="AB92" s="242"/>
      <c r="AC92" s="242"/>
      <c r="AD92" s="242"/>
      <c r="AE92" s="241"/>
      <c r="AF92" s="241"/>
      <c r="AG92" s="241"/>
      <c r="AH92" s="243"/>
      <c r="AI92" s="242"/>
      <c r="AJ92" s="242"/>
      <c r="AK92" s="242"/>
      <c r="AL92" s="242"/>
      <c r="AM92" s="242"/>
      <c r="AN92" s="241"/>
      <c r="AO92" s="241"/>
    </row>
    <row r="93" spans="1:41" ht="12.75">
      <c r="A93" s="146"/>
      <c r="B93" s="71"/>
      <c r="C93" s="74"/>
      <c r="D93" s="78"/>
      <c r="E93" s="93"/>
      <c r="F93" s="132"/>
      <c r="G93" s="169"/>
      <c r="H93" s="170"/>
      <c r="I93" s="169"/>
      <c r="J93" s="170"/>
      <c r="K93" s="169"/>
      <c r="L93" s="170"/>
      <c r="M93" s="175"/>
      <c r="N93" s="176"/>
      <c r="O93" s="241"/>
      <c r="P93" s="242"/>
      <c r="Q93" s="242"/>
      <c r="R93" s="242"/>
      <c r="S93" s="242"/>
      <c r="T93" s="242"/>
      <c r="U93" s="242"/>
      <c r="V93" s="241"/>
      <c r="W93" s="241"/>
      <c r="X93" s="241"/>
      <c r="Y93" s="242"/>
      <c r="Z93" s="242"/>
      <c r="AA93" s="242"/>
      <c r="AB93" s="242"/>
      <c r="AC93" s="242"/>
      <c r="AD93" s="242"/>
      <c r="AE93" s="241"/>
      <c r="AF93" s="241"/>
      <c r="AG93" s="241"/>
      <c r="AH93" s="243"/>
      <c r="AI93" s="242"/>
      <c r="AJ93" s="242"/>
      <c r="AK93" s="242"/>
      <c r="AL93" s="242"/>
      <c r="AM93" s="242"/>
      <c r="AN93" s="241"/>
      <c r="AO93" s="241"/>
    </row>
    <row r="94" spans="1:41" ht="12.75">
      <c r="A94" s="147" t="s">
        <v>244</v>
      </c>
      <c r="B94" s="106">
        <v>1</v>
      </c>
      <c r="C94" s="109">
        <v>39101</v>
      </c>
      <c r="D94" s="79" t="s">
        <v>115</v>
      </c>
      <c r="E94" s="113" t="s">
        <v>61</v>
      </c>
      <c r="F94" s="131" t="s">
        <v>6</v>
      </c>
      <c r="G94" s="169">
        <v>-19.8</v>
      </c>
      <c r="H94" s="170">
        <v>0</v>
      </c>
      <c r="I94" s="169" t="s">
        <v>7</v>
      </c>
      <c r="J94" s="170">
        <v>0</v>
      </c>
      <c r="K94" s="169">
        <v>-4.5</v>
      </c>
      <c r="L94" s="170">
        <v>0</v>
      </c>
      <c r="M94" s="175">
        <f>SUM(G94,I94,K94)</f>
        <v>-24.3</v>
      </c>
      <c r="N94" s="176">
        <f>H94+J94+L94</f>
        <v>0</v>
      </c>
      <c r="O94" s="241"/>
      <c r="P94" s="242"/>
      <c r="Q94" s="229"/>
      <c r="R94" s="229"/>
      <c r="S94" s="229"/>
      <c r="T94" s="229"/>
      <c r="U94" s="229"/>
      <c r="V94" s="244"/>
      <c r="W94" s="244"/>
      <c r="X94" s="244"/>
      <c r="Y94" s="229"/>
      <c r="Z94" s="229"/>
      <c r="AA94" s="229"/>
      <c r="AB94" s="229"/>
      <c r="AC94" s="229"/>
      <c r="AD94" s="229"/>
      <c r="AE94" s="244"/>
      <c r="AF94" s="244"/>
      <c r="AG94" s="244"/>
      <c r="AH94" s="232"/>
      <c r="AI94" s="229"/>
      <c r="AJ94" s="229"/>
      <c r="AK94" s="229"/>
      <c r="AL94" s="229"/>
      <c r="AM94" s="229"/>
      <c r="AN94" s="244"/>
      <c r="AO94" s="244"/>
    </row>
    <row r="95" spans="1:41" ht="12.75">
      <c r="A95" s="147"/>
      <c r="B95" s="106"/>
      <c r="C95" s="109"/>
      <c r="D95" s="79"/>
      <c r="E95" s="113"/>
      <c r="F95" s="131"/>
      <c r="G95" s="169"/>
      <c r="H95" s="170"/>
      <c r="I95" s="169"/>
      <c r="J95" s="170"/>
      <c r="K95" s="169"/>
      <c r="L95" s="170"/>
      <c r="M95" s="175"/>
      <c r="N95" s="176"/>
      <c r="O95" s="241"/>
      <c r="P95" s="242"/>
      <c r="Q95" s="229"/>
      <c r="R95" s="229"/>
      <c r="S95" s="229"/>
      <c r="T95" s="229"/>
      <c r="U95" s="229"/>
      <c r="V95" s="244"/>
      <c r="W95" s="244"/>
      <c r="X95" s="244"/>
      <c r="Y95" s="229"/>
      <c r="Z95" s="229"/>
      <c r="AA95" s="229"/>
      <c r="AB95" s="229"/>
      <c r="AC95" s="229"/>
      <c r="AD95" s="229"/>
      <c r="AE95" s="244"/>
      <c r="AF95" s="244"/>
      <c r="AG95" s="244"/>
      <c r="AH95" s="232"/>
      <c r="AI95" s="229"/>
      <c r="AJ95" s="229"/>
      <c r="AK95" s="229"/>
      <c r="AL95" s="229"/>
      <c r="AM95" s="229"/>
      <c r="AN95" s="244"/>
      <c r="AO95" s="244"/>
    </row>
    <row r="96" spans="1:41" ht="12.75">
      <c r="A96" s="146" t="s">
        <v>253</v>
      </c>
      <c r="B96" s="71">
        <v>627</v>
      </c>
      <c r="C96" s="74">
        <v>39234</v>
      </c>
      <c r="D96" s="78" t="s">
        <v>63</v>
      </c>
      <c r="E96" s="93" t="s">
        <v>84</v>
      </c>
      <c r="F96" s="133" t="s">
        <v>45</v>
      </c>
      <c r="G96" s="169">
        <v>-9</v>
      </c>
      <c r="H96" s="170">
        <v>0</v>
      </c>
      <c r="I96" s="169">
        <v>0</v>
      </c>
      <c r="J96" s="170">
        <v>0</v>
      </c>
      <c r="K96" s="169">
        <v>0</v>
      </c>
      <c r="L96" s="170">
        <v>0</v>
      </c>
      <c r="M96" s="175">
        <f>G96+I96+K96</f>
        <v>-9</v>
      </c>
      <c r="N96" s="176">
        <f>H96+J96+L96</f>
        <v>0</v>
      </c>
      <c r="O96" s="242"/>
      <c r="P96" s="242"/>
      <c r="Q96" s="229"/>
      <c r="R96" s="229"/>
      <c r="S96" s="229"/>
      <c r="T96" s="229"/>
      <c r="U96" s="229"/>
      <c r="V96" s="229"/>
      <c r="W96" s="232"/>
      <c r="X96" s="232"/>
      <c r="Y96" s="229"/>
      <c r="Z96" s="229"/>
      <c r="AA96" s="229"/>
      <c r="AB96" s="229"/>
      <c r="AC96" s="229"/>
      <c r="AD96" s="229"/>
      <c r="AE96" s="229"/>
      <c r="AF96" s="229"/>
      <c r="AG96" s="229"/>
      <c r="AH96" s="232"/>
      <c r="AI96" s="229"/>
      <c r="AJ96" s="229"/>
      <c r="AK96" s="229"/>
      <c r="AL96" s="229"/>
      <c r="AM96" s="229"/>
      <c r="AN96" s="229"/>
      <c r="AO96" s="229"/>
    </row>
    <row r="97" spans="1:41" ht="12.75">
      <c r="A97" s="146"/>
      <c r="B97" s="71"/>
      <c r="C97" s="74"/>
      <c r="D97" s="78"/>
      <c r="E97" s="93"/>
      <c r="F97" s="133"/>
      <c r="G97" s="169"/>
      <c r="H97" s="170"/>
      <c r="I97" s="169"/>
      <c r="J97" s="170"/>
      <c r="K97" s="169"/>
      <c r="L97" s="170"/>
      <c r="M97" s="175"/>
      <c r="N97" s="176"/>
      <c r="O97" s="242"/>
      <c r="P97" s="242"/>
      <c r="Q97" s="229"/>
      <c r="R97" s="229"/>
      <c r="S97" s="229"/>
      <c r="T97" s="229"/>
      <c r="U97" s="229"/>
      <c r="V97" s="229"/>
      <c r="W97" s="232"/>
      <c r="X97" s="232"/>
      <c r="Y97" s="229"/>
      <c r="Z97" s="229"/>
      <c r="AA97" s="229"/>
      <c r="AB97" s="229"/>
      <c r="AC97" s="229"/>
      <c r="AD97" s="229"/>
      <c r="AE97" s="229"/>
      <c r="AF97" s="229"/>
      <c r="AG97" s="229"/>
      <c r="AH97" s="232"/>
      <c r="AI97" s="229"/>
      <c r="AJ97" s="229"/>
      <c r="AK97" s="229"/>
      <c r="AL97" s="229"/>
      <c r="AM97" s="229"/>
      <c r="AN97" s="229"/>
      <c r="AO97" s="229"/>
    </row>
    <row r="98" spans="1:41" ht="12.75">
      <c r="A98" s="137" t="s">
        <v>245</v>
      </c>
      <c r="B98" s="107">
        <v>653</v>
      </c>
      <c r="C98" s="75">
        <v>39234</v>
      </c>
      <c r="D98" s="111" t="s">
        <v>85</v>
      </c>
      <c r="E98" s="114" t="s">
        <v>62</v>
      </c>
      <c r="F98" s="134" t="s">
        <v>27</v>
      </c>
      <c r="G98" s="245">
        <v>-1.7</v>
      </c>
      <c r="H98" s="246">
        <v>0</v>
      </c>
      <c r="I98" s="245">
        <v>1.7</v>
      </c>
      <c r="J98" s="246">
        <v>0</v>
      </c>
      <c r="K98" s="245">
        <v>0</v>
      </c>
      <c r="L98" s="246">
        <v>0</v>
      </c>
      <c r="M98" s="247">
        <f>G98+I98+K98</f>
        <v>0</v>
      </c>
      <c r="N98" s="248">
        <f>H98+J98+L98</f>
        <v>0</v>
      </c>
      <c r="O98" s="229"/>
      <c r="P98" s="229"/>
      <c r="Q98" s="229"/>
      <c r="R98" s="229"/>
      <c r="S98" s="229"/>
      <c r="T98" s="229"/>
      <c r="U98" s="233"/>
      <c r="V98" s="233"/>
      <c r="W98" s="232"/>
      <c r="X98" s="232"/>
      <c r="Y98" s="229"/>
      <c r="Z98" s="229"/>
      <c r="AA98" s="229"/>
      <c r="AB98" s="229"/>
      <c r="AC98" s="229"/>
      <c r="AD98" s="229"/>
      <c r="AE98" s="233"/>
      <c r="AF98" s="233"/>
      <c r="AG98" s="233"/>
      <c r="AH98" s="232"/>
      <c r="AI98" s="229"/>
      <c r="AJ98" s="229"/>
      <c r="AK98" s="229"/>
      <c r="AL98" s="229"/>
      <c r="AM98" s="229"/>
      <c r="AN98" s="229"/>
      <c r="AO98" s="233"/>
    </row>
    <row r="99" spans="1:41" ht="12.75">
      <c r="A99" s="58"/>
      <c r="B99" s="57"/>
      <c r="C99" s="59"/>
      <c r="D99" s="47"/>
      <c r="E99" s="32"/>
      <c r="F99" s="32"/>
      <c r="G99" s="229"/>
      <c r="H99" s="229"/>
      <c r="I99" s="229"/>
      <c r="J99" s="229"/>
      <c r="K99" s="233"/>
      <c r="L99" s="233"/>
      <c r="M99" s="229"/>
      <c r="N99" s="229"/>
      <c r="O99" s="229"/>
      <c r="P99" s="229"/>
      <c r="Q99" s="229"/>
      <c r="R99" s="229"/>
      <c r="S99" s="229"/>
      <c r="T99" s="229"/>
      <c r="U99" s="233"/>
      <c r="V99" s="233"/>
      <c r="W99" s="232"/>
      <c r="X99" s="232"/>
      <c r="Y99" s="229"/>
      <c r="Z99" s="229"/>
      <c r="AA99" s="229"/>
      <c r="AB99" s="229"/>
      <c r="AC99" s="229"/>
      <c r="AD99" s="229"/>
      <c r="AE99" s="233"/>
      <c r="AF99" s="233"/>
      <c r="AG99" s="233"/>
      <c r="AH99" s="232"/>
      <c r="AI99" s="229"/>
      <c r="AJ99" s="229"/>
      <c r="AK99" s="229"/>
      <c r="AL99" s="229"/>
      <c r="AM99" s="229"/>
      <c r="AN99" s="229"/>
      <c r="AO99" s="233"/>
    </row>
    <row r="100" spans="1:41" ht="12.75">
      <c r="A100" s="58"/>
      <c r="B100" s="57"/>
      <c r="C100" s="59"/>
      <c r="D100" s="47"/>
      <c r="E100" s="35" t="s">
        <v>280</v>
      </c>
      <c r="F100" s="32"/>
      <c r="G100" s="229">
        <f>SUM(G92:G98)</f>
        <v>-31.2</v>
      </c>
      <c r="H100" s="229">
        <f aca="true" t="shared" si="36" ref="H100:N100">SUM(H92:H98)</f>
        <v>0</v>
      </c>
      <c r="I100" s="229">
        <f t="shared" si="36"/>
        <v>1.7</v>
      </c>
      <c r="J100" s="229">
        <f t="shared" si="36"/>
        <v>0</v>
      </c>
      <c r="K100" s="229">
        <f t="shared" si="36"/>
        <v>-4.5</v>
      </c>
      <c r="L100" s="229">
        <f t="shared" si="36"/>
        <v>0</v>
      </c>
      <c r="M100" s="229">
        <f t="shared" si="36"/>
        <v>-34</v>
      </c>
      <c r="N100" s="229">
        <f t="shared" si="36"/>
        <v>0</v>
      </c>
      <c r="O100" s="229"/>
      <c r="P100" s="229"/>
      <c r="Q100" s="229"/>
      <c r="R100" s="229"/>
      <c r="S100" s="229"/>
      <c r="T100" s="229"/>
      <c r="U100" s="233"/>
      <c r="V100" s="233"/>
      <c r="W100" s="232"/>
      <c r="X100" s="232"/>
      <c r="Y100" s="229"/>
      <c r="Z100" s="229"/>
      <c r="AA100" s="229"/>
      <c r="AB100" s="229"/>
      <c r="AC100" s="229"/>
      <c r="AD100" s="229"/>
      <c r="AE100" s="233"/>
      <c r="AF100" s="233"/>
      <c r="AG100" s="233"/>
      <c r="AH100" s="232"/>
      <c r="AI100" s="229"/>
      <c r="AJ100" s="229"/>
      <c r="AK100" s="229"/>
      <c r="AL100" s="229"/>
      <c r="AM100" s="229"/>
      <c r="AN100" s="229"/>
      <c r="AO100" s="233"/>
    </row>
    <row r="101" spans="1:41" ht="12.75">
      <c r="A101" s="58"/>
      <c r="B101" s="57"/>
      <c r="C101" s="59"/>
      <c r="D101" s="47"/>
      <c r="E101" s="32"/>
      <c r="F101" s="32"/>
      <c r="G101" s="229"/>
      <c r="H101" s="229"/>
      <c r="I101" s="229"/>
      <c r="J101" s="229"/>
      <c r="K101" s="249"/>
      <c r="L101" s="249"/>
      <c r="M101" s="229"/>
      <c r="N101" s="229"/>
      <c r="O101" s="229"/>
      <c r="P101" s="229"/>
      <c r="Q101" s="229"/>
      <c r="R101" s="229"/>
      <c r="S101" s="229"/>
      <c r="T101" s="229"/>
      <c r="U101" s="249"/>
      <c r="V101" s="249"/>
      <c r="W101" s="230"/>
      <c r="X101" s="230"/>
      <c r="Y101" s="229"/>
      <c r="Z101" s="229"/>
      <c r="AA101" s="229"/>
      <c r="AB101" s="229"/>
      <c r="AC101" s="229"/>
      <c r="AD101" s="229"/>
      <c r="AE101" s="249"/>
      <c r="AF101" s="249"/>
      <c r="AG101" s="249"/>
      <c r="AH101" s="230"/>
      <c r="AI101" s="229"/>
      <c r="AJ101" s="229"/>
      <c r="AK101" s="229"/>
      <c r="AL101" s="229"/>
      <c r="AM101" s="229"/>
      <c r="AN101" s="229"/>
      <c r="AO101" s="249"/>
    </row>
    <row r="102" spans="1:41" ht="12.75">
      <c r="A102" s="58"/>
      <c r="B102" s="57"/>
      <c r="C102" s="59"/>
      <c r="D102" s="47"/>
      <c r="E102" s="35" t="s">
        <v>282</v>
      </c>
      <c r="F102" s="32"/>
      <c r="G102" s="229">
        <f aca="true" t="shared" si="37" ref="G102:AO102">G84+G100</f>
        <v>54.400000000000006</v>
      </c>
      <c r="H102" s="229">
        <f t="shared" si="37"/>
        <v>104.39999999999999</v>
      </c>
      <c r="I102" s="229">
        <f t="shared" si="37"/>
        <v>-85.39999999999998</v>
      </c>
      <c r="J102" s="229">
        <f t="shared" si="37"/>
        <v>-68.89999999999998</v>
      </c>
      <c r="K102" s="229">
        <f t="shared" si="37"/>
        <v>-13.1</v>
      </c>
      <c r="L102" s="229">
        <f t="shared" si="37"/>
        <v>-0.2999999999999998</v>
      </c>
      <c r="M102" s="229">
        <f t="shared" si="37"/>
        <v>-44.1</v>
      </c>
      <c r="N102" s="229">
        <f t="shared" si="37"/>
        <v>35.2</v>
      </c>
      <c r="O102" s="229">
        <f t="shared" si="37"/>
        <v>0</v>
      </c>
      <c r="P102" s="229">
        <f t="shared" si="37"/>
        <v>107.80000000000001</v>
      </c>
      <c r="Q102" s="229">
        <f t="shared" si="37"/>
        <v>105.1</v>
      </c>
      <c r="R102" s="229">
        <f t="shared" si="37"/>
        <v>-70.6</v>
      </c>
      <c r="S102" s="229">
        <f t="shared" si="37"/>
        <v>-68.79999999999998</v>
      </c>
      <c r="T102" s="229">
        <f t="shared" si="37"/>
        <v>-0.5</v>
      </c>
      <c r="U102" s="229">
        <f t="shared" si="37"/>
        <v>-0.5</v>
      </c>
      <c r="V102" s="229">
        <f t="shared" si="37"/>
        <v>36.7</v>
      </c>
      <c r="W102" s="229">
        <f t="shared" si="37"/>
        <v>35.800000000000004</v>
      </c>
      <c r="X102" s="229"/>
      <c r="Y102" s="229">
        <f t="shared" si="37"/>
        <v>105.9</v>
      </c>
      <c r="Z102" s="229">
        <f t="shared" si="37"/>
        <v>105.9</v>
      </c>
      <c r="AA102" s="229">
        <f t="shared" si="37"/>
        <v>-68.39999999999998</v>
      </c>
      <c r="AB102" s="229">
        <f t="shared" si="37"/>
        <v>-68.79999999999998</v>
      </c>
      <c r="AC102" s="229">
        <f t="shared" si="37"/>
        <v>-0.4</v>
      </c>
      <c r="AD102" s="229">
        <f t="shared" si="37"/>
        <v>-0.5</v>
      </c>
      <c r="AE102" s="229">
        <f t="shared" si="37"/>
        <v>37.1</v>
      </c>
      <c r="AF102" s="229">
        <f t="shared" si="37"/>
        <v>36.60000000000001</v>
      </c>
      <c r="AG102" s="229">
        <f t="shared" si="37"/>
        <v>0</v>
      </c>
      <c r="AH102" s="229">
        <f t="shared" si="37"/>
        <v>106.90000000000002</v>
      </c>
      <c r="AI102" s="229">
        <f t="shared" si="37"/>
        <v>106.4</v>
      </c>
      <c r="AJ102" s="229">
        <f t="shared" si="37"/>
        <v>-69.3</v>
      </c>
      <c r="AK102" s="229">
        <f t="shared" si="37"/>
        <v>-68.89999999999999</v>
      </c>
      <c r="AL102" s="229">
        <f t="shared" si="37"/>
        <v>-0.5</v>
      </c>
      <c r="AM102" s="229">
        <f t="shared" si="37"/>
        <v>-0.5</v>
      </c>
      <c r="AN102" s="229">
        <f t="shared" si="37"/>
        <v>37.1</v>
      </c>
      <c r="AO102" s="229">
        <f t="shared" si="37"/>
        <v>37.00000000000001</v>
      </c>
    </row>
    <row r="103" spans="1:41" ht="12.75">
      <c r="A103" s="58"/>
      <c r="B103" s="57"/>
      <c r="C103" s="59"/>
      <c r="D103" s="47"/>
      <c r="E103" s="35" t="s">
        <v>281</v>
      </c>
      <c r="F103" s="32"/>
      <c r="G103" s="229"/>
      <c r="H103" s="229"/>
      <c r="I103" s="229"/>
      <c r="J103" s="229"/>
      <c r="K103" s="233"/>
      <c r="L103" s="233"/>
      <c r="M103" s="229"/>
      <c r="N103" s="229"/>
      <c r="O103" s="229"/>
      <c r="P103" s="229"/>
      <c r="Q103" s="229"/>
      <c r="R103" s="229"/>
      <c r="S103" s="229"/>
      <c r="T103" s="229"/>
      <c r="U103" s="233"/>
      <c r="V103" s="233"/>
      <c r="W103" s="232"/>
      <c r="X103" s="232"/>
      <c r="Y103" s="229"/>
      <c r="Z103" s="229"/>
      <c r="AA103" s="229"/>
      <c r="AB103" s="229"/>
      <c r="AC103" s="229"/>
      <c r="AD103" s="229"/>
      <c r="AE103" s="233"/>
      <c r="AF103" s="233"/>
      <c r="AG103" s="233"/>
      <c r="AH103" s="232"/>
      <c r="AI103" s="229"/>
      <c r="AJ103" s="229"/>
      <c r="AK103" s="229"/>
      <c r="AL103" s="229"/>
      <c r="AM103" s="229"/>
      <c r="AN103" s="229"/>
      <c r="AO103" s="233"/>
    </row>
    <row r="104" spans="1:41" ht="12.75">
      <c r="A104" s="58"/>
      <c r="B104" s="57"/>
      <c r="C104" s="59"/>
      <c r="D104" s="47"/>
      <c r="E104" s="32"/>
      <c r="F104" s="32"/>
      <c r="G104" s="229"/>
      <c r="H104" s="229"/>
      <c r="I104" s="229"/>
      <c r="J104" s="229"/>
      <c r="K104" s="233"/>
      <c r="L104" s="233"/>
      <c r="M104" s="229"/>
      <c r="N104" s="229"/>
      <c r="O104" s="229"/>
      <c r="P104" s="229"/>
      <c r="Q104" s="229"/>
      <c r="R104" s="229"/>
      <c r="S104" s="229"/>
      <c r="T104" s="229"/>
      <c r="U104" s="233"/>
      <c r="V104" s="233"/>
      <c r="W104" s="232"/>
      <c r="X104" s="232"/>
      <c r="Y104" s="229"/>
      <c r="Z104" s="229"/>
      <c r="AA104" s="229"/>
      <c r="AB104" s="229"/>
      <c r="AC104" s="229"/>
      <c r="AD104" s="229"/>
      <c r="AE104" s="233"/>
      <c r="AF104" s="233"/>
      <c r="AG104" s="233"/>
      <c r="AH104" s="232"/>
      <c r="AI104" s="229"/>
      <c r="AJ104" s="229"/>
      <c r="AK104" s="229"/>
      <c r="AL104" s="229"/>
      <c r="AM104" s="229"/>
      <c r="AN104" s="229"/>
      <c r="AO104" s="233"/>
    </row>
    <row r="105" spans="1:41" ht="12.75">
      <c r="A105" s="58"/>
      <c r="B105" s="57"/>
      <c r="C105" s="59"/>
      <c r="D105" s="47"/>
      <c r="E105" s="32"/>
      <c r="F105" s="32"/>
      <c r="G105" s="229"/>
      <c r="H105" s="229"/>
      <c r="I105" s="229"/>
      <c r="J105" s="229"/>
      <c r="K105" s="233"/>
      <c r="L105" s="233"/>
      <c r="M105" s="229"/>
      <c r="N105" s="229"/>
      <c r="O105" s="229"/>
      <c r="P105" s="229"/>
      <c r="Q105" s="229"/>
      <c r="R105" s="229"/>
      <c r="S105" s="229"/>
      <c r="T105" s="229"/>
      <c r="U105" s="233"/>
      <c r="V105" s="233"/>
      <c r="W105" s="232"/>
      <c r="X105" s="232"/>
      <c r="Y105" s="229"/>
      <c r="Z105" s="229"/>
      <c r="AA105" s="229"/>
      <c r="AB105" s="229"/>
      <c r="AC105" s="229"/>
      <c r="AD105" s="229"/>
      <c r="AE105" s="233"/>
      <c r="AF105" s="233"/>
      <c r="AG105" s="233"/>
      <c r="AH105" s="232"/>
      <c r="AI105" s="229"/>
      <c r="AJ105" s="229"/>
      <c r="AK105" s="229"/>
      <c r="AL105" s="229"/>
      <c r="AM105" s="229"/>
      <c r="AN105" s="229"/>
      <c r="AO105" s="233"/>
    </row>
    <row r="106" spans="1:41" ht="12.75">
      <c r="A106" s="18"/>
      <c r="C106" s="60"/>
      <c r="E106" s="32"/>
      <c r="F106" s="32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32"/>
      <c r="X106" s="232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32"/>
      <c r="AI106" s="229"/>
      <c r="AJ106" s="229"/>
      <c r="AK106" s="229"/>
      <c r="AL106" s="229"/>
      <c r="AM106" s="229"/>
      <c r="AN106" s="229"/>
      <c r="AO106" s="229"/>
    </row>
    <row r="107" spans="1:41" ht="12.75">
      <c r="A107" s="14"/>
      <c r="C107" s="60"/>
      <c r="E107" s="32"/>
      <c r="F107" s="32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32"/>
      <c r="X107" s="232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32"/>
      <c r="AI107" s="229"/>
      <c r="AJ107" s="229"/>
      <c r="AK107" s="229"/>
      <c r="AL107" s="229"/>
      <c r="AM107" s="229"/>
      <c r="AN107" s="229"/>
      <c r="AO107" s="229"/>
    </row>
    <row r="108" spans="1:41" ht="12.75">
      <c r="A108" s="14"/>
      <c r="C108" s="60"/>
      <c r="E108" s="32"/>
      <c r="F108" s="32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32"/>
      <c r="X108" s="232"/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32"/>
      <c r="AI108" s="229"/>
      <c r="AJ108" s="229"/>
      <c r="AK108" s="229"/>
      <c r="AL108" s="229"/>
      <c r="AM108" s="229"/>
      <c r="AN108" s="229"/>
      <c r="AO108" s="229"/>
    </row>
    <row r="109" spans="1:41" ht="12.75">
      <c r="A109" s="140"/>
      <c r="C109" s="60"/>
      <c r="E109" s="32"/>
      <c r="F109" s="32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32"/>
      <c r="X109" s="232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32"/>
      <c r="AI109" s="229"/>
      <c r="AJ109" s="229"/>
      <c r="AK109" s="229"/>
      <c r="AL109" s="229"/>
      <c r="AM109" s="229"/>
      <c r="AN109" s="229"/>
      <c r="AO109" s="229"/>
    </row>
    <row r="110" spans="1:41" ht="12.75">
      <c r="A110" s="140"/>
      <c r="C110" s="60"/>
      <c r="E110" s="32"/>
      <c r="F110" s="32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32"/>
      <c r="X110" s="232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32"/>
      <c r="AI110" s="229"/>
      <c r="AJ110" s="229"/>
      <c r="AK110" s="229"/>
      <c r="AL110" s="229"/>
      <c r="AM110" s="229"/>
      <c r="AN110" s="229"/>
      <c r="AO110" s="229"/>
    </row>
    <row r="111" spans="7:41" ht="12.75">
      <c r="G111" s="251"/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  <c r="T111" s="251"/>
      <c r="U111" s="251"/>
      <c r="V111" s="251"/>
      <c r="W111" s="251"/>
      <c r="X111" s="251"/>
      <c r="Y111" s="251"/>
      <c r="Z111" s="251"/>
      <c r="AA111" s="251"/>
      <c r="AB111" s="251"/>
      <c r="AC111" s="251"/>
      <c r="AD111" s="251"/>
      <c r="AE111" s="251"/>
      <c r="AF111" s="251"/>
      <c r="AG111" s="251"/>
      <c r="AH111" s="251"/>
      <c r="AI111" s="251"/>
      <c r="AJ111" s="251"/>
      <c r="AK111" s="251"/>
      <c r="AL111" s="251"/>
      <c r="AM111" s="251"/>
      <c r="AN111" s="251"/>
      <c r="AO111" s="251"/>
    </row>
    <row r="112" spans="7:41" ht="12.75"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51"/>
      <c r="W112" s="251"/>
      <c r="X112" s="251"/>
      <c r="Y112" s="251"/>
      <c r="Z112" s="251"/>
      <c r="AA112" s="251"/>
      <c r="AB112" s="251"/>
      <c r="AC112" s="251"/>
      <c r="AD112" s="251"/>
      <c r="AE112" s="251"/>
      <c r="AF112" s="251"/>
      <c r="AG112" s="251"/>
      <c r="AH112" s="251"/>
      <c r="AI112" s="251"/>
      <c r="AJ112" s="251"/>
      <c r="AK112" s="251"/>
      <c r="AL112" s="251"/>
      <c r="AM112" s="251"/>
      <c r="AN112" s="251"/>
      <c r="AO112" s="251"/>
    </row>
    <row r="113" spans="7:41" ht="12.75"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  <c r="T113" s="251"/>
      <c r="U113" s="251"/>
      <c r="V113" s="251"/>
      <c r="W113" s="251"/>
      <c r="X113" s="251"/>
      <c r="Y113" s="251"/>
      <c r="Z113" s="251"/>
      <c r="AA113" s="251"/>
      <c r="AB113" s="251"/>
      <c r="AC113" s="251"/>
      <c r="AD113" s="251"/>
      <c r="AE113" s="251"/>
      <c r="AF113" s="251"/>
      <c r="AG113" s="251"/>
      <c r="AH113" s="251"/>
      <c r="AI113" s="251"/>
      <c r="AJ113" s="251"/>
      <c r="AK113" s="251"/>
      <c r="AL113" s="251"/>
      <c r="AM113" s="251"/>
      <c r="AN113" s="251"/>
      <c r="AO113" s="251"/>
    </row>
    <row r="114" spans="7:41" ht="12.75"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  <c r="T114" s="251"/>
      <c r="U114" s="251"/>
      <c r="V114" s="251"/>
      <c r="W114" s="251"/>
      <c r="X114" s="251"/>
      <c r="Y114" s="251"/>
      <c r="Z114" s="251"/>
      <c r="AA114" s="251"/>
      <c r="AB114" s="251"/>
      <c r="AC114" s="251"/>
      <c r="AD114" s="251"/>
      <c r="AE114" s="251"/>
      <c r="AF114" s="251"/>
      <c r="AG114" s="251"/>
      <c r="AH114" s="251"/>
      <c r="AI114" s="251"/>
      <c r="AJ114" s="251"/>
      <c r="AK114" s="251"/>
      <c r="AL114" s="251"/>
      <c r="AM114" s="251"/>
      <c r="AN114" s="251"/>
      <c r="AO114" s="251"/>
    </row>
    <row r="115" spans="7:41" ht="12.75"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T115" s="251"/>
      <c r="U115" s="251"/>
      <c r="V115" s="251"/>
      <c r="W115" s="251"/>
      <c r="X115" s="251"/>
      <c r="Y115" s="251"/>
      <c r="Z115" s="251"/>
      <c r="AA115" s="251"/>
      <c r="AB115" s="251"/>
      <c r="AC115" s="251"/>
      <c r="AD115" s="251"/>
      <c r="AE115" s="251"/>
      <c r="AF115" s="251"/>
      <c r="AG115" s="251"/>
      <c r="AH115" s="251"/>
      <c r="AI115" s="251"/>
      <c r="AJ115" s="251"/>
      <c r="AK115" s="251"/>
      <c r="AL115" s="251"/>
      <c r="AM115" s="251"/>
      <c r="AN115" s="251"/>
      <c r="AO115" s="251"/>
    </row>
    <row r="116" spans="7:41" ht="12.75"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  <c r="T116" s="251"/>
      <c r="U116" s="251"/>
      <c r="V116" s="251"/>
      <c r="W116" s="251"/>
      <c r="X116" s="251"/>
      <c r="Y116" s="251"/>
      <c r="Z116" s="251"/>
      <c r="AA116" s="251"/>
      <c r="AB116" s="251"/>
      <c r="AC116" s="251"/>
      <c r="AD116" s="251"/>
      <c r="AE116" s="251"/>
      <c r="AF116" s="251"/>
      <c r="AG116" s="251"/>
      <c r="AH116" s="251"/>
      <c r="AI116" s="251"/>
      <c r="AJ116" s="251"/>
      <c r="AK116" s="251"/>
      <c r="AL116" s="251"/>
      <c r="AM116" s="251"/>
      <c r="AN116" s="251"/>
      <c r="AO116" s="251"/>
    </row>
    <row r="117" spans="7:41" ht="12.75"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  <c r="T117" s="251"/>
      <c r="U117" s="251"/>
      <c r="V117" s="251"/>
      <c r="W117" s="251"/>
      <c r="X117" s="251"/>
      <c r="Y117" s="251"/>
      <c r="Z117" s="251"/>
      <c r="AA117" s="251"/>
      <c r="AB117" s="251"/>
      <c r="AC117" s="251"/>
      <c r="AD117" s="251"/>
      <c r="AE117" s="251"/>
      <c r="AF117" s="251"/>
      <c r="AG117" s="251"/>
      <c r="AH117" s="251"/>
      <c r="AI117" s="251"/>
      <c r="AJ117" s="251"/>
      <c r="AK117" s="251"/>
      <c r="AL117" s="251"/>
      <c r="AM117" s="251"/>
      <c r="AN117" s="251"/>
      <c r="AO117" s="251"/>
    </row>
    <row r="118" spans="7:41" ht="12.75"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1"/>
      <c r="Y118" s="251"/>
      <c r="Z118" s="251"/>
      <c r="AA118" s="251"/>
      <c r="AB118" s="251"/>
      <c r="AC118" s="251"/>
      <c r="AD118" s="251"/>
      <c r="AE118" s="251"/>
      <c r="AF118" s="251"/>
      <c r="AG118" s="251"/>
      <c r="AH118" s="251"/>
      <c r="AI118" s="251"/>
      <c r="AJ118" s="251"/>
      <c r="AK118" s="251"/>
      <c r="AL118" s="251"/>
      <c r="AM118" s="251"/>
      <c r="AN118" s="251"/>
      <c r="AO118" s="251"/>
    </row>
    <row r="119" spans="7:41" ht="12.75"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251"/>
      <c r="R119" s="251"/>
      <c r="S119" s="251"/>
      <c r="T119" s="251"/>
      <c r="U119" s="251"/>
      <c r="V119" s="251"/>
      <c r="W119" s="251"/>
      <c r="X119" s="251"/>
      <c r="Y119" s="251"/>
      <c r="Z119" s="251"/>
      <c r="AA119" s="251"/>
      <c r="AB119" s="251"/>
      <c r="AC119" s="251"/>
      <c r="AD119" s="251"/>
      <c r="AE119" s="251"/>
      <c r="AF119" s="251"/>
      <c r="AG119" s="251"/>
      <c r="AH119" s="251"/>
      <c r="AI119" s="251"/>
      <c r="AJ119" s="251"/>
      <c r="AK119" s="251"/>
      <c r="AL119" s="251"/>
      <c r="AM119" s="251"/>
      <c r="AN119" s="251"/>
      <c r="AO119" s="251"/>
    </row>
    <row r="120" spans="7:41" ht="12.75"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51"/>
      <c r="R120" s="251"/>
      <c r="S120" s="251"/>
      <c r="T120" s="251"/>
      <c r="U120" s="251"/>
      <c r="V120" s="251"/>
      <c r="W120" s="251"/>
      <c r="X120" s="251"/>
      <c r="Y120" s="251"/>
      <c r="Z120" s="251"/>
      <c r="AA120" s="251"/>
      <c r="AB120" s="251"/>
      <c r="AC120" s="251"/>
      <c r="AD120" s="251"/>
      <c r="AE120" s="251"/>
      <c r="AF120" s="251"/>
      <c r="AG120" s="251"/>
      <c r="AH120" s="251"/>
      <c r="AI120" s="251"/>
      <c r="AJ120" s="251"/>
      <c r="AK120" s="251"/>
      <c r="AL120" s="251"/>
      <c r="AM120" s="251"/>
      <c r="AN120" s="251"/>
      <c r="AO120" s="251"/>
    </row>
    <row r="121" spans="7:41" ht="12.75">
      <c r="G121" s="251"/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  <c r="T121" s="251"/>
      <c r="U121" s="251"/>
      <c r="V121" s="251"/>
      <c r="W121" s="251"/>
      <c r="X121" s="251"/>
      <c r="Y121" s="251"/>
      <c r="Z121" s="251"/>
      <c r="AA121" s="251"/>
      <c r="AB121" s="251"/>
      <c r="AC121" s="251"/>
      <c r="AD121" s="251"/>
      <c r="AE121" s="251"/>
      <c r="AF121" s="251"/>
      <c r="AG121" s="251"/>
      <c r="AH121" s="251"/>
      <c r="AI121" s="251"/>
      <c r="AJ121" s="251"/>
      <c r="AK121" s="251"/>
      <c r="AL121" s="251"/>
      <c r="AM121" s="251"/>
      <c r="AN121" s="251"/>
      <c r="AO121" s="251"/>
    </row>
    <row r="122" spans="7:41" ht="12.75">
      <c r="G122" s="251"/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  <c r="T122" s="251"/>
      <c r="U122" s="251"/>
      <c r="V122" s="251"/>
      <c r="W122" s="251"/>
      <c r="X122" s="251"/>
      <c r="Y122" s="251"/>
      <c r="Z122" s="251"/>
      <c r="AA122" s="251"/>
      <c r="AB122" s="251"/>
      <c r="AC122" s="251"/>
      <c r="AD122" s="251"/>
      <c r="AE122" s="251"/>
      <c r="AF122" s="251"/>
      <c r="AG122" s="251"/>
      <c r="AH122" s="251"/>
      <c r="AI122" s="251"/>
      <c r="AJ122" s="251"/>
      <c r="AK122" s="251"/>
      <c r="AL122" s="251"/>
      <c r="AM122" s="251"/>
      <c r="AN122" s="251"/>
      <c r="AO122" s="251"/>
    </row>
    <row r="123" spans="7:41" ht="12.75">
      <c r="G123" s="251"/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  <c r="T123" s="251"/>
      <c r="U123" s="251"/>
      <c r="V123" s="251"/>
      <c r="W123" s="251"/>
      <c r="X123" s="251"/>
      <c r="Y123" s="251"/>
      <c r="Z123" s="251"/>
      <c r="AA123" s="251"/>
      <c r="AB123" s="251"/>
      <c r="AC123" s="251"/>
      <c r="AD123" s="251"/>
      <c r="AE123" s="251"/>
      <c r="AF123" s="251"/>
      <c r="AG123" s="251"/>
      <c r="AH123" s="251"/>
      <c r="AI123" s="251"/>
      <c r="AJ123" s="251"/>
      <c r="AK123" s="251"/>
      <c r="AL123" s="251"/>
      <c r="AM123" s="251"/>
      <c r="AN123" s="251"/>
      <c r="AO123" s="251"/>
    </row>
    <row r="124" spans="7:41" ht="12.75"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  <c r="T124" s="251"/>
      <c r="U124" s="251"/>
      <c r="V124" s="251"/>
      <c r="W124" s="251"/>
      <c r="X124" s="251"/>
      <c r="Y124" s="251"/>
      <c r="Z124" s="251"/>
      <c r="AA124" s="251"/>
      <c r="AB124" s="251"/>
      <c r="AC124" s="251"/>
      <c r="AD124" s="251"/>
      <c r="AE124" s="251"/>
      <c r="AF124" s="251"/>
      <c r="AG124" s="251"/>
      <c r="AH124" s="251"/>
      <c r="AI124" s="251"/>
      <c r="AJ124" s="251"/>
      <c r="AK124" s="251"/>
      <c r="AL124" s="251"/>
      <c r="AM124" s="251"/>
      <c r="AN124" s="251"/>
      <c r="AO124" s="251"/>
    </row>
    <row r="125" spans="7:41" ht="12.75"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  <c r="T125" s="251"/>
      <c r="U125" s="251"/>
      <c r="V125" s="251"/>
      <c r="W125" s="251"/>
      <c r="X125" s="251"/>
      <c r="Y125" s="251"/>
      <c r="Z125" s="251"/>
      <c r="AA125" s="251"/>
      <c r="AB125" s="251"/>
      <c r="AC125" s="251"/>
      <c r="AD125" s="251"/>
      <c r="AE125" s="251"/>
      <c r="AF125" s="251"/>
      <c r="AG125" s="251"/>
      <c r="AH125" s="251"/>
      <c r="AI125" s="251"/>
      <c r="AJ125" s="251"/>
      <c r="AK125" s="251"/>
      <c r="AL125" s="251"/>
      <c r="AM125" s="251"/>
      <c r="AN125" s="251"/>
      <c r="AO125" s="251"/>
    </row>
    <row r="126" spans="7:41" ht="12.75">
      <c r="G126" s="251"/>
      <c r="H126" s="251"/>
      <c r="I126" s="251"/>
      <c r="J126" s="251"/>
      <c r="K126" s="251"/>
      <c r="L126" s="251"/>
      <c r="M126" s="251"/>
      <c r="N126" s="251"/>
      <c r="O126" s="251"/>
      <c r="P126" s="251"/>
      <c r="Q126" s="251"/>
      <c r="R126" s="251"/>
      <c r="S126" s="251"/>
      <c r="T126" s="251"/>
      <c r="U126" s="251"/>
      <c r="V126" s="251"/>
      <c r="W126" s="251"/>
      <c r="X126" s="251"/>
      <c r="Y126" s="251"/>
      <c r="Z126" s="251"/>
      <c r="AA126" s="251"/>
      <c r="AB126" s="251"/>
      <c r="AC126" s="251"/>
      <c r="AD126" s="251"/>
      <c r="AE126" s="251"/>
      <c r="AF126" s="251"/>
      <c r="AG126" s="251"/>
      <c r="AH126" s="251"/>
      <c r="AI126" s="251"/>
      <c r="AJ126" s="251"/>
      <c r="AK126" s="251"/>
      <c r="AL126" s="251"/>
      <c r="AM126" s="251"/>
      <c r="AN126" s="251"/>
      <c r="AO126" s="251"/>
    </row>
    <row r="127" spans="7:41" ht="12.75"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51"/>
      <c r="U127" s="251"/>
      <c r="V127" s="251"/>
      <c r="W127" s="251"/>
      <c r="X127" s="251"/>
      <c r="Y127" s="251"/>
      <c r="Z127" s="251"/>
      <c r="AA127" s="251"/>
      <c r="AB127" s="251"/>
      <c r="AC127" s="251"/>
      <c r="AD127" s="251"/>
      <c r="AE127" s="251"/>
      <c r="AF127" s="251"/>
      <c r="AG127" s="251"/>
      <c r="AH127" s="251"/>
      <c r="AI127" s="251"/>
      <c r="AJ127" s="251"/>
      <c r="AK127" s="251"/>
      <c r="AL127" s="251"/>
      <c r="AM127" s="251"/>
      <c r="AN127" s="251"/>
      <c r="AO127" s="251"/>
    </row>
    <row r="128" spans="7:41" ht="12.75">
      <c r="G128" s="251"/>
      <c r="H128" s="251"/>
      <c r="I128" s="251"/>
      <c r="J128" s="251"/>
      <c r="K128" s="251"/>
      <c r="L128" s="251"/>
      <c r="M128" s="251"/>
      <c r="N128" s="251"/>
      <c r="O128" s="251"/>
      <c r="P128" s="251"/>
      <c r="Q128" s="251"/>
      <c r="R128" s="251"/>
      <c r="S128" s="251"/>
      <c r="T128" s="251"/>
      <c r="U128" s="251"/>
      <c r="V128" s="251"/>
      <c r="W128" s="251"/>
      <c r="X128" s="251"/>
      <c r="Y128" s="251"/>
      <c r="Z128" s="251"/>
      <c r="AA128" s="251"/>
      <c r="AB128" s="251"/>
      <c r="AC128" s="251"/>
      <c r="AD128" s="251"/>
      <c r="AE128" s="251"/>
      <c r="AF128" s="251"/>
      <c r="AG128" s="251"/>
      <c r="AH128" s="251"/>
      <c r="AI128" s="251"/>
      <c r="AJ128" s="251"/>
      <c r="AK128" s="251"/>
      <c r="AL128" s="251"/>
      <c r="AM128" s="251"/>
      <c r="AN128" s="251"/>
      <c r="AO128" s="251"/>
    </row>
    <row r="129" spans="7:41" ht="12.75">
      <c r="G129" s="251"/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  <c r="T129" s="251"/>
      <c r="U129" s="251"/>
      <c r="V129" s="251"/>
      <c r="W129" s="251"/>
      <c r="X129" s="251"/>
      <c r="Y129" s="251"/>
      <c r="Z129" s="251"/>
      <c r="AA129" s="251"/>
      <c r="AB129" s="251"/>
      <c r="AC129" s="251"/>
      <c r="AD129" s="251"/>
      <c r="AE129" s="251"/>
      <c r="AF129" s="251"/>
      <c r="AG129" s="251"/>
      <c r="AH129" s="251"/>
      <c r="AI129" s="251"/>
      <c r="AJ129" s="251"/>
      <c r="AK129" s="251"/>
      <c r="AL129" s="251"/>
      <c r="AM129" s="251"/>
      <c r="AN129" s="251"/>
      <c r="AO129" s="251"/>
    </row>
  </sheetData>
  <mergeCells count="28">
    <mergeCell ref="AN7:AO7"/>
    <mergeCell ref="G88:N88"/>
    <mergeCell ref="G89:H89"/>
    <mergeCell ref="I89:J89"/>
    <mergeCell ref="K89:L89"/>
    <mergeCell ref="M89:N89"/>
    <mergeCell ref="AE7:AF7"/>
    <mergeCell ref="AH7:AI7"/>
    <mergeCell ref="AJ7:AK7"/>
    <mergeCell ref="AL7:AM7"/>
    <mergeCell ref="V7:W7"/>
    <mergeCell ref="Y7:Z7"/>
    <mergeCell ref="AA7:AB7"/>
    <mergeCell ref="AC7:AD7"/>
    <mergeCell ref="A1:W1"/>
    <mergeCell ref="Y6:AF6"/>
    <mergeCell ref="AH6:AO6"/>
    <mergeCell ref="G7:H7"/>
    <mergeCell ref="I7:J7"/>
    <mergeCell ref="K7:L7"/>
    <mergeCell ref="M7:N7"/>
    <mergeCell ref="P7:Q7"/>
    <mergeCell ref="R7:S7"/>
    <mergeCell ref="T7:U7"/>
    <mergeCell ref="A2:W2"/>
    <mergeCell ref="G6:N6"/>
    <mergeCell ref="P6:W6"/>
    <mergeCell ref="A3:W3"/>
  </mergeCells>
  <printOptions/>
  <pageMargins left="0.75" right="0.75" top="1" bottom="1" header="0.5" footer="0.5"/>
  <pageSetup fitToHeight="3" fitToWidth="1" horizontalDpi="600" verticalDpi="600" orientation="landscape" paperSize="5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Johnson</dc:creator>
  <cp:keywords/>
  <dc:description/>
  <cp:lastModifiedBy>johnson.pam</cp:lastModifiedBy>
  <cp:lastPrinted>2007-07-09T17:48:32Z</cp:lastPrinted>
  <dcterms:created xsi:type="dcterms:W3CDTF">1999-10-06T13:08:25Z</dcterms:created>
  <dcterms:modified xsi:type="dcterms:W3CDTF">2007-07-17T15:46:41Z</dcterms:modified>
  <cp:category/>
  <cp:version/>
  <cp:contentType/>
  <cp:contentStatus/>
</cp:coreProperties>
</file>