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'2008'!$A$1:$O$33</definedName>
    <definedName name="_xlnm.Print_Area" localSheetId="12">'2009'!$A$1:$O$36</definedName>
    <definedName name="_xlnm.Print_Area" localSheetId="11">'2010'!$A$1:$O$32</definedName>
    <definedName name="_xlnm.Print_Area" localSheetId="10">'2011'!$A$1:$O$34</definedName>
    <definedName name="_xlnm.Print_Area" localSheetId="9">'2012'!$A$1:$O$27</definedName>
    <definedName name="_xlnm.Print_Area" localSheetId="8">'2013'!$A$1:$O$29</definedName>
    <definedName name="_xlnm.Print_Area" localSheetId="7">'2014'!$A$1:$O$29</definedName>
    <definedName name="_xlnm.Print_Area" localSheetId="6">'2015'!$A$1:$O$24</definedName>
    <definedName name="_xlnm.Print_Area" localSheetId="5">'2016'!$A$1:$O$27</definedName>
    <definedName name="_xlnm.Print_Area" localSheetId="4">'2017'!$A$1:$O$27</definedName>
    <definedName name="_xlnm.Print_Area" localSheetId="3">'2018'!$A$1:$O$28</definedName>
    <definedName name="_xlnm.Print_Area" localSheetId="2">'2019'!$A$1:$O$29</definedName>
    <definedName name="_xlnm.Print_Area" localSheetId="1">'2020'!$A$1:$O$27</definedName>
    <definedName name="_xlnm.Print_Area" localSheetId="0">'2021'!$A$1:$P$21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<sst xmlns="http://schemas.openxmlformats.org/spreadsheetml/2006/main" count="572" uniqueCount="107">
  <si>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</si>
  <si>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</si>
  <si>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</si>
  <si>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</si>
  <si>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</si>
  <si>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</si>
  <si>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</si>
  <si>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</si>
  <si>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</si>
  <si>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</si>
  <si>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</si>
  <si>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</si>
  <si>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</si>
  <si>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Permits, Fees, and Special Assessments</t>
  </si>
  <si>
    <t>Franchise Fee - Electricity</t>
  </si>
  <si>
    <t>Franchise Fee - Gas</t>
  </si>
  <si>
    <t>Franchise Fee - Cable Television</t>
  </si>
  <si>
    <t>Federal Grant - General Government</t>
  </si>
  <si>
    <t>Intergovernmental Revenue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</si>
  <si>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</si>
  <si>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</si>
  <si>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</si>
  <si>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</si>
  <si>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</si>
  <si>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</si>
  <si>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</si>
  <si>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</si>
  <si>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</si>
  <si>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</si>
  <si>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</si>
  <si>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</si>
  <si>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</si>
  <si>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</si>
  <si>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</si>
  <si>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</si>
  <si>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</si>
  <si>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</si>
  <si>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</si>
  <si>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</si>
  <si>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</si>
  <si>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</si>
  <si>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</si>
  <si>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</si>
  <si>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</si>
  <si>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</si>
  <si>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</si>
  <si>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Worthington Springs Revenues Reported by Account Code and Fund Type</t>
  </si>
  <si>
    <t>Local Fiscal Year Ended September 30, 2010</t>
  </si>
  <si>
    <t>Other Permits, Fees, and Special Assessments</t>
  </si>
  <si>
    <t>Proceeds of General Capital Asset Dispositions - Compensation for Loss</t>
  </si>
  <si>
    <t>2010 Municipal Census Population:</t>
  </si>
  <si>
    <t>Local Fiscal Year Ended September 30, 2011</t>
  </si>
  <si>
    <t>Local Option Taxes</t>
  </si>
  <si>
    <t>Impact Fees - Commercial - Public Safety</t>
  </si>
  <si>
    <t>General Gov't (Not Court-Related) - Other General Gov't Charges and Fees</t>
  </si>
  <si>
    <t>Proceeds - Debt Proceeds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</si>
  <si>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</si>
  <si>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</si>
  <si>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</si>
  <si>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</si>
  <si>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</si>
  <si>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</si>
  <si>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</si>
  <si>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</si>
  <si>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</si>
  <si>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Communications Services Taxes (Chapter 202, F.S.)</t>
  </si>
  <si>
    <t>Licenses</t>
  </si>
  <si>
    <t>State Shared Revenues - General Government - Revenue Sharing Proceeds</t>
  </si>
  <si>
    <t>State Shared Revenues - General Government - Local Government Half-Cent Sales Tax</t>
  </si>
  <si>
    <t>State Shared Revenues - Transportation - Other Transportation</t>
  </si>
  <si>
    <t>Fines - Local Ordinance Violations</t>
  </si>
  <si>
    <t>2013 Municipal Population:</t>
  </si>
  <si>
    <t>Local Fiscal Year Ended September 30, 2014</t>
  </si>
  <si>
    <t>State Shared Revenues - Other</t>
  </si>
  <si>
    <t>Transportation - Other Transportation Charges</t>
  </si>
  <si>
    <t>Other Charges for Services</t>
  </si>
  <si>
    <t>Other Judgments, Fines, and Forfeits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</si>
  <si>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</si>
  <si>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</si>
  <si>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</si>
  <si>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</si>
  <si>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Transportation - Other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</si>
  <si>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</si>
  <si>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</si>
  <si>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</si>
  <si>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</si>
  <si>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Other</t>
  </si>
  <si>
    <t>Federal Grant - Culture / Recreation</t>
  </si>
  <si>
    <t>2018 Municipal Population:</t>
  </si>
  <si>
    <t>Local Fiscal Year Ended September 30, 2019</t>
  </si>
  <si>
    <t>Federal Grant - Economic Environment</t>
  </si>
  <si>
    <t>Culture / Recreation - Parks and Recreation</t>
  </si>
  <si>
    <t>Other Miscellaneous Revenues - Settlements</t>
  </si>
  <si>
    <t>2019 Municipal Population:</t>
  </si>
  <si>
    <t>Local Fiscal Year Ended September 30, 2020</t>
  </si>
  <si>
    <t>Culture / Recreation - Special Recreation Facilities</t>
  </si>
  <si>
    <t>Court-Ordered Judgments and Fines - As Decided by County Court Civil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</si>
  <si>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</si>
  <si>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</si>
  <si>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</si>
  <si>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</si>
  <si>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</si>
  <si>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</si>
  <si>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Other General Taxes</t>
  </si>
  <si>
    <t>Intergovernmental Revenues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</si>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</sst>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99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100</v>
      </c>
      <c r="N4" s="35" t="s">
        <v>9</v>
      </c>
      <c r="O4" s="35" t="s">
        <v>101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102</v>
      </c>
      <c r="B5" s="26"/>
      <c r="C5" s="26"/>
      <c r="D5" s="27">
        <f>SUM(D6:D6)</f>
        <v>67011</v>
      </c>
      <c r="E5" s="27">
        <f>SUM(E6:E6)</f>
        <v>0</v>
      </c>
      <c r="F5" s="27">
        <f>SUM(F6:F6)</f>
        <v>0</v>
      </c>
      <c r="G5" s="27">
        <f>SUM(G6:G6)</f>
        <v>0</v>
      </c>
      <c r="H5" s="27">
        <f>SUM(H6:H6)</f>
        <v>0</v>
      </c>
      <c r="I5" s="27">
        <f>SUM(I6:I6)</f>
        <v>0</v>
      </c>
      <c r="J5" s="27">
        <f>SUM(J6:J6)</f>
        <v>0</v>
      </c>
      <c r="K5" s="27">
        <f>SUM(K6:K6)</f>
        <v>0</v>
      </c>
      <c r="L5" s="27">
        <f>SUM(L6:L6)</f>
        <v>0</v>
      </c>
      <c r="M5" s="27">
        <f>SUM(M6:M6)</f>
        <v>0</v>
      </c>
      <c r="N5" s="27">
        <f>SUM(N6:N6)</f>
        <v>0</v>
      </c>
      <c r="O5" s="28">
        <f>SUM(D5:N5)</f>
        <v>67011</v>
      </c>
      <c r="P5" s="33">
        <f>(O5/P$19)</f>
        <v>165.45925925925926</v>
      </c>
      <c r="Q5" s="6"/>
    </row>
    <row r="6" spans="1:17" ht="15">
      <c r="A6" s="12"/>
      <c r="B6" s="25">
        <v>319.9</v>
      </c>
      <c r="C6" s="20" t="s">
        <v>103</v>
      </c>
      <c r="D6" s="46">
        <v>67011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67011</v>
      </c>
      <c r="P6" s="47">
        <f>(O6/P$19)</f>
        <v>165.45925925925926</v>
      </c>
      <c r="Q6" s="9"/>
    </row>
    <row r="7" spans="1:17" ht="15.75">
      <c r="A7" s="29" t="s">
        <v>13</v>
      </c>
      <c r="B7" s="30"/>
      <c r="C7" s="31"/>
      <c r="D7" s="32">
        <f>SUM(D8:D8)</f>
        <v>23557</v>
      </c>
      <c r="E7" s="32">
        <f>SUM(E8:E8)</f>
        <v>0</v>
      </c>
      <c r="F7" s="32">
        <f>SUM(F8:F8)</f>
        <v>0</v>
      </c>
      <c r="G7" s="32">
        <f>SUM(G8:G8)</f>
        <v>0</v>
      </c>
      <c r="H7" s="32">
        <f>SUM(H8:H8)</f>
        <v>0</v>
      </c>
      <c r="I7" s="32">
        <f>SUM(I8:I8)</f>
        <v>0</v>
      </c>
      <c r="J7" s="32">
        <f>SUM(J8:J8)</f>
        <v>0</v>
      </c>
      <c r="K7" s="32">
        <f>SUM(K8:K8)</f>
        <v>0</v>
      </c>
      <c r="L7" s="32">
        <f>SUM(L8:L8)</f>
        <v>0</v>
      </c>
      <c r="M7" s="32">
        <f>SUM(M8:M8)</f>
        <v>0</v>
      </c>
      <c r="N7" s="32">
        <f>SUM(N8:N8)</f>
        <v>0</v>
      </c>
      <c r="O7" s="44">
        <f>SUM(D7:N7)</f>
        <v>23557</v>
      </c>
      <c r="P7" s="45">
        <f>(O7/P$19)</f>
        <v>58.16543209876543</v>
      </c>
      <c r="Q7" s="10"/>
    </row>
    <row r="8" spans="1:17" ht="15">
      <c r="A8" s="12"/>
      <c r="B8" s="25">
        <v>323.9</v>
      </c>
      <c r="C8" s="20" t="s">
        <v>86</v>
      </c>
      <c r="D8" s="46">
        <v>23557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23557</v>
      </c>
      <c r="P8" s="47">
        <f>(O8/P$19)</f>
        <v>58.16543209876543</v>
      </c>
      <c r="Q8" s="9"/>
    </row>
    <row r="9" spans="1:17" ht="15.75">
      <c r="A9" s="29" t="s">
        <v>104</v>
      </c>
      <c r="B9" s="30"/>
      <c r="C9" s="31"/>
      <c r="D9" s="32">
        <f>SUM(D10:D12)</f>
        <v>86724</v>
      </c>
      <c r="E9" s="32">
        <f>SUM(E10:E12)</f>
        <v>0</v>
      </c>
      <c r="F9" s="32">
        <f>SUM(F10:F12)</f>
        <v>0</v>
      </c>
      <c r="G9" s="32">
        <f>SUM(G10:G12)</f>
        <v>0</v>
      </c>
      <c r="H9" s="32">
        <f>SUM(H10:H12)</f>
        <v>0</v>
      </c>
      <c r="I9" s="32">
        <f>SUM(I10:I12)</f>
        <v>0</v>
      </c>
      <c r="J9" s="32">
        <f>SUM(J10:J12)</f>
        <v>0</v>
      </c>
      <c r="K9" s="32">
        <f>SUM(K10:K12)</f>
        <v>0</v>
      </c>
      <c r="L9" s="32">
        <f>SUM(L10:L12)</f>
        <v>0</v>
      </c>
      <c r="M9" s="32">
        <f>SUM(M10:M12)</f>
        <v>0</v>
      </c>
      <c r="N9" s="32">
        <f>SUM(N10:N12)</f>
        <v>0</v>
      </c>
      <c r="O9" s="44">
        <f>SUM(D9:N9)</f>
        <v>86724</v>
      </c>
      <c r="P9" s="45">
        <f>(O9/P$19)</f>
        <v>214.13333333333333</v>
      </c>
      <c r="Q9" s="10"/>
    </row>
    <row r="10" spans="1:17" ht="15">
      <c r="A10" s="12"/>
      <c r="B10" s="25">
        <v>331.1</v>
      </c>
      <c r="C10" s="20" t="s">
        <v>17</v>
      </c>
      <c r="D10" s="46">
        <v>53386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53386</v>
      </c>
      <c r="P10" s="47">
        <f>(O10/P$19)</f>
        <v>131.81728395061728</v>
      </c>
      <c r="Q10" s="9"/>
    </row>
    <row r="11" spans="1:17" ht="15">
      <c r="A11" s="12"/>
      <c r="B11" s="25">
        <v>335.19</v>
      </c>
      <c r="C11" s="20" t="s">
        <v>105</v>
      </c>
      <c r="D11" s="46">
        <v>32885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32885</v>
      </c>
      <c r="P11" s="47">
        <f>(O11/P$19)</f>
        <v>81.19753086419753</v>
      </c>
      <c r="Q11" s="9"/>
    </row>
    <row r="12" spans="1:17" ht="15">
      <c r="A12" s="12"/>
      <c r="B12" s="25">
        <v>335.9</v>
      </c>
      <c r="C12" s="20" t="s">
        <v>73</v>
      </c>
      <c r="D12" s="46">
        <v>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453</v>
      </c>
      <c r="P12" s="47">
        <f>(O12/P$19)</f>
        <v>1.1185185185185185</v>
      </c>
      <c r="Q12" s="9"/>
    </row>
    <row r="13" spans="1:17" ht="15.75">
      <c r="A13" s="29" t="s">
        <v>28</v>
      </c>
      <c r="B13" s="30"/>
      <c r="C13" s="31"/>
      <c r="D13" s="32">
        <f>SUM(D14:D14)</f>
        <v>5430</v>
      </c>
      <c r="E13" s="32">
        <f>SUM(E14:E14)</f>
        <v>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32">
        <f>SUM(D13:N13)</f>
        <v>5430</v>
      </c>
      <c r="P13" s="45">
        <f>(O13/P$19)</f>
        <v>13.407407407407407</v>
      </c>
      <c r="Q13" s="10"/>
    </row>
    <row r="14" spans="1:17" ht="15">
      <c r="A14" s="12"/>
      <c r="B14" s="25">
        <v>347.5</v>
      </c>
      <c r="C14" s="20" t="s">
        <v>95</v>
      </c>
      <c r="D14" s="46">
        <v>5430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5430</v>
      </c>
      <c r="P14" s="47">
        <f>(O14/P$19)</f>
        <v>13.407407407407407</v>
      </c>
      <c r="Q14" s="9"/>
    </row>
    <row r="15" spans="1:17" ht="15.75">
      <c r="A15" s="29" t="s">
        <v>29</v>
      </c>
      <c r="B15" s="30"/>
      <c r="C15" s="31"/>
      <c r="D15" s="32">
        <f>SUM(D16:D16)</f>
        <v>1662</v>
      </c>
      <c r="E15" s="32">
        <f>SUM(E16:E16)</f>
        <v>0</v>
      </c>
      <c r="F15" s="32">
        <f>SUM(F16:F16)</f>
        <v>0</v>
      </c>
      <c r="G15" s="32">
        <f>SUM(G16:G16)</f>
        <v>0</v>
      </c>
      <c r="H15" s="32">
        <f>SUM(H16:H16)</f>
        <v>0</v>
      </c>
      <c r="I15" s="32">
        <f>SUM(I16:I16)</f>
        <v>0</v>
      </c>
      <c r="J15" s="32">
        <f>SUM(J16:J16)</f>
        <v>0</v>
      </c>
      <c r="K15" s="32">
        <f>SUM(K16:K16)</f>
        <v>0</v>
      </c>
      <c r="L15" s="32">
        <f>SUM(L16:L16)</f>
        <v>0</v>
      </c>
      <c r="M15" s="32">
        <f>SUM(M16:M16)</f>
        <v>0</v>
      </c>
      <c r="N15" s="32">
        <f>SUM(N16:N16)</f>
        <v>0</v>
      </c>
      <c r="O15" s="32">
        <f>SUM(D15:N15)</f>
        <v>1662</v>
      </c>
      <c r="P15" s="45">
        <f>(O15/P$19)</f>
        <v>4.103703703703704</v>
      </c>
      <c r="Q15" s="10"/>
    </row>
    <row r="16" spans="1:17" ht="15.75" thickBot="1">
      <c r="A16" s="13"/>
      <c r="B16" s="39">
        <v>351.3</v>
      </c>
      <c r="C16" s="21" t="s">
        <v>96</v>
      </c>
      <c r="D16" s="46">
        <v>1662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1662</v>
      </c>
      <c r="P16" s="47">
        <f>(O16/P$19)</f>
        <v>4.103703703703704</v>
      </c>
      <c r="Q16" s="9"/>
    </row>
    <row r="17" spans="1:120" ht="16.5" thickBot="1">
      <c r="A17" s="14" t="s">
        <v>32</v>
      </c>
      <c r="B17" s="23"/>
      <c r="C17" s="22"/>
      <c r="D17" s="15">
        <f>SUM(D5,D7,D9,D13,D15)</f>
        <v>184384</v>
      </c>
      <c r="E17" s="15">
        <f aca="true" t="shared" si="0" ref="E17:N17">SUM(E5,E7,E9,E13,E15)</f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>SUM(D17:N17)</f>
        <v>184384</v>
      </c>
      <c r="P17" s="38">
        <f>(O17/P$19)</f>
        <v>455.2691358024691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6" ht="15">
      <c r="A18" s="16"/>
      <c r="B18" s="18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9"/>
    </row>
    <row r="19" spans="1:16" ht="15">
      <c r="A19" s="40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8" t="s">
        <v>106</v>
      </c>
      <c r="N19" s="48"/>
      <c r="O19" s="48"/>
      <c r="P19" s="43">
        <v>405</v>
      </c>
    </row>
    <row r="20" spans="1:16" ht="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</row>
    <row r="21" spans="1:16" ht="15.75" customHeight="1" thickBot="1">
      <c r="A21" s="52" t="s">
        <v>57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</row>
  </sheetData>
  <sheetProtection/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46377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46377</v>
      </c>
      <c r="O5" s="33">
        <f aca="true" t="shared" si="2" ref="O5:O23">(N5/O$25)</f>
        <v>115.36567164179104</v>
      </c>
      <c r="P5" s="6"/>
    </row>
    <row r="6" spans="1:16" ht="15">
      <c r="A6" s="12"/>
      <c r="B6" s="25">
        <v>311</v>
      </c>
      <c r="C6" s="20" t="s">
        <v>2</v>
      </c>
      <c r="D6" s="46">
        <v>8960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8960</v>
      </c>
      <c r="O6" s="47">
        <f t="shared" si="2"/>
        <v>22.28855721393035</v>
      </c>
      <c r="P6" s="9"/>
    </row>
    <row r="7" spans="1:16" ht="15">
      <c r="A7" s="12"/>
      <c r="B7" s="25">
        <v>312.1</v>
      </c>
      <c r="C7" s="20" t="s">
        <v>52</v>
      </c>
      <c r="D7" s="46">
        <v>24606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24606</v>
      </c>
      <c r="O7" s="47">
        <f t="shared" si="2"/>
        <v>61.208955223880594</v>
      </c>
      <c r="P7" s="9"/>
    </row>
    <row r="8" spans="1:16" ht="15">
      <c r="A8" s="12"/>
      <c r="B8" s="25">
        <v>312.6</v>
      </c>
      <c r="C8" s="20" t="s">
        <v>11</v>
      </c>
      <c r="D8" s="46">
        <v>8163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8163</v>
      </c>
      <c r="O8" s="47">
        <f t="shared" si="2"/>
        <v>20.30597014925373</v>
      </c>
      <c r="P8" s="9"/>
    </row>
    <row r="9" spans="1:16" ht="15">
      <c r="A9" s="12"/>
      <c r="B9" s="25">
        <v>315</v>
      </c>
      <c r="C9" s="20" t="s">
        <v>12</v>
      </c>
      <c r="D9" s="46">
        <v>4648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4648</v>
      </c>
      <c r="O9" s="47">
        <f t="shared" si="2"/>
        <v>11.562189054726367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22843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22843</v>
      </c>
      <c r="O10" s="45">
        <f t="shared" si="2"/>
        <v>56.82338308457712</v>
      </c>
      <c r="P10" s="10"/>
    </row>
    <row r="11" spans="1:16" ht="15">
      <c r="A11" s="12"/>
      <c r="B11" s="25">
        <v>323.1</v>
      </c>
      <c r="C11" s="20" t="s">
        <v>14</v>
      </c>
      <c r="D11" s="46">
        <v>22198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22198</v>
      </c>
      <c r="O11" s="47">
        <f t="shared" si="2"/>
        <v>55.21890547263681</v>
      </c>
      <c r="P11" s="9"/>
    </row>
    <row r="12" spans="1:16" ht="15">
      <c r="A12" s="12"/>
      <c r="B12" s="25">
        <v>323.5</v>
      </c>
      <c r="C12" s="20" t="s">
        <v>16</v>
      </c>
      <c r="D12" s="46">
        <v>295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295</v>
      </c>
      <c r="O12" s="47">
        <f t="shared" si="2"/>
        <v>0.7338308457711443</v>
      </c>
      <c r="P12" s="9"/>
    </row>
    <row r="13" spans="1:16" ht="15">
      <c r="A13" s="12"/>
      <c r="B13" s="25">
        <v>329</v>
      </c>
      <c r="C13" s="20" t="s">
        <v>48</v>
      </c>
      <c r="D13" s="46">
        <v>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</v>
      </c>
      <c r="O13" s="47">
        <f t="shared" si="2"/>
        <v>0.8706467661691543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SUM(D15:D17)</f>
        <v>15125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15125</v>
      </c>
      <c r="O14" s="45">
        <f t="shared" si="2"/>
        <v>37.624378109452735</v>
      </c>
      <c r="P14" s="10"/>
    </row>
    <row r="15" spans="1:16" ht="15">
      <c r="A15" s="12"/>
      <c r="B15" s="25">
        <v>334.49</v>
      </c>
      <c r="C15" s="20" t="s">
        <v>19</v>
      </c>
      <c r="D15" s="46">
        <v>4325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4325</v>
      </c>
      <c r="O15" s="47">
        <f t="shared" si="2"/>
        <v>10.75870646766169</v>
      </c>
      <c r="P15" s="9"/>
    </row>
    <row r="16" spans="1:16" ht="15">
      <c r="A16" s="12"/>
      <c r="B16" s="25">
        <v>335.12</v>
      </c>
      <c r="C16" s="20" t="s">
        <v>21</v>
      </c>
      <c r="D16" s="46">
        <v>7413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7413</v>
      </c>
      <c r="O16" s="47">
        <f t="shared" si="2"/>
        <v>18.440298507462686</v>
      </c>
      <c r="P16" s="9"/>
    </row>
    <row r="17" spans="1:16" ht="15">
      <c r="A17" s="12"/>
      <c r="B17" s="25">
        <v>335.18</v>
      </c>
      <c r="C17" s="20" t="s">
        <v>23</v>
      </c>
      <c r="D17" s="46">
        <v>3387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3387</v>
      </c>
      <c r="O17" s="47">
        <f t="shared" si="2"/>
        <v>8.425373134328359</v>
      </c>
      <c r="P17" s="9"/>
    </row>
    <row r="18" spans="1:16" ht="15.75">
      <c r="A18" s="29" t="s">
        <v>29</v>
      </c>
      <c r="B18" s="30"/>
      <c r="C18" s="31"/>
      <c r="D18" s="32">
        <f aca="true" t="shared" si="5" ref="D18:M18">SUM(D19:D19)</f>
        <v>59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59</v>
      </c>
      <c r="O18" s="45">
        <f t="shared" si="2"/>
        <v>0.14676616915422885</v>
      </c>
      <c r="P18" s="10"/>
    </row>
    <row r="19" spans="1:16" ht="15">
      <c r="A19" s="13"/>
      <c r="B19" s="39">
        <v>351.5</v>
      </c>
      <c r="C19" s="21" t="s">
        <v>34</v>
      </c>
      <c r="D19" s="46">
        <v>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59</v>
      </c>
      <c r="O19" s="47">
        <f t="shared" si="2"/>
        <v>0.14676616915422885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SUM(D21:D22)</f>
        <v>6634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6634</v>
      </c>
      <c r="O20" s="45">
        <f t="shared" si="2"/>
        <v>16.502487562189053</v>
      </c>
      <c r="P20" s="10"/>
    </row>
    <row r="21" spans="1:16" ht="15">
      <c r="A21" s="12"/>
      <c r="B21" s="25">
        <v>362</v>
      </c>
      <c r="C21" s="20" t="s">
        <v>36</v>
      </c>
      <c r="D21" s="46">
        <v>3602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3602</v>
      </c>
      <c r="O21" s="47">
        <f t="shared" si="2"/>
        <v>8.960199004975124</v>
      </c>
      <c r="P21" s="9"/>
    </row>
    <row r="22" spans="1:16" ht="15.75" thickBot="1">
      <c r="A22" s="12"/>
      <c r="B22" s="25">
        <v>369.9</v>
      </c>
      <c r="C22" s="20" t="s">
        <v>37</v>
      </c>
      <c r="D22" s="46">
        <v>3032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3032</v>
      </c>
      <c r="O22" s="47">
        <f t="shared" si="2"/>
        <v>7.54228855721393</v>
      </c>
      <c r="P22" s="9"/>
    </row>
    <row r="23" spans="1:119" ht="16.5" thickBot="1">
      <c r="A23" s="14" t="s">
        <v>32</v>
      </c>
      <c r="B23" s="23"/>
      <c r="C23" s="22"/>
      <c r="D23" s="15">
        <f>SUM(D5,D10,D14,D18,D20)</f>
        <v>91038</v>
      </c>
      <c r="E23" s="15">
        <f aca="true" t="shared" si="7" ref="E23:M23">SUM(E5,E10,E14,E18,E20)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91038</v>
      </c>
      <c r="O23" s="38">
        <f t="shared" si="2"/>
        <v>226.46268656716418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59</v>
      </c>
      <c r="M25" s="48"/>
      <c r="N25" s="48"/>
      <c r="O25" s="43">
        <v>402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33446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33446</v>
      </c>
      <c r="O5" s="33">
        <f aca="true" t="shared" si="2" ref="O5:O30">(N5/O$32)</f>
        <v>82.7871287128713</v>
      </c>
      <c r="P5" s="6"/>
    </row>
    <row r="6" spans="1:16" ht="15">
      <c r="A6" s="12"/>
      <c r="B6" s="25">
        <v>311</v>
      </c>
      <c r="C6" s="20" t="s">
        <v>2</v>
      </c>
      <c r="D6" s="46">
        <v>8968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8968</v>
      </c>
      <c r="O6" s="47">
        <f t="shared" si="2"/>
        <v>22.198019801980198</v>
      </c>
      <c r="P6" s="9"/>
    </row>
    <row r="7" spans="1:16" ht="15">
      <c r="A7" s="12"/>
      <c r="B7" s="25">
        <v>312.1</v>
      </c>
      <c r="C7" s="20" t="s">
        <v>52</v>
      </c>
      <c r="D7" s="46">
        <v>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937</v>
      </c>
      <c r="O7" s="47">
        <f t="shared" si="2"/>
        <v>2.3193069306930694</v>
      </c>
      <c r="P7" s="9"/>
    </row>
    <row r="8" spans="1:16" ht="15">
      <c r="A8" s="12"/>
      <c r="B8" s="25">
        <v>312.6</v>
      </c>
      <c r="C8" s="20" t="s">
        <v>11</v>
      </c>
      <c r="D8" s="46">
        <v>17247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17247</v>
      </c>
      <c r="O8" s="47">
        <f t="shared" si="2"/>
        <v>42.69059405940594</v>
      </c>
      <c r="P8" s="9"/>
    </row>
    <row r="9" spans="1:16" ht="15">
      <c r="A9" s="12"/>
      <c r="B9" s="25">
        <v>315</v>
      </c>
      <c r="C9" s="20" t="s">
        <v>12</v>
      </c>
      <c r="D9" s="46">
        <v>6294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6294</v>
      </c>
      <c r="O9" s="47">
        <f t="shared" si="2"/>
        <v>15.57920792079208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26823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26823</v>
      </c>
      <c r="O10" s="45">
        <f t="shared" si="2"/>
        <v>66.39356435643565</v>
      </c>
      <c r="P10" s="10"/>
    </row>
    <row r="11" spans="1:16" ht="15">
      <c r="A11" s="12"/>
      <c r="B11" s="25">
        <v>323.1</v>
      </c>
      <c r="C11" s="20" t="s">
        <v>14</v>
      </c>
      <c r="D11" s="46">
        <v>23146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23146</v>
      </c>
      <c r="O11" s="47">
        <f t="shared" si="2"/>
        <v>57.29207920792079</v>
      </c>
      <c r="P11" s="9"/>
    </row>
    <row r="12" spans="1:16" ht="15">
      <c r="A12" s="12"/>
      <c r="B12" s="25">
        <v>323.4</v>
      </c>
      <c r="C12" s="20" t="s">
        <v>15</v>
      </c>
      <c r="D12" s="46">
        <v>277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277</v>
      </c>
      <c r="O12" s="47">
        <f t="shared" si="2"/>
        <v>0.6856435643564357</v>
      </c>
      <c r="P12" s="9"/>
    </row>
    <row r="13" spans="1:16" ht="15">
      <c r="A13" s="12"/>
      <c r="B13" s="25">
        <v>324.12</v>
      </c>
      <c r="C13" s="20" t="s">
        <v>53</v>
      </c>
      <c r="D13" s="46">
        <v>3400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3400</v>
      </c>
      <c r="O13" s="47">
        <f t="shared" si="2"/>
        <v>8.415841584158416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SUM(D15:D18)</f>
        <v>24975</v>
      </c>
      <c r="E14" s="32">
        <f t="shared" si="4"/>
        <v>159785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184760</v>
      </c>
      <c r="O14" s="45">
        <f t="shared" si="2"/>
        <v>457.3267326732673</v>
      </c>
      <c r="P14" s="10"/>
    </row>
    <row r="15" spans="1:16" ht="15">
      <c r="A15" s="12"/>
      <c r="B15" s="25">
        <v>334.49</v>
      </c>
      <c r="C15" s="20" t="s">
        <v>19</v>
      </c>
      <c r="D15" s="46">
        <v>6744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6744</v>
      </c>
      <c r="O15" s="47">
        <f t="shared" si="2"/>
        <v>16.693069306930692</v>
      </c>
      <c r="P15" s="9"/>
    </row>
    <row r="16" spans="1:16" ht="15">
      <c r="A16" s="12"/>
      <c r="B16" s="25">
        <v>334.7</v>
      </c>
      <c r="C16" s="20" t="s">
        <v>20</v>
      </c>
      <c r="D16" s="46">
        <v>0</v>
      </c>
      <c r="E16" s="46">
        <v>159785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159785</v>
      </c>
      <c r="O16" s="47">
        <f t="shared" si="2"/>
        <v>395.50742574257424</v>
      </c>
      <c r="P16" s="9"/>
    </row>
    <row r="17" spans="1:16" ht="15">
      <c r="A17" s="12"/>
      <c r="B17" s="25">
        <v>335.12</v>
      </c>
      <c r="C17" s="20" t="s">
        <v>21</v>
      </c>
      <c r="D17" s="46">
        <v>9320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9320</v>
      </c>
      <c r="O17" s="47">
        <f t="shared" si="2"/>
        <v>23.06930693069307</v>
      </c>
      <c r="P17" s="9"/>
    </row>
    <row r="18" spans="1:16" ht="15">
      <c r="A18" s="12"/>
      <c r="B18" s="25">
        <v>335.18</v>
      </c>
      <c r="C18" s="20" t="s">
        <v>23</v>
      </c>
      <c r="D18" s="46">
        <v>8911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8911</v>
      </c>
      <c r="O18" s="47">
        <f t="shared" si="2"/>
        <v>22.056930693069308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SUM(D20:D20)</f>
        <v>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37</v>
      </c>
      <c r="O19" s="45">
        <f t="shared" si="2"/>
        <v>0.09158415841584158</v>
      </c>
      <c r="P19" s="10"/>
    </row>
    <row r="20" spans="1:16" ht="15">
      <c r="A20" s="12"/>
      <c r="B20" s="25">
        <v>341.9</v>
      </c>
      <c r="C20" s="20" t="s">
        <v>54</v>
      </c>
      <c r="D20" s="46">
        <v>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</v>
      </c>
      <c r="O20" s="47">
        <f t="shared" si="2"/>
        <v>0.09158415841584158</v>
      </c>
      <c r="P20" s="9"/>
    </row>
    <row r="21" spans="1:16" ht="15.75">
      <c r="A21" s="29" t="s">
        <v>29</v>
      </c>
      <c r="B21" s="30"/>
      <c r="C21" s="31"/>
      <c r="D21" s="32">
        <f aca="true" t="shared" si="6" ref="D21:M21">SUM(D22:D22)</f>
        <v>133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133</v>
      </c>
      <c r="O21" s="45">
        <f t="shared" si="2"/>
        <v>0.3292079207920792</v>
      </c>
      <c r="P21" s="10"/>
    </row>
    <row r="22" spans="1:16" ht="15">
      <c r="A22" s="13"/>
      <c r="B22" s="39">
        <v>351.5</v>
      </c>
      <c r="C22" s="21" t="s">
        <v>34</v>
      </c>
      <c r="D22" s="46">
        <v>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133</v>
      </c>
      <c r="O22" s="47">
        <f t="shared" si="2"/>
        <v>0.3292079207920792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SUM(D24:D26)</f>
        <v>4702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4702</v>
      </c>
      <c r="O23" s="45">
        <f t="shared" si="2"/>
        <v>11.638613861386139</v>
      </c>
      <c r="P23" s="10"/>
    </row>
    <row r="24" spans="1:16" ht="15">
      <c r="A24" s="12"/>
      <c r="B24" s="25">
        <v>361.1</v>
      </c>
      <c r="C24" s="20" t="s">
        <v>35</v>
      </c>
      <c r="D24" s="46">
        <v>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</v>
      </c>
      <c r="O24" s="47">
        <f t="shared" si="2"/>
        <v>0.007425742574257425</v>
      </c>
      <c r="P24" s="9"/>
    </row>
    <row r="25" spans="1:16" ht="15">
      <c r="A25" s="12"/>
      <c r="B25" s="25">
        <v>362</v>
      </c>
      <c r="C25" s="20" t="s">
        <v>36</v>
      </c>
      <c r="D25" s="46">
        <v>3725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3725</v>
      </c>
      <c r="O25" s="47">
        <f t="shared" si="2"/>
        <v>9.220297029702971</v>
      </c>
      <c r="P25" s="9"/>
    </row>
    <row r="26" spans="1:16" ht="15">
      <c r="A26" s="12"/>
      <c r="B26" s="25">
        <v>369.9</v>
      </c>
      <c r="C26" s="20" t="s">
        <v>37</v>
      </c>
      <c r="D26" s="46">
        <v>974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974</v>
      </c>
      <c r="O26" s="47">
        <f t="shared" si="2"/>
        <v>2.410891089108911</v>
      </c>
      <c r="P26" s="9"/>
    </row>
    <row r="27" spans="1:16" ht="15.75">
      <c r="A27" s="29" t="s">
        <v>30</v>
      </c>
      <c r="B27" s="30"/>
      <c r="C27" s="31"/>
      <c r="D27" s="32">
        <f aca="true" t="shared" si="8" ref="D27:M27">SUM(D28:D29)</f>
        <v>28614</v>
      </c>
      <c r="E27" s="32">
        <f t="shared" si="8"/>
        <v>7045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35659</v>
      </c>
      <c r="O27" s="45">
        <f t="shared" si="2"/>
        <v>88.26485148514851</v>
      </c>
      <c r="P27" s="9"/>
    </row>
    <row r="28" spans="1:16" ht="15">
      <c r="A28" s="12"/>
      <c r="B28" s="25">
        <v>381</v>
      </c>
      <c r="C28" s="20" t="s">
        <v>38</v>
      </c>
      <c r="D28" s="46">
        <v>0</v>
      </c>
      <c r="E28" s="46">
        <v>7045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7045</v>
      </c>
      <c r="O28" s="47">
        <f t="shared" si="2"/>
        <v>17.43811881188119</v>
      </c>
      <c r="P28" s="9"/>
    </row>
    <row r="29" spans="1:16" ht="15.75" thickBot="1">
      <c r="A29" s="12"/>
      <c r="B29" s="25">
        <v>384</v>
      </c>
      <c r="C29" s="20" t="s">
        <v>55</v>
      </c>
      <c r="D29" s="46">
        <v>28614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28614</v>
      </c>
      <c r="O29" s="47">
        <f t="shared" si="2"/>
        <v>70.82673267326733</v>
      </c>
      <c r="P29" s="9"/>
    </row>
    <row r="30" spans="1:119" ht="16.5" thickBot="1">
      <c r="A30" s="14" t="s">
        <v>32</v>
      </c>
      <c r="B30" s="23"/>
      <c r="C30" s="22"/>
      <c r="D30" s="15">
        <f aca="true" t="shared" si="9" ref="D30:M30">SUM(D5,D10,D14,D19,D21,D23,D27)</f>
        <v>118730</v>
      </c>
      <c r="E30" s="15">
        <f t="shared" si="9"/>
        <v>166830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0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285560</v>
      </c>
      <c r="O30" s="38">
        <f t="shared" si="2"/>
        <v>706.8316831683169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56</v>
      </c>
      <c r="M32" s="48"/>
      <c r="N32" s="48"/>
      <c r="O32" s="43">
        <v>404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35906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35906</v>
      </c>
      <c r="O5" s="33">
        <f aca="true" t="shared" si="2" ref="O5:O28">(N5/O$30)</f>
        <v>88.22113022113022</v>
      </c>
      <c r="P5" s="6"/>
    </row>
    <row r="6" spans="1:16" ht="15">
      <c r="A6" s="12"/>
      <c r="B6" s="25">
        <v>311</v>
      </c>
      <c r="C6" s="20" t="s">
        <v>2</v>
      </c>
      <c r="D6" s="46">
        <v>8969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8969</v>
      </c>
      <c r="O6" s="47">
        <f t="shared" si="2"/>
        <v>22.036855036855037</v>
      </c>
      <c r="P6" s="9"/>
    </row>
    <row r="7" spans="1:16" ht="15">
      <c r="A7" s="12"/>
      <c r="B7" s="25">
        <v>312.41</v>
      </c>
      <c r="C7" s="20" t="s">
        <v>10</v>
      </c>
      <c r="D7" s="46">
        <v>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926</v>
      </c>
      <c r="O7" s="47">
        <f t="shared" si="2"/>
        <v>2.2751842751842752</v>
      </c>
      <c r="P7" s="9"/>
    </row>
    <row r="8" spans="1:16" ht="15">
      <c r="A8" s="12"/>
      <c r="B8" s="25">
        <v>312.6</v>
      </c>
      <c r="C8" s="20" t="s">
        <v>11</v>
      </c>
      <c r="D8" s="46">
        <v>18333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18333</v>
      </c>
      <c r="O8" s="47">
        <f t="shared" si="2"/>
        <v>45.04422604422604</v>
      </c>
      <c r="P8" s="9"/>
    </row>
    <row r="9" spans="1:16" ht="15">
      <c r="A9" s="12"/>
      <c r="B9" s="25">
        <v>315</v>
      </c>
      <c r="C9" s="20" t="s">
        <v>12</v>
      </c>
      <c r="D9" s="46">
        <v>7678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7678</v>
      </c>
      <c r="O9" s="47">
        <f t="shared" si="2"/>
        <v>18.864864864864863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24626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24626</v>
      </c>
      <c r="O10" s="45">
        <f t="shared" si="2"/>
        <v>60.5061425061425</v>
      </c>
      <c r="P10" s="10"/>
    </row>
    <row r="11" spans="1:16" ht="15">
      <c r="A11" s="12"/>
      <c r="B11" s="25">
        <v>323.1</v>
      </c>
      <c r="C11" s="20" t="s">
        <v>14</v>
      </c>
      <c r="D11" s="46">
        <v>23578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23578</v>
      </c>
      <c r="O11" s="47">
        <f t="shared" si="2"/>
        <v>57.93120393120393</v>
      </c>
      <c r="P11" s="9"/>
    </row>
    <row r="12" spans="1:16" ht="15">
      <c r="A12" s="12"/>
      <c r="B12" s="25">
        <v>323.4</v>
      </c>
      <c r="C12" s="20" t="s">
        <v>15</v>
      </c>
      <c r="D12" s="46">
        <v>379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379</v>
      </c>
      <c r="O12" s="47">
        <f t="shared" si="2"/>
        <v>0.9312039312039312</v>
      </c>
      <c r="P12" s="9"/>
    </row>
    <row r="13" spans="1:16" ht="15">
      <c r="A13" s="12"/>
      <c r="B13" s="25">
        <v>329</v>
      </c>
      <c r="C13" s="20" t="s">
        <v>48</v>
      </c>
      <c r="D13" s="46">
        <v>669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669</v>
      </c>
      <c r="O13" s="47">
        <f t="shared" si="2"/>
        <v>1.6437346437346438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SUM(D15:D18)</f>
        <v>24045</v>
      </c>
      <c r="E14" s="32">
        <f t="shared" si="4"/>
        <v>104270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128315</v>
      </c>
      <c r="O14" s="45">
        <f t="shared" si="2"/>
        <v>315.27027027027026</v>
      </c>
      <c r="P14" s="10"/>
    </row>
    <row r="15" spans="1:16" ht="15">
      <c r="A15" s="12"/>
      <c r="B15" s="25">
        <v>334.49</v>
      </c>
      <c r="C15" s="20" t="s">
        <v>19</v>
      </c>
      <c r="D15" s="46">
        <v>6123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6123</v>
      </c>
      <c r="O15" s="47">
        <f t="shared" si="2"/>
        <v>15.044226044226043</v>
      </c>
      <c r="P15" s="9"/>
    </row>
    <row r="16" spans="1:16" ht="15">
      <c r="A16" s="12"/>
      <c r="B16" s="25">
        <v>334.7</v>
      </c>
      <c r="C16" s="20" t="s">
        <v>20</v>
      </c>
      <c r="D16" s="46">
        <v>0</v>
      </c>
      <c r="E16" s="46">
        <v>104270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104270</v>
      </c>
      <c r="O16" s="47">
        <f t="shared" si="2"/>
        <v>256.1916461916462</v>
      </c>
      <c r="P16" s="9"/>
    </row>
    <row r="17" spans="1:16" ht="15">
      <c r="A17" s="12"/>
      <c r="B17" s="25">
        <v>335.12</v>
      </c>
      <c r="C17" s="20" t="s">
        <v>21</v>
      </c>
      <c r="D17" s="46">
        <v>8965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8965</v>
      </c>
      <c r="O17" s="47">
        <f t="shared" si="2"/>
        <v>22.027027027027028</v>
      </c>
      <c r="P17" s="9"/>
    </row>
    <row r="18" spans="1:16" ht="15">
      <c r="A18" s="12"/>
      <c r="B18" s="25">
        <v>335.18</v>
      </c>
      <c r="C18" s="20" t="s">
        <v>23</v>
      </c>
      <c r="D18" s="46">
        <v>8957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8957</v>
      </c>
      <c r="O18" s="47">
        <f t="shared" si="2"/>
        <v>22.007371007371006</v>
      </c>
      <c r="P18" s="9"/>
    </row>
    <row r="19" spans="1:16" ht="15.75">
      <c r="A19" s="29" t="s">
        <v>29</v>
      </c>
      <c r="B19" s="30"/>
      <c r="C19" s="31"/>
      <c r="D19" s="32">
        <f aca="true" t="shared" si="5" ref="D19:M19">SUM(D20:D20)</f>
        <v>79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79</v>
      </c>
      <c r="O19" s="45">
        <f t="shared" si="2"/>
        <v>0.1941031941031941</v>
      </c>
      <c r="P19" s="10"/>
    </row>
    <row r="20" spans="1:16" ht="15">
      <c r="A20" s="13"/>
      <c r="B20" s="39">
        <v>351.5</v>
      </c>
      <c r="C20" s="21" t="s">
        <v>34</v>
      </c>
      <c r="D20" s="46">
        <v>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</v>
      </c>
      <c r="O20" s="47">
        <f t="shared" si="2"/>
        <v>0.1941031941031941</v>
      </c>
      <c r="P20" s="9"/>
    </row>
    <row r="21" spans="1:16" ht="15.75">
      <c r="A21" s="29" t="s">
        <v>3</v>
      </c>
      <c r="B21" s="30"/>
      <c r="C21" s="31"/>
      <c r="D21" s="32">
        <f aca="true" t="shared" si="6" ref="D21:M21">SUM(D22:D24)</f>
        <v>6612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6612</v>
      </c>
      <c r="O21" s="45">
        <f t="shared" si="2"/>
        <v>16.245700245700245</v>
      </c>
      <c r="P21" s="10"/>
    </row>
    <row r="22" spans="1:16" ht="15">
      <c r="A22" s="12"/>
      <c r="B22" s="25">
        <v>361.1</v>
      </c>
      <c r="C22" s="20" t="s">
        <v>35</v>
      </c>
      <c r="D22" s="46">
        <v>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</v>
      </c>
      <c r="O22" s="47">
        <f t="shared" si="2"/>
        <v>0.014742014742014743</v>
      </c>
      <c r="P22" s="9"/>
    </row>
    <row r="23" spans="1:16" ht="15">
      <c r="A23" s="12"/>
      <c r="B23" s="25">
        <v>362</v>
      </c>
      <c r="C23" s="20" t="s">
        <v>36</v>
      </c>
      <c r="D23" s="46">
        <v>2975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2975</v>
      </c>
      <c r="O23" s="47">
        <f t="shared" si="2"/>
        <v>7.30958230958231</v>
      </c>
      <c r="P23" s="9"/>
    </row>
    <row r="24" spans="1:16" ht="15">
      <c r="A24" s="12"/>
      <c r="B24" s="25">
        <v>369.9</v>
      </c>
      <c r="C24" s="20" t="s">
        <v>37</v>
      </c>
      <c r="D24" s="46">
        <v>3631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3631</v>
      </c>
      <c r="O24" s="47">
        <f t="shared" si="2"/>
        <v>8.92137592137592</v>
      </c>
      <c r="P24" s="9"/>
    </row>
    <row r="25" spans="1:16" ht="15.75">
      <c r="A25" s="29" t="s">
        <v>30</v>
      </c>
      <c r="B25" s="30"/>
      <c r="C25" s="31"/>
      <c r="D25" s="32">
        <f aca="true" t="shared" si="7" ref="D25:M25">SUM(D26:D27)</f>
        <v>13148</v>
      </c>
      <c r="E25" s="32">
        <f t="shared" si="7"/>
        <v>1259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14407</v>
      </c>
      <c r="O25" s="45">
        <f t="shared" si="2"/>
        <v>35.3980343980344</v>
      </c>
      <c r="P25" s="9"/>
    </row>
    <row r="26" spans="1:16" ht="15">
      <c r="A26" s="12"/>
      <c r="B26" s="25">
        <v>381</v>
      </c>
      <c r="C26" s="20" t="s">
        <v>38</v>
      </c>
      <c r="D26" s="46">
        <v>0</v>
      </c>
      <c r="E26" s="46">
        <v>1259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1259</v>
      </c>
      <c r="O26" s="47">
        <f t="shared" si="2"/>
        <v>3.0933660933660936</v>
      </c>
      <c r="P26" s="9"/>
    </row>
    <row r="27" spans="1:16" ht="15.75" thickBot="1">
      <c r="A27" s="12"/>
      <c r="B27" s="25">
        <v>388.2</v>
      </c>
      <c r="C27" s="20" t="s">
        <v>49</v>
      </c>
      <c r="D27" s="46">
        <v>13148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13148</v>
      </c>
      <c r="O27" s="47">
        <f t="shared" si="2"/>
        <v>32.304668304668304</v>
      </c>
      <c r="P27" s="9"/>
    </row>
    <row r="28" spans="1:119" ht="16.5" thickBot="1">
      <c r="A28" s="14" t="s">
        <v>32</v>
      </c>
      <c r="B28" s="23"/>
      <c r="C28" s="22"/>
      <c r="D28" s="15">
        <f>SUM(D5,D10,D14,D19,D21,D25)</f>
        <v>104416</v>
      </c>
      <c r="E28" s="15">
        <f aca="true" t="shared" si="8" ref="E28:M28">SUM(E5,E10,E14,E19,E21,E25)</f>
        <v>105529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209945</v>
      </c>
      <c r="O28" s="38">
        <f t="shared" si="2"/>
        <v>515.8353808353809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50</v>
      </c>
      <c r="M30" s="48"/>
      <c r="N30" s="48"/>
      <c r="O30" s="43">
        <v>407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thickBot="1">
      <c r="A32" s="52" t="s">
        <v>57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40475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40475</v>
      </c>
      <c r="O5" s="33">
        <f aca="true" t="shared" si="2" ref="O5:O32">(N5/O$34)</f>
        <v>92.83256880733946</v>
      </c>
      <c r="P5" s="6"/>
    </row>
    <row r="6" spans="1:16" ht="15">
      <c r="A6" s="12"/>
      <c r="B6" s="25">
        <v>311</v>
      </c>
      <c r="C6" s="20" t="s">
        <v>2</v>
      </c>
      <c r="D6" s="46">
        <v>8352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8352</v>
      </c>
      <c r="O6" s="47">
        <f t="shared" si="2"/>
        <v>19.155963302752294</v>
      </c>
      <c r="P6" s="9"/>
    </row>
    <row r="7" spans="1:16" ht="15">
      <c r="A7" s="12"/>
      <c r="B7" s="25">
        <v>312.41</v>
      </c>
      <c r="C7" s="20" t="s">
        <v>10</v>
      </c>
      <c r="D7" s="46">
        <v>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895</v>
      </c>
      <c r="O7" s="47">
        <f t="shared" si="2"/>
        <v>2.052752293577982</v>
      </c>
      <c r="P7" s="9"/>
    </row>
    <row r="8" spans="1:16" ht="15">
      <c r="A8" s="12"/>
      <c r="B8" s="25">
        <v>312.6</v>
      </c>
      <c r="C8" s="20" t="s">
        <v>11</v>
      </c>
      <c r="D8" s="46">
        <v>21340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21340</v>
      </c>
      <c r="O8" s="47">
        <f t="shared" si="2"/>
        <v>48.944954128440365</v>
      </c>
      <c r="P8" s="9"/>
    </row>
    <row r="9" spans="1:16" ht="15">
      <c r="A9" s="12"/>
      <c r="B9" s="25">
        <v>315</v>
      </c>
      <c r="C9" s="20" t="s">
        <v>12</v>
      </c>
      <c r="D9" s="46">
        <v>9888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9888</v>
      </c>
      <c r="O9" s="47">
        <f t="shared" si="2"/>
        <v>22.678899082568808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SUM(D11:D14)</f>
        <v>22278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22278</v>
      </c>
      <c r="O10" s="45">
        <f t="shared" si="2"/>
        <v>51.096330275229356</v>
      </c>
      <c r="P10" s="10"/>
    </row>
    <row r="11" spans="1:16" ht="15">
      <c r="A11" s="12"/>
      <c r="B11" s="25">
        <v>322</v>
      </c>
      <c r="C11" s="20" t="s">
        <v>0</v>
      </c>
      <c r="D11" s="46">
        <v>493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493</v>
      </c>
      <c r="O11" s="47">
        <f t="shared" si="2"/>
        <v>1.1307339449541285</v>
      </c>
      <c r="P11" s="9"/>
    </row>
    <row r="12" spans="1:16" ht="15">
      <c r="A12" s="12"/>
      <c r="B12" s="25">
        <v>323.1</v>
      </c>
      <c r="C12" s="20" t="s">
        <v>14</v>
      </c>
      <c r="D12" s="46">
        <v>21110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21110</v>
      </c>
      <c r="O12" s="47">
        <f t="shared" si="2"/>
        <v>48.41743119266055</v>
      </c>
      <c r="P12" s="9"/>
    </row>
    <row r="13" spans="1:16" ht="15">
      <c r="A13" s="12"/>
      <c r="B13" s="25">
        <v>323.4</v>
      </c>
      <c r="C13" s="20" t="s">
        <v>15</v>
      </c>
      <c r="D13" s="46">
        <v>343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343</v>
      </c>
      <c r="O13" s="47">
        <f t="shared" si="2"/>
        <v>0.786697247706422</v>
      </c>
      <c r="P13" s="9"/>
    </row>
    <row r="14" spans="1:16" ht="15">
      <c r="A14" s="12"/>
      <c r="B14" s="25">
        <v>323.5</v>
      </c>
      <c r="C14" s="20" t="s">
        <v>16</v>
      </c>
      <c r="D14" s="46">
        <v>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332</v>
      </c>
      <c r="O14" s="47">
        <f t="shared" si="2"/>
        <v>0.7614678899082569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SUM(D16:D21)</f>
        <v>20225</v>
      </c>
      <c r="E15" s="32">
        <f t="shared" si="4"/>
        <v>799673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819898</v>
      </c>
      <c r="O15" s="45">
        <f t="shared" si="2"/>
        <v>1880.5</v>
      </c>
      <c r="P15" s="10"/>
    </row>
    <row r="16" spans="1:16" ht="15">
      <c r="A16" s="12"/>
      <c r="B16" s="25">
        <v>331.1</v>
      </c>
      <c r="C16" s="20" t="s">
        <v>17</v>
      </c>
      <c r="D16" s="46">
        <v>0</v>
      </c>
      <c r="E16" s="46">
        <v>14613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14613</v>
      </c>
      <c r="O16" s="47">
        <f t="shared" si="2"/>
        <v>33.51605504587156</v>
      </c>
      <c r="P16" s="9"/>
    </row>
    <row r="17" spans="1:16" ht="15">
      <c r="A17" s="12"/>
      <c r="B17" s="25">
        <v>334.49</v>
      </c>
      <c r="C17" s="20" t="s">
        <v>19</v>
      </c>
      <c r="D17" s="46">
        <v>0</v>
      </c>
      <c r="E17" s="46">
        <v>563589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563589</v>
      </c>
      <c r="O17" s="47">
        <f t="shared" si="2"/>
        <v>1292.6353211009175</v>
      </c>
      <c r="P17" s="9"/>
    </row>
    <row r="18" spans="1:16" ht="15">
      <c r="A18" s="12"/>
      <c r="B18" s="25">
        <v>334.7</v>
      </c>
      <c r="C18" s="20" t="s">
        <v>20</v>
      </c>
      <c r="D18" s="46">
        <v>0</v>
      </c>
      <c r="E18" s="46">
        <v>221471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221471</v>
      </c>
      <c r="O18" s="47">
        <f t="shared" si="2"/>
        <v>507.9610091743119</v>
      </c>
      <c r="P18" s="9"/>
    </row>
    <row r="19" spans="1:16" ht="15">
      <c r="A19" s="12"/>
      <c r="B19" s="25">
        <v>335.12</v>
      </c>
      <c r="C19" s="20" t="s">
        <v>21</v>
      </c>
      <c r="D19" s="46">
        <v>9861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9861</v>
      </c>
      <c r="O19" s="47">
        <f t="shared" si="2"/>
        <v>22.61697247706422</v>
      </c>
      <c r="P19" s="9"/>
    </row>
    <row r="20" spans="1:16" ht="15">
      <c r="A20" s="12"/>
      <c r="B20" s="25">
        <v>335.14</v>
      </c>
      <c r="C20" s="20" t="s">
        <v>22</v>
      </c>
      <c r="D20" s="46">
        <v>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</v>
      </c>
      <c r="O20" s="47">
        <f t="shared" si="2"/>
        <v>0.1811926605504587</v>
      </c>
      <c r="P20" s="9"/>
    </row>
    <row r="21" spans="1:16" ht="15">
      <c r="A21" s="12"/>
      <c r="B21" s="25">
        <v>335.18</v>
      </c>
      <c r="C21" s="20" t="s">
        <v>23</v>
      </c>
      <c r="D21" s="46">
        <v>10285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10285</v>
      </c>
      <c r="O21" s="47">
        <f t="shared" si="2"/>
        <v>23.589449541284402</v>
      </c>
      <c r="P21" s="9"/>
    </row>
    <row r="22" spans="1:16" ht="15.75">
      <c r="A22" s="29" t="s">
        <v>28</v>
      </c>
      <c r="B22" s="30"/>
      <c r="C22" s="31"/>
      <c r="D22" s="32">
        <f aca="true" t="shared" si="5" ref="D22:M22">SUM(D23:D23)</f>
        <v>5945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5945</v>
      </c>
      <c r="O22" s="45">
        <f t="shared" si="2"/>
        <v>13.635321100917432</v>
      </c>
      <c r="P22" s="10"/>
    </row>
    <row r="23" spans="1:16" ht="15">
      <c r="A23" s="12"/>
      <c r="B23" s="25">
        <v>344.9</v>
      </c>
      <c r="C23" s="20" t="s">
        <v>31</v>
      </c>
      <c r="D23" s="46">
        <v>5945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5945</v>
      </c>
      <c r="O23" s="47">
        <f t="shared" si="2"/>
        <v>13.635321100917432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SUM(D25:D25)</f>
        <v>64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64</v>
      </c>
      <c r="O24" s="45">
        <f t="shared" si="2"/>
        <v>0.14678899082568808</v>
      </c>
      <c r="P24" s="10"/>
    </row>
    <row r="25" spans="1:16" ht="15">
      <c r="A25" s="13"/>
      <c r="B25" s="39">
        <v>351.5</v>
      </c>
      <c r="C25" s="21" t="s">
        <v>34</v>
      </c>
      <c r="D25" s="46">
        <v>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64</v>
      </c>
      <c r="O25" s="47">
        <f t="shared" si="2"/>
        <v>0.14678899082568808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6417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6417</v>
      </c>
      <c r="O26" s="45">
        <f t="shared" si="2"/>
        <v>14.71788990825688</v>
      </c>
      <c r="P26" s="10"/>
    </row>
    <row r="27" spans="1:16" ht="15">
      <c r="A27" s="12"/>
      <c r="B27" s="25">
        <v>361.1</v>
      </c>
      <c r="C27" s="20" t="s">
        <v>35</v>
      </c>
      <c r="D27" s="46">
        <v>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67</v>
      </c>
      <c r="O27" s="47">
        <f t="shared" si="2"/>
        <v>0.1536697247706422</v>
      </c>
      <c r="P27" s="9"/>
    </row>
    <row r="28" spans="1:16" ht="15">
      <c r="A28" s="12"/>
      <c r="B28" s="25">
        <v>362</v>
      </c>
      <c r="C28" s="20" t="s">
        <v>36</v>
      </c>
      <c r="D28" s="46">
        <v>2761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2761</v>
      </c>
      <c r="O28" s="47">
        <f t="shared" si="2"/>
        <v>6.33256880733945</v>
      </c>
      <c r="P28" s="9"/>
    </row>
    <row r="29" spans="1:16" ht="15">
      <c r="A29" s="12"/>
      <c r="B29" s="25">
        <v>369.9</v>
      </c>
      <c r="C29" s="20" t="s">
        <v>37</v>
      </c>
      <c r="D29" s="46">
        <v>3589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3589</v>
      </c>
      <c r="O29" s="47">
        <f t="shared" si="2"/>
        <v>8.23165137614679</v>
      </c>
      <c r="P29" s="9"/>
    </row>
    <row r="30" spans="1:16" ht="15.75">
      <c r="A30" s="29" t="s">
        <v>30</v>
      </c>
      <c r="B30" s="30"/>
      <c r="C30" s="31"/>
      <c r="D30" s="32">
        <f aca="true" t="shared" si="8" ref="D30:M30">SUM(D31:D31)</f>
        <v>0</v>
      </c>
      <c r="E30" s="32">
        <f t="shared" si="8"/>
        <v>5244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5244</v>
      </c>
      <c r="O30" s="45">
        <f t="shared" si="2"/>
        <v>12.027522935779816</v>
      </c>
      <c r="P30" s="9"/>
    </row>
    <row r="31" spans="1:16" ht="15.75" thickBot="1">
      <c r="A31" s="12"/>
      <c r="B31" s="25">
        <v>381</v>
      </c>
      <c r="C31" s="20" t="s">
        <v>38</v>
      </c>
      <c r="D31" s="46">
        <v>0</v>
      </c>
      <c r="E31" s="46">
        <v>5244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5244</v>
      </c>
      <c r="O31" s="47">
        <f t="shared" si="2"/>
        <v>12.027522935779816</v>
      </c>
      <c r="P31" s="9"/>
    </row>
    <row r="32" spans="1:119" ht="16.5" thickBot="1">
      <c r="A32" s="14" t="s">
        <v>32</v>
      </c>
      <c r="B32" s="23"/>
      <c r="C32" s="22"/>
      <c r="D32" s="15">
        <f aca="true" t="shared" si="9" ref="D32:M32">SUM(D5,D10,D15,D22,D24,D26,D30)</f>
        <v>95404</v>
      </c>
      <c r="E32" s="15">
        <f t="shared" si="9"/>
        <v>804917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900321</v>
      </c>
      <c r="O32" s="38">
        <f t="shared" si="2"/>
        <v>2064.956422018349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45</v>
      </c>
      <c r="M34" s="48"/>
      <c r="N34" s="48"/>
      <c r="O34" s="43">
        <v>436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thickBot="1">
      <c r="A36" s="52" t="s">
        <v>57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45404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45404</v>
      </c>
      <c r="O5" s="33">
        <f aca="true" t="shared" si="2" ref="O5:O29">(N5/O$31)</f>
        <v>100.22958057395144</v>
      </c>
      <c r="P5" s="6"/>
    </row>
    <row r="6" spans="1:16" ht="15">
      <c r="A6" s="12"/>
      <c r="B6" s="25">
        <v>311</v>
      </c>
      <c r="C6" s="20" t="s">
        <v>2</v>
      </c>
      <c r="D6" s="46">
        <v>8677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8677</v>
      </c>
      <c r="O6" s="47">
        <f t="shared" si="2"/>
        <v>19.154525386313466</v>
      </c>
      <c r="P6" s="9"/>
    </row>
    <row r="7" spans="1:16" ht="15">
      <c r="A7" s="12"/>
      <c r="B7" s="25">
        <v>312.1</v>
      </c>
      <c r="C7" s="20" t="s">
        <v>52</v>
      </c>
      <c r="D7" s="46">
        <v>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900</v>
      </c>
      <c r="O7" s="47">
        <f t="shared" si="2"/>
        <v>1.9867549668874172</v>
      </c>
      <c r="P7" s="9"/>
    </row>
    <row r="8" spans="1:16" ht="15">
      <c r="A8" s="12"/>
      <c r="B8" s="25">
        <v>312.6</v>
      </c>
      <c r="C8" s="20" t="s">
        <v>11</v>
      </c>
      <c r="D8" s="46">
        <v>24643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24643</v>
      </c>
      <c r="O8" s="47">
        <f t="shared" si="2"/>
        <v>54.39955849889625</v>
      </c>
      <c r="P8" s="9"/>
    </row>
    <row r="9" spans="1:16" ht="15">
      <c r="A9" s="12"/>
      <c r="B9" s="25">
        <v>315</v>
      </c>
      <c r="C9" s="20" t="s">
        <v>12</v>
      </c>
      <c r="D9" s="46">
        <v>11184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11184</v>
      </c>
      <c r="O9" s="47">
        <f t="shared" si="2"/>
        <v>24.688741721854306</v>
      </c>
      <c r="P9" s="9"/>
    </row>
    <row r="10" spans="1:16" ht="15.75">
      <c r="A10" s="29" t="s">
        <v>61</v>
      </c>
      <c r="B10" s="30"/>
      <c r="C10" s="31"/>
      <c r="D10" s="32">
        <f aca="true" t="shared" si="3" ref="D10:M10">SUM(D11:D14)</f>
        <v>24999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24999</v>
      </c>
      <c r="O10" s="45">
        <f t="shared" si="2"/>
        <v>55.18543046357616</v>
      </c>
      <c r="P10" s="10"/>
    </row>
    <row r="11" spans="1:16" ht="15">
      <c r="A11" s="12"/>
      <c r="B11" s="25">
        <v>323.1</v>
      </c>
      <c r="C11" s="20" t="s">
        <v>14</v>
      </c>
      <c r="D11" s="46">
        <v>21570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21570</v>
      </c>
      <c r="O11" s="47">
        <f t="shared" si="2"/>
        <v>47.615894039735096</v>
      </c>
      <c r="P11" s="9"/>
    </row>
    <row r="12" spans="1:16" ht="15">
      <c r="A12" s="12"/>
      <c r="B12" s="25">
        <v>323.4</v>
      </c>
      <c r="C12" s="20" t="s">
        <v>15</v>
      </c>
      <c r="D12" s="46">
        <v>406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406</v>
      </c>
      <c r="O12" s="47">
        <f t="shared" si="2"/>
        <v>0.8962472406181016</v>
      </c>
      <c r="P12" s="9"/>
    </row>
    <row r="13" spans="1:16" ht="15">
      <c r="A13" s="12"/>
      <c r="B13" s="25">
        <v>323.5</v>
      </c>
      <c r="C13" s="20" t="s">
        <v>16</v>
      </c>
      <c r="D13" s="46">
        <v>2441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2441</v>
      </c>
      <c r="O13" s="47">
        <f t="shared" si="2"/>
        <v>5.3885209713024285</v>
      </c>
      <c r="P13" s="9"/>
    </row>
    <row r="14" spans="1:16" ht="15">
      <c r="A14" s="12"/>
      <c r="B14" s="25">
        <v>329</v>
      </c>
      <c r="C14" s="20" t="s">
        <v>62</v>
      </c>
      <c r="D14" s="46">
        <v>582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582</v>
      </c>
      <c r="O14" s="47">
        <f t="shared" si="2"/>
        <v>1.2847682119205297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SUM(D16:D20)</f>
        <v>24638</v>
      </c>
      <c r="E15" s="32">
        <f t="shared" si="4"/>
        <v>515135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539773</v>
      </c>
      <c r="O15" s="45">
        <f t="shared" si="2"/>
        <v>1191.5518763796908</v>
      </c>
      <c r="P15" s="10"/>
    </row>
    <row r="16" spans="1:16" ht="15">
      <c r="A16" s="12"/>
      <c r="B16" s="25">
        <v>334.49</v>
      </c>
      <c r="C16" s="20" t="s">
        <v>19</v>
      </c>
      <c r="D16" s="46">
        <v>0</v>
      </c>
      <c r="E16" s="46">
        <v>431210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431210</v>
      </c>
      <c r="O16" s="47">
        <f t="shared" si="2"/>
        <v>951.8984547461368</v>
      </c>
      <c r="P16" s="9"/>
    </row>
    <row r="17" spans="1:16" ht="15">
      <c r="A17" s="12"/>
      <c r="B17" s="25">
        <v>334.7</v>
      </c>
      <c r="C17" s="20" t="s">
        <v>20</v>
      </c>
      <c r="D17" s="46">
        <v>0</v>
      </c>
      <c r="E17" s="46">
        <v>83925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83925</v>
      </c>
      <c r="O17" s="47">
        <f t="shared" si="2"/>
        <v>185.26490066225165</v>
      </c>
      <c r="P17" s="9"/>
    </row>
    <row r="18" spans="1:16" ht="15">
      <c r="A18" s="12"/>
      <c r="B18" s="25">
        <v>335.12</v>
      </c>
      <c r="C18" s="20" t="s">
        <v>21</v>
      </c>
      <c r="D18" s="46">
        <v>12922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12922</v>
      </c>
      <c r="O18" s="47">
        <f t="shared" si="2"/>
        <v>28.525386313465784</v>
      </c>
      <c r="P18" s="9"/>
    </row>
    <row r="19" spans="1:16" ht="15">
      <c r="A19" s="12"/>
      <c r="B19" s="25">
        <v>335.14</v>
      </c>
      <c r="C19" s="20" t="s">
        <v>22</v>
      </c>
      <c r="D19" s="46">
        <v>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</v>
      </c>
      <c r="O19" s="47">
        <f t="shared" si="2"/>
        <v>0.2097130242825607</v>
      </c>
      <c r="P19" s="9"/>
    </row>
    <row r="20" spans="1:16" ht="15">
      <c r="A20" s="12"/>
      <c r="B20" s="25">
        <v>335.18</v>
      </c>
      <c r="C20" s="20" t="s">
        <v>23</v>
      </c>
      <c r="D20" s="46">
        <v>11621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11621</v>
      </c>
      <c r="O20" s="47">
        <f t="shared" si="2"/>
        <v>25.653421633554085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SUM(D22:D22)</f>
        <v>5772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5772</v>
      </c>
      <c r="O21" s="45">
        <f t="shared" si="2"/>
        <v>12.741721854304636</v>
      </c>
      <c r="P21" s="10"/>
    </row>
    <row r="22" spans="1:16" ht="15">
      <c r="A22" s="12"/>
      <c r="B22" s="25">
        <v>344.9</v>
      </c>
      <c r="C22" s="20" t="s">
        <v>31</v>
      </c>
      <c r="D22" s="46">
        <v>5772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5772</v>
      </c>
      <c r="O22" s="47">
        <f t="shared" si="2"/>
        <v>12.741721854304636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SUM(D24:D24)</f>
        <v>208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208</v>
      </c>
      <c r="O23" s="45">
        <f t="shared" si="2"/>
        <v>0.45916114790286977</v>
      </c>
      <c r="P23" s="10"/>
    </row>
    <row r="24" spans="1:16" ht="15">
      <c r="A24" s="13"/>
      <c r="B24" s="39">
        <v>351.5</v>
      </c>
      <c r="C24" s="21" t="s">
        <v>34</v>
      </c>
      <c r="D24" s="46">
        <v>208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208</v>
      </c>
      <c r="O24" s="47">
        <f t="shared" si="2"/>
        <v>0.45916114790286977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SUM(D26:D28)</f>
        <v>4110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4110</v>
      </c>
      <c r="O25" s="45">
        <f t="shared" si="2"/>
        <v>9.072847682119205</v>
      </c>
      <c r="P25" s="10"/>
    </row>
    <row r="26" spans="1:16" ht="15">
      <c r="A26" s="12"/>
      <c r="B26" s="25">
        <v>361.1</v>
      </c>
      <c r="C26" s="20" t="s">
        <v>35</v>
      </c>
      <c r="D26" s="46">
        <v>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178</v>
      </c>
      <c r="O26" s="47">
        <f t="shared" si="2"/>
        <v>0.39293598233995586</v>
      </c>
      <c r="P26" s="9"/>
    </row>
    <row r="27" spans="1:16" ht="15">
      <c r="A27" s="12"/>
      <c r="B27" s="25">
        <v>362</v>
      </c>
      <c r="C27" s="20" t="s">
        <v>36</v>
      </c>
      <c r="D27" s="46">
        <v>2801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2801</v>
      </c>
      <c r="O27" s="47">
        <f t="shared" si="2"/>
        <v>6.183222958057395</v>
      </c>
      <c r="P27" s="9"/>
    </row>
    <row r="28" spans="1:16" ht="15.75" thickBot="1">
      <c r="A28" s="12"/>
      <c r="B28" s="25">
        <v>369.9</v>
      </c>
      <c r="C28" s="20" t="s">
        <v>37</v>
      </c>
      <c r="D28" s="46">
        <v>1131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1131</v>
      </c>
      <c r="O28" s="47">
        <f t="shared" si="2"/>
        <v>2.4966887417218544</v>
      </c>
      <c r="P28" s="9"/>
    </row>
    <row r="29" spans="1:119" ht="16.5" thickBot="1">
      <c r="A29" s="14" t="s">
        <v>32</v>
      </c>
      <c r="B29" s="23"/>
      <c r="C29" s="22"/>
      <c r="D29" s="15">
        <f>SUM(D5,D10,D15,D21,D23,D25)</f>
        <v>105131</v>
      </c>
      <c r="E29" s="15">
        <f aca="true" t="shared" si="8" ref="E29:M29">SUM(E5,E10,E15,E21,E23,E25)</f>
        <v>515135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620266</v>
      </c>
      <c r="O29" s="38">
        <f t="shared" si="2"/>
        <v>1369.2406181015454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63</v>
      </c>
      <c r="M31" s="48"/>
      <c r="N31" s="48"/>
      <c r="O31" s="43">
        <v>453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64455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64455</v>
      </c>
      <c r="O5" s="33">
        <f aca="true" t="shared" si="2" ref="O5:O23">(N5/O$25)</f>
        <v>170.9681697612732</v>
      </c>
      <c r="P5" s="6"/>
    </row>
    <row r="6" spans="1:16" ht="15">
      <c r="A6" s="12"/>
      <c r="B6" s="25">
        <v>311</v>
      </c>
      <c r="C6" s="20" t="s">
        <v>2</v>
      </c>
      <c r="D6" s="46">
        <v>9851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9851</v>
      </c>
      <c r="O6" s="47">
        <f t="shared" si="2"/>
        <v>26.129973474801062</v>
      </c>
      <c r="P6" s="9"/>
    </row>
    <row r="7" spans="1:16" ht="15">
      <c r="A7" s="12"/>
      <c r="B7" s="25">
        <v>312.41</v>
      </c>
      <c r="C7" s="20" t="s">
        <v>10</v>
      </c>
      <c r="D7" s="46">
        <v>28714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28714</v>
      </c>
      <c r="O7" s="47">
        <f t="shared" si="2"/>
        <v>76.16445623342175</v>
      </c>
      <c r="P7" s="9"/>
    </row>
    <row r="8" spans="1:16" ht="15">
      <c r="A8" s="12"/>
      <c r="B8" s="25">
        <v>312.6</v>
      </c>
      <c r="C8" s="20" t="s">
        <v>11</v>
      </c>
      <c r="D8" s="46">
        <v>23321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23321</v>
      </c>
      <c r="O8" s="47">
        <f t="shared" si="2"/>
        <v>61.85941644562334</v>
      </c>
      <c r="P8" s="9"/>
    </row>
    <row r="9" spans="1:16" ht="15">
      <c r="A9" s="12"/>
      <c r="B9" s="25">
        <v>315</v>
      </c>
      <c r="C9" s="20" t="s">
        <v>65</v>
      </c>
      <c r="D9" s="46">
        <v>2569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2569</v>
      </c>
      <c r="O9" s="47">
        <f t="shared" si="2"/>
        <v>6.814323607427056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21044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21044</v>
      </c>
      <c r="O10" s="45">
        <f t="shared" si="2"/>
        <v>55.819628647214856</v>
      </c>
      <c r="P10" s="10"/>
    </row>
    <row r="11" spans="1:16" ht="15">
      <c r="A11" s="12"/>
      <c r="B11" s="25">
        <v>323.1</v>
      </c>
      <c r="C11" s="20" t="s">
        <v>14</v>
      </c>
      <c r="D11" s="46">
        <v>20872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20872</v>
      </c>
      <c r="O11" s="47">
        <f t="shared" si="2"/>
        <v>55.36339522546419</v>
      </c>
      <c r="P11" s="9"/>
    </row>
    <row r="12" spans="1:16" ht="15">
      <c r="A12" s="12"/>
      <c r="B12" s="25">
        <v>323.4</v>
      </c>
      <c r="C12" s="20" t="s">
        <v>15</v>
      </c>
      <c r="D12" s="46">
        <v>172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172</v>
      </c>
      <c r="O12" s="47">
        <f t="shared" si="2"/>
        <v>0.4562334217506631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SUM(D14:D17)</f>
        <v>639542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639542</v>
      </c>
      <c r="O13" s="45">
        <f t="shared" si="2"/>
        <v>1696.397877984085</v>
      </c>
      <c r="P13" s="10"/>
    </row>
    <row r="14" spans="1:16" ht="15">
      <c r="A14" s="12"/>
      <c r="B14" s="25">
        <v>331.49</v>
      </c>
      <c r="C14" s="20" t="s">
        <v>81</v>
      </c>
      <c r="D14" s="46">
        <v>576512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576512</v>
      </c>
      <c r="O14" s="47">
        <f t="shared" si="2"/>
        <v>1529.209549071618</v>
      </c>
      <c r="P14" s="9"/>
    </row>
    <row r="15" spans="1:16" ht="15">
      <c r="A15" s="12"/>
      <c r="B15" s="25">
        <v>334.7</v>
      </c>
      <c r="C15" s="20" t="s">
        <v>20</v>
      </c>
      <c r="D15" s="46">
        <v>37449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37449</v>
      </c>
      <c r="O15" s="47">
        <f t="shared" si="2"/>
        <v>99.3342175066313</v>
      </c>
      <c r="P15" s="9"/>
    </row>
    <row r="16" spans="1:16" ht="15">
      <c r="A16" s="12"/>
      <c r="B16" s="25">
        <v>335.12</v>
      </c>
      <c r="C16" s="20" t="s">
        <v>67</v>
      </c>
      <c r="D16" s="46">
        <v>14892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14892</v>
      </c>
      <c r="O16" s="47">
        <f t="shared" si="2"/>
        <v>39.50132625994695</v>
      </c>
      <c r="P16" s="9"/>
    </row>
    <row r="17" spans="1:16" ht="15">
      <c r="A17" s="12"/>
      <c r="B17" s="25">
        <v>335.18</v>
      </c>
      <c r="C17" s="20" t="s">
        <v>68</v>
      </c>
      <c r="D17" s="46">
        <v>10689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10689</v>
      </c>
      <c r="O17" s="47">
        <f t="shared" si="2"/>
        <v>28.352785145888593</v>
      </c>
      <c r="P17" s="9"/>
    </row>
    <row r="18" spans="1:16" ht="15.75">
      <c r="A18" s="29" t="s">
        <v>28</v>
      </c>
      <c r="B18" s="30"/>
      <c r="C18" s="31"/>
      <c r="D18" s="32">
        <f aca="true" t="shared" si="5" ref="D18:M18">SUM(D19:D20)</f>
        <v>11007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11007</v>
      </c>
      <c r="O18" s="45">
        <f t="shared" si="2"/>
        <v>29.19628647214854</v>
      </c>
      <c r="P18" s="10"/>
    </row>
    <row r="19" spans="1:16" ht="15">
      <c r="A19" s="12"/>
      <c r="B19" s="25">
        <v>344.9</v>
      </c>
      <c r="C19" s="20" t="s">
        <v>74</v>
      </c>
      <c r="D19" s="46">
        <v>6697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6697</v>
      </c>
      <c r="O19" s="47">
        <f t="shared" si="2"/>
        <v>17.76392572944297</v>
      </c>
      <c r="P19" s="9"/>
    </row>
    <row r="20" spans="1:16" ht="15">
      <c r="A20" s="12"/>
      <c r="B20" s="25">
        <v>347.5</v>
      </c>
      <c r="C20" s="20" t="s">
        <v>95</v>
      </c>
      <c r="D20" s="46">
        <v>4310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4310</v>
      </c>
      <c r="O20" s="47">
        <f t="shared" si="2"/>
        <v>11.432360742705571</v>
      </c>
      <c r="P20" s="9"/>
    </row>
    <row r="21" spans="1:16" ht="15.75">
      <c r="A21" s="29" t="s">
        <v>29</v>
      </c>
      <c r="B21" s="30"/>
      <c r="C21" s="31"/>
      <c r="D21" s="32">
        <f aca="true" t="shared" si="6" ref="D21:M21">SUM(D22:D22)</f>
        <v>163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163</v>
      </c>
      <c r="O21" s="45">
        <f t="shared" si="2"/>
        <v>0.4323607427055703</v>
      </c>
      <c r="P21" s="10"/>
    </row>
    <row r="22" spans="1:16" ht="15.75" thickBot="1">
      <c r="A22" s="13"/>
      <c r="B22" s="39">
        <v>351.3</v>
      </c>
      <c r="C22" s="21" t="s">
        <v>96</v>
      </c>
      <c r="D22" s="46">
        <v>163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163</v>
      </c>
      <c r="O22" s="47">
        <f t="shared" si="2"/>
        <v>0.4323607427055703</v>
      </c>
      <c r="P22" s="9"/>
    </row>
    <row r="23" spans="1:119" ht="16.5" thickBot="1">
      <c r="A23" s="14" t="s">
        <v>32</v>
      </c>
      <c r="B23" s="23"/>
      <c r="C23" s="22"/>
      <c r="D23" s="15">
        <f>SUM(D5,D10,D13,D18,D21)</f>
        <v>736211</v>
      </c>
      <c r="E23" s="15">
        <f aca="true" t="shared" si="7" ref="E23:M23">SUM(E5,E10,E13,E18,E21)</f>
        <v>0</v>
      </c>
      <c r="F23" s="15">
        <f t="shared" si="7"/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  <c r="J23" s="15">
        <f t="shared" si="7"/>
        <v>0</v>
      </c>
      <c r="K23" s="15">
        <f t="shared" si="7"/>
        <v>0</v>
      </c>
      <c r="L23" s="15">
        <f t="shared" si="7"/>
        <v>0</v>
      </c>
      <c r="M23" s="15">
        <f t="shared" si="7"/>
        <v>0</v>
      </c>
      <c r="N23" s="15">
        <f t="shared" si="1"/>
        <v>736211</v>
      </c>
      <c r="O23" s="38">
        <f t="shared" si="2"/>
        <v>1952.814323607427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97</v>
      </c>
      <c r="M25" s="48"/>
      <c r="N25" s="48"/>
      <c r="O25" s="43">
        <v>377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66801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66801</v>
      </c>
      <c r="O5" s="33">
        <f aca="true" t="shared" si="2" ref="O5:O25">(N5/O$27)</f>
        <v>172.6124031007752</v>
      </c>
      <c r="P5" s="6"/>
    </row>
    <row r="6" spans="1:16" ht="15">
      <c r="A6" s="12"/>
      <c r="B6" s="25">
        <v>311</v>
      </c>
      <c r="C6" s="20" t="s">
        <v>2</v>
      </c>
      <c r="D6" s="46">
        <v>10119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10119</v>
      </c>
      <c r="O6" s="47">
        <f t="shared" si="2"/>
        <v>26.147286821705425</v>
      </c>
      <c r="P6" s="9"/>
    </row>
    <row r="7" spans="1:16" ht="15">
      <c r="A7" s="12"/>
      <c r="B7" s="25">
        <v>312.41</v>
      </c>
      <c r="C7" s="20" t="s">
        <v>10</v>
      </c>
      <c r="D7" s="46">
        <v>33750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33750</v>
      </c>
      <c r="O7" s="47">
        <f t="shared" si="2"/>
        <v>87.20930232558139</v>
      </c>
      <c r="P7" s="9"/>
    </row>
    <row r="8" spans="1:16" ht="15">
      <c r="A8" s="12"/>
      <c r="B8" s="25">
        <v>312.6</v>
      </c>
      <c r="C8" s="20" t="s">
        <v>11</v>
      </c>
      <c r="D8" s="46">
        <v>20879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20879</v>
      </c>
      <c r="O8" s="47">
        <f t="shared" si="2"/>
        <v>53.950904392764855</v>
      </c>
      <c r="P8" s="9"/>
    </row>
    <row r="9" spans="1:16" ht="15">
      <c r="A9" s="12"/>
      <c r="B9" s="25">
        <v>315</v>
      </c>
      <c r="C9" s="20" t="s">
        <v>65</v>
      </c>
      <c r="D9" s="46">
        <v>2053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2053</v>
      </c>
      <c r="O9" s="47">
        <f t="shared" si="2"/>
        <v>5.304909560723514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21073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21073</v>
      </c>
      <c r="O10" s="45">
        <f t="shared" si="2"/>
        <v>54.45219638242894</v>
      </c>
      <c r="P10" s="10"/>
    </row>
    <row r="11" spans="1:16" ht="15">
      <c r="A11" s="12"/>
      <c r="B11" s="25">
        <v>323.1</v>
      </c>
      <c r="C11" s="20" t="s">
        <v>14</v>
      </c>
      <c r="D11" s="46">
        <v>20823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20823</v>
      </c>
      <c r="O11" s="47">
        <f t="shared" si="2"/>
        <v>53.8062015503876</v>
      </c>
      <c r="P11" s="9"/>
    </row>
    <row r="12" spans="1:16" ht="15">
      <c r="A12" s="12"/>
      <c r="B12" s="25">
        <v>323.4</v>
      </c>
      <c r="C12" s="20" t="s">
        <v>15</v>
      </c>
      <c r="D12" s="46">
        <v>250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250</v>
      </c>
      <c r="O12" s="47">
        <f t="shared" si="2"/>
        <v>0.6459948320413437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SUM(D14:D16)</f>
        <v>41910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41910</v>
      </c>
      <c r="O13" s="45">
        <f t="shared" si="2"/>
        <v>108.29457364341086</v>
      </c>
      <c r="P13" s="10"/>
    </row>
    <row r="14" spans="1:16" ht="15">
      <c r="A14" s="12"/>
      <c r="B14" s="25">
        <v>331.5</v>
      </c>
      <c r="C14" s="20" t="s">
        <v>90</v>
      </c>
      <c r="D14" s="46">
        <v>17472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17472</v>
      </c>
      <c r="O14" s="47">
        <f t="shared" si="2"/>
        <v>45.14728682170543</v>
      </c>
      <c r="P14" s="9"/>
    </row>
    <row r="15" spans="1:16" ht="15">
      <c r="A15" s="12"/>
      <c r="B15" s="25">
        <v>335.12</v>
      </c>
      <c r="C15" s="20" t="s">
        <v>67</v>
      </c>
      <c r="D15" s="46">
        <v>14548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14548</v>
      </c>
      <c r="O15" s="47">
        <f t="shared" si="2"/>
        <v>37.59173126614987</v>
      </c>
      <c r="P15" s="9"/>
    </row>
    <row r="16" spans="1:16" ht="15">
      <c r="A16" s="12"/>
      <c r="B16" s="25">
        <v>335.18</v>
      </c>
      <c r="C16" s="20" t="s">
        <v>68</v>
      </c>
      <c r="D16" s="46">
        <v>9890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9890</v>
      </c>
      <c r="O16" s="47">
        <f t="shared" si="2"/>
        <v>25.555555555555557</v>
      </c>
      <c r="P16" s="9"/>
    </row>
    <row r="17" spans="1:16" ht="15.75">
      <c r="A17" s="29" t="s">
        <v>28</v>
      </c>
      <c r="B17" s="30"/>
      <c r="C17" s="31"/>
      <c r="D17" s="32">
        <f aca="true" t="shared" si="5" ref="D17:M17">SUM(D18:D19)</f>
        <v>11004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11004</v>
      </c>
      <c r="O17" s="45">
        <f t="shared" si="2"/>
        <v>28.434108527131784</v>
      </c>
      <c r="P17" s="10"/>
    </row>
    <row r="18" spans="1:16" ht="15">
      <c r="A18" s="12"/>
      <c r="B18" s="25">
        <v>344.9</v>
      </c>
      <c r="C18" s="20" t="s">
        <v>74</v>
      </c>
      <c r="D18" s="46">
        <v>6429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6429</v>
      </c>
      <c r="O18" s="47">
        <f t="shared" si="2"/>
        <v>16.612403100775193</v>
      </c>
      <c r="P18" s="9"/>
    </row>
    <row r="19" spans="1:16" ht="15">
      <c r="A19" s="12"/>
      <c r="B19" s="25">
        <v>347.2</v>
      </c>
      <c r="C19" s="20" t="s">
        <v>91</v>
      </c>
      <c r="D19" s="46">
        <v>4575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4575</v>
      </c>
      <c r="O19" s="47">
        <f t="shared" si="2"/>
        <v>11.821705426356589</v>
      </c>
      <c r="P19" s="9"/>
    </row>
    <row r="20" spans="1:16" ht="15.75">
      <c r="A20" s="29" t="s">
        <v>29</v>
      </c>
      <c r="B20" s="30"/>
      <c r="C20" s="31"/>
      <c r="D20" s="32">
        <f aca="true" t="shared" si="6" ref="D20:M20">SUM(D21:D21)</f>
        <v>181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181</v>
      </c>
      <c r="O20" s="45">
        <f t="shared" si="2"/>
        <v>0.46770025839793283</v>
      </c>
      <c r="P20" s="10"/>
    </row>
    <row r="21" spans="1:16" ht="15">
      <c r="A21" s="13"/>
      <c r="B21" s="39">
        <v>354</v>
      </c>
      <c r="C21" s="21" t="s">
        <v>70</v>
      </c>
      <c r="D21" s="46">
        <v>181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</v>
      </c>
      <c r="O21" s="47">
        <f t="shared" si="2"/>
        <v>0.46770025839793283</v>
      </c>
      <c r="P21" s="9"/>
    </row>
    <row r="22" spans="1:16" ht="15.75">
      <c r="A22" s="29" t="s">
        <v>3</v>
      </c>
      <c r="B22" s="30"/>
      <c r="C22" s="31"/>
      <c r="D22" s="32">
        <f aca="true" t="shared" si="7" ref="D22:M22">SUM(D23:D24)</f>
        <v>3480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3480</v>
      </c>
      <c r="O22" s="45">
        <f t="shared" si="2"/>
        <v>8.992248062015504</v>
      </c>
      <c r="P22" s="10"/>
    </row>
    <row r="23" spans="1:16" ht="15">
      <c r="A23" s="12"/>
      <c r="B23" s="25">
        <v>361.1</v>
      </c>
      <c r="C23" s="20" t="s">
        <v>35</v>
      </c>
      <c r="D23" s="46">
        <v>144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144</v>
      </c>
      <c r="O23" s="47">
        <f t="shared" si="2"/>
        <v>0.37209302325581395</v>
      </c>
      <c r="P23" s="9"/>
    </row>
    <row r="24" spans="1:16" ht="15.75" thickBot="1">
      <c r="A24" s="12"/>
      <c r="B24" s="25">
        <v>369.3</v>
      </c>
      <c r="C24" s="20" t="s">
        <v>92</v>
      </c>
      <c r="D24" s="46">
        <v>3336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3336</v>
      </c>
      <c r="O24" s="47">
        <f t="shared" si="2"/>
        <v>8.62015503875969</v>
      </c>
      <c r="P24" s="9"/>
    </row>
    <row r="25" spans="1:119" ht="16.5" thickBot="1">
      <c r="A25" s="14" t="s">
        <v>32</v>
      </c>
      <c r="B25" s="23"/>
      <c r="C25" s="22"/>
      <c r="D25" s="15">
        <f>SUM(D5,D10,D13,D17,D20,D22)</f>
        <v>144449</v>
      </c>
      <c r="E25" s="15">
        <f aca="true" t="shared" si="8" ref="E25:M25">SUM(E5,E10,E13,E17,E20,E22)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144449</v>
      </c>
      <c r="O25" s="38">
        <f t="shared" si="2"/>
        <v>373.2532299741602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93</v>
      </c>
      <c r="M27" s="48"/>
      <c r="N27" s="48"/>
      <c r="O27" s="43">
        <v>387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57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72630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72630</v>
      </c>
      <c r="O5" s="33">
        <f aca="true" t="shared" si="2" ref="O5:O24">(N5/O$26)</f>
        <v>207.5142857142857</v>
      </c>
      <c r="P5" s="6"/>
    </row>
    <row r="6" spans="1:16" ht="15">
      <c r="A6" s="12"/>
      <c r="B6" s="25">
        <v>311</v>
      </c>
      <c r="C6" s="20" t="s">
        <v>2</v>
      </c>
      <c r="D6" s="46">
        <v>9681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9681</v>
      </c>
      <c r="O6" s="47">
        <f t="shared" si="2"/>
        <v>27.66</v>
      </c>
      <c r="P6" s="9"/>
    </row>
    <row r="7" spans="1:16" ht="15">
      <c r="A7" s="12"/>
      <c r="B7" s="25">
        <v>312.1</v>
      </c>
      <c r="C7" s="20" t="s">
        <v>52</v>
      </c>
      <c r="D7" s="46">
        <v>39378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39378</v>
      </c>
      <c r="O7" s="47">
        <f t="shared" si="2"/>
        <v>112.50857142857143</v>
      </c>
      <c r="P7" s="9"/>
    </row>
    <row r="8" spans="1:16" ht="15">
      <c r="A8" s="12"/>
      <c r="B8" s="25">
        <v>312.6</v>
      </c>
      <c r="C8" s="20" t="s">
        <v>11</v>
      </c>
      <c r="D8" s="46">
        <v>21224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21224</v>
      </c>
      <c r="O8" s="47">
        <f t="shared" si="2"/>
        <v>60.64</v>
      </c>
      <c r="P8" s="9"/>
    </row>
    <row r="9" spans="1:16" ht="15">
      <c r="A9" s="12"/>
      <c r="B9" s="25">
        <v>315</v>
      </c>
      <c r="C9" s="20" t="s">
        <v>65</v>
      </c>
      <c r="D9" s="46">
        <v>2347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2347</v>
      </c>
      <c r="O9" s="47">
        <f t="shared" si="2"/>
        <v>6.7057142857142855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18917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18917</v>
      </c>
      <c r="O10" s="45">
        <f t="shared" si="2"/>
        <v>54.04857142857143</v>
      </c>
      <c r="P10" s="10"/>
    </row>
    <row r="11" spans="1:16" ht="15">
      <c r="A11" s="12"/>
      <c r="B11" s="25">
        <v>323.1</v>
      </c>
      <c r="C11" s="20" t="s">
        <v>14</v>
      </c>
      <c r="D11" s="46">
        <v>18691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18691</v>
      </c>
      <c r="O11" s="47">
        <f t="shared" si="2"/>
        <v>53.402857142857144</v>
      </c>
      <c r="P11" s="9"/>
    </row>
    <row r="12" spans="1:16" ht="15">
      <c r="A12" s="12"/>
      <c r="B12" s="25">
        <v>323.9</v>
      </c>
      <c r="C12" s="20" t="s">
        <v>86</v>
      </c>
      <c r="D12" s="46">
        <v>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226</v>
      </c>
      <c r="O12" s="47">
        <f t="shared" si="2"/>
        <v>0.6457142857142857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SUM(D14:D17)</f>
        <v>35321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35321</v>
      </c>
      <c r="O13" s="45">
        <f t="shared" si="2"/>
        <v>100.91714285714286</v>
      </c>
      <c r="P13" s="10"/>
    </row>
    <row r="14" spans="1:16" ht="15">
      <c r="A14" s="12"/>
      <c r="B14" s="25">
        <v>331.49</v>
      </c>
      <c r="C14" s="20" t="s">
        <v>81</v>
      </c>
      <c r="D14" s="46">
        <v>6242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6242</v>
      </c>
      <c r="O14" s="47">
        <f t="shared" si="2"/>
        <v>17.834285714285713</v>
      </c>
      <c r="P14" s="9"/>
    </row>
    <row r="15" spans="1:16" ht="15">
      <c r="A15" s="12"/>
      <c r="B15" s="25">
        <v>331.7</v>
      </c>
      <c r="C15" s="20" t="s">
        <v>87</v>
      </c>
      <c r="D15" s="46">
        <v>5724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5724</v>
      </c>
      <c r="O15" s="47">
        <f t="shared" si="2"/>
        <v>16.354285714285716</v>
      </c>
      <c r="P15" s="9"/>
    </row>
    <row r="16" spans="1:16" ht="15">
      <c r="A16" s="12"/>
      <c r="B16" s="25">
        <v>335.12</v>
      </c>
      <c r="C16" s="20" t="s">
        <v>67</v>
      </c>
      <c r="D16" s="46">
        <v>14233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14233</v>
      </c>
      <c r="O16" s="47">
        <f t="shared" si="2"/>
        <v>40.66571428571429</v>
      </c>
      <c r="P16" s="9"/>
    </row>
    <row r="17" spans="1:16" ht="15">
      <c r="A17" s="12"/>
      <c r="B17" s="25">
        <v>335.18</v>
      </c>
      <c r="C17" s="20" t="s">
        <v>68</v>
      </c>
      <c r="D17" s="46">
        <v>9122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9122</v>
      </c>
      <c r="O17" s="47">
        <f t="shared" si="2"/>
        <v>26.062857142857144</v>
      </c>
      <c r="P17" s="9"/>
    </row>
    <row r="18" spans="1:16" ht="15.75">
      <c r="A18" s="29" t="s">
        <v>29</v>
      </c>
      <c r="B18" s="30"/>
      <c r="C18" s="31"/>
      <c r="D18" s="32">
        <f aca="true" t="shared" si="5" ref="D18:M18">SUM(D19:D19)</f>
        <v>684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684</v>
      </c>
      <c r="O18" s="45">
        <f t="shared" si="2"/>
        <v>1.9542857142857142</v>
      </c>
      <c r="P18" s="10"/>
    </row>
    <row r="19" spans="1:16" ht="15">
      <c r="A19" s="13"/>
      <c r="B19" s="39">
        <v>359</v>
      </c>
      <c r="C19" s="21" t="s">
        <v>76</v>
      </c>
      <c r="D19" s="46">
        <v>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684</v>
      </c>
      <c r="O19" s="47">
        <f t="shared" si="2"/>
        <v>1.9542857142857142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SUM(D21:D23)</f>
        <v>13773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13773</v>
      </c>
      <c r="O20" s="45">
        <f t="shared" si="2"/>
        <v>39.35142857142857</v>
      </c>
      <c r="P20" s="10"/>
    </row>
    <row r="21" spans="1:16" ht="15">
      <c r="A21" s="12"/>
      <c r="B21" s="25">
        <v>361.1</v>
      </c>
      <c r="C21" s="20" t="s">
        <v>35</v>
      </c>
      <c r="D21" s="46">
        <v>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</v>
      </c>
      <c r="O21" s="47">
        <f t="shared" si="2"/>
        <v>0.09142857142857143</v>
      </c>
      <c r="P21" s="9"/>
    </row>
    <row r="22" spans="1:16" ht="15">
      <c r="A22" s="12"/>
      <c r="B22" s="25">
        <v>362</v>
      </c>
      <c r="C22" s="20" t="s">
        <v>36</v>
      </c>
      <c r="D22" s="46">
        <v>6860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6860</v>
      </c>
      <c r="O22" s="47">
        <f t="shared" si="2"/>
        <v>19.6</v>
      </c>
      <c r="P22" s="9"/>
    </row>
    <row r="23" spans="1:16" ht="15.75" thickBot="1">
      <c r="A23" s="12"/>
      <c r="B23" s="25">
        <v>369.9</v>
      </c>
      <c r="C23" s="20" t="s">
        <v>37</v>
      </c>
      <c r="D23" s="46">
        <v>6881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6881</v>
      </c>
      <c r="O23" s="47">
        <f t="shared" si="2"/>
        <v>19.66</v>
      </c>
      <c r="P23" s="9"/>
    </row>
    <row r="24" spans="1:119" ht="16.5" thickBot="1">
      <c r="A24" s="14" t="s">
        <v>32</v>
      </c>
      <c r="B24" s="23"/>
      <c r="C24" s="22"/>
      <c r="D24" s="15">
        <f>SUM(D5,D10,D13,D18,D20)</f>
        <v>141325</v>
      </c>
      <c r="E24" s="15">
        <f aca="true" t="shared" si="7" ref="E24:M24">SUM(E5,E10,E13,E18,E20)</f>
        <v>0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141325</v>
      </c>
      <c r="O24" s="38">
        <f t="shared" si="2"/>
        <v>403.7857142857143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88</v>
      </c>
      <c r="M26" s="48"/>
      <c r="N26" s="48"/>
      <c r="O26" s="43">
        <v>350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57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66971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66971</v>
      </c>
      <c r="O5" s="33">
        <f aca="true" t="shared" si="2" ref="O5:O23">(N5/O$25)</f>
        <v>207.98447204968943</v>
      </c>
      <c r="P5" s="6"/>
    </row>
    <row r="6" spans="1:16" ht="15">
      <c r="A6" s="12"/>
      <c r="B6" s="25">
        <v>311</v>
      </c>
      <c r="C6" s="20" t="s">
        <v>2</v>
      </c>
      <c r="D6" s="46">
        <v>11202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11202</v>
      </c>
      <c r="O6" s="47">
        <f t="shared" si="2"/>
        <v>34.7888198757764</v>
      </c>
      <c r="P6" s="9"/>
    </row>
    <row r="7" spans="1:16" ht="15">
      <c r="A7" s="12"/>
      <c r="B7" s="25">
        <v>312.41</v>
      </c>
      <c r="C7" s="20" t="s">
        <v>10</v>
      </c>
      <c r="D7" s="46">
        <v>34245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34245</v>
      </c>
      <c r="O7" s="47">
        <f t="shared" si="2"/>
        <v>106.35093167701864</v>
      </c>
      <c r="P7" s="9"/>
    </row>
    <row r="8" spans="1:16" ht="15">
      <c r="A8" s="12"/>
      <c r="B8" s="25">
        <v>312.6</v>
      </c>
      <c r="C8" s="20" t="s">
        <v>11</v>
      </c>
      <c r="D8" s="46">
        <v>20026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20026</v>
      </c>
      <c r="O8" s="47">
        <f t="shared" si="2"/>
        <v>62.192546583850934</v>
      </c>
      <c r="P8" s="9"/>
    </row>
    <row r="9" spans="1:16" ht="15">
      <c r="A9" s="12"/>
      <c r="B9" s="25">
        <v>315</v>
      </c>
      <c r="C9" s="20" t="s">
        <v>65</v>
      </c>
      <c r="D9" s="46">
        <v>1498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1498</v>
      </c>
      <c r="O9" s="47">
        <f t="shared" si="2"/>
        <v>4.6521739130434785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18881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18881</v>
      </c>
      <c r="O10" s="45">
        <f t="shared" si="2"/>
        <v>58.63664596273292</v>
      </c>
      <c r="P10" s="10"/>
    </row>
    <row r="11" spans="1:16" ht="15">
      <c r="A11" s="12"/>
      <c r="B11" s="25">
        <v>323.1</v>
      </c>
      <c r="C11" s="20" t="s">
        <v>14</v>
      </c>
      <c r="D11" s="46">
        <v>18664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18664</v>
      </c>
      <c r="O11" s="47">
        <f t="shared" si="2"/>
        <v>57.962732919254655</v>
      </c>
      <c r="P11" s="9"/>
    </row>
    <row r="12" spans="1:16" ht="15">
      <c r="A12" s="12"/>
      <c r="B12" s="25">
        <v>323.4</v>
      </c>
      <c r="C12" s="20" t="s">
        <v>15</v>
      </c>
      <c r="D12" s="46">
        <v>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217</v>
      </c>
      <c r="O12" s="47">
        <f t="shared" si="2"/>
        <v>0.6739130434782609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SUM(D14:D16)</f>
        <v>32807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32807</v>
      </c>
      <c r="O13" s="45">
        <f t="shared" si="2"/>
        <v>101.88509316770187</v>
      </c>
      <c r="P13" s="10"/>
    </row>
    <row r="14" spans="1:16" ht="15">
      <c r="A14" s="12"/>
      <c r="B14" s="25">
        <v>331.49</v>
      </c>
      <c r="C14" s="20" t="s">
        <v>81</v>
      </c>
      <c r="D14" s="46">
        <v>6062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6062</v>
      </c>
      <c r="O14" s="47">
        <f t="shared" si="2"/>
        <v>18.82608695652174</v>
      </c>
      <c r="P14" s="9"/>
    </row>
    <row r="15" spans="1:16" ht="15">
      <c r="A15" s="12"/>
      <c r="B15" s="25">
        <v>335.12</v>
      </c>
      <c r="C15" s="20" t="s">
        <v>67</v>
      </c>
      <c r="D15" s="46">
        <v>16258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16258</v>
      </c>
      <c r="O15" s="47">
        <f t="shared" si="2"/>
        <v>50.49068322981366</v>
      </c>
      <c r="P15" s="9"/>
    </row>
    <row r="16" spans="1:16" ht="15">
      <c r="A16" s="12"/>
      <c r="B16" s="25">
        <v>335.18</v>
      </c>
      <c r="C16" s="20" t="s">
        <v>68</v>
      </c>
      <c r="D16" s="46">
        <v>10487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10487</v>
      </c>
      <c r="O16" s="47">
        <f t="shared" si="2"/>
        <v>32.56832298136646</v>
      </c>
      <c r="P16" s="9"/>
    </row>
    <row r="17" spans="1:16" ht="15.75">
      <c r="A17" s="29" t="s">
        <v>28</v>
      </c>
      <c r="B17" s="30"/>
      <c r="C17" s="31"/>
      <c r="D17" s="32">
        <f aca="true" t="shared" si="5" ref="D17:M17">SUM(D18:D18)</f>
        <v>5340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5340</v>
      </c>
      <c r="O17" s="45">
        <f t="shared" si="2"/>
        <v>16.58385093167702</v>
      </c>
      <c r="P17" s="10"/>
    </row>
    <row r="18" spans="1:16" ht="15">
      <c r="A18" s="12"/>
      <c r="B18" s="25">
        <v>349</v>
      </c>
      <c r="C18" s="20" t="s">
        <v>75</v>
      </c>
      <c r="D18" s="46">
        <v>5340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5340</v>
      </c>
      <c r="O18" s="47">
        <f t="shared" si="2"/>
        <v>16.58385093167702</v>
      </c>
      <c r="P18" s="9"/>
    </row>
    <row r="19" spans="1:16" ht="15.75">
      <c r="A19" s="29" t="s">
        <v>29</v>
      </c>
      <c r="B19" s="30"/>
      <c r="C19" s="31"/>
      <c r="D19" s="32">
        <f aca="true" t="shared" si="6" ref="D19:M19">SUM(D20:D20)</f>
        <v>45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45</v>
      </c>
      <c r="O19" s="45">
        <f t="shared" si="2"/>
        <v>0.13975155279503104</v>
      </c>
      <c r="P19" s="10"/>
    </row>
    <row r="20" spans="1:16" ht="15">
      <c r="A20" s="13"/>
      <c r="B20" s="39">
        <v>359</v>
      </c>
      <c r="C20" s="21" t="s">
        <v>76</v>
      </c>
      <c r="D20" s="46">
        <v>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</v>
      </c>
      <c r="O20" s="47">
        <f t="shared" si="2"/>
        <v>0.13975155279503104</v>
      </c>
      <c r="P20" s="9"/>
    </row>
    <row r="21" spans="1:16" ht="15.75">
      <c r="A21" s="29" t="s">
        <v>3</v>
      </c>
      <c r="B21" s="30"/>
      <c r="C21" s="31"/>
      <c r="D21" s="32">
        <f aca="true" t="shared" si="7" ref="D21:M21">SUM(D22:D22)</f>
        <v>-271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-271</v>
      </c>
      <c r="O21" s="45">
        <f t="shared" si="2"/>
        <v>-0.8416149068322981</v>
      </c>
      <c r="P21" s="10"/>
    </row>
    <row r="22" spans="1:16" ht="15.75" thickBot="1">
      <c r="A22" s="12"/>
      <c r="B22" s="25">
        <v>369.9</v>
      </c>
      <c r="C22" s="20" t="s">
        <v>37</v>
      </c>
      <c r="D22" s="46">
        <v>-271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-271</v>
      </c>
      <c r="O22" s="47">
        <f t="shared" si="2"/>
        <v>-0.8416149068322981</v>
      </c>
      <c r="P22" s="9"/>
    </row>
    <row r="23" spans="1:119" ht="16.5" thickBot="1">
      <c r="A23" s="14" t="s">
        <v>32</v>
      </c>
      <c r="B23" s="23"/>
      <c r="C23" s="22"/>
      <c r="D23" s="15">
        <f>SUM(D5,D10,D13,D17,D19,D21)</f>
        <v>123773</v>
      </c>
      <c r="E23" s="15">
        <f aca="true" t="shared" si="8" ref="E23:M23">SUM(E5,E10,E13,E17,E19,E21)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123773</v>
      </c>
      <c r="O23" s="38">
        <f t="shared" si="2"/>
        <v>384.388198757764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84</v>
      </c>
      <c r="M25" s="48"/>
      <c r="N25" s="48"/>
      <c r="O25" s="43">
        <v>322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63973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63973</v>
      </c>
      <c r="O5" s="33">
        <f aca="true" t="shared" si="2" ref="O5:O23">(N5/O$25)</f>
        <v>188.7109144542773</v>
      </c>
      <c r="P5" s="6"/>
    </row>
    <row r="6" spans="1:16" ht="15">
      <c r="A6" s="12"/>
      <c r="B6" s="25">
        <v>311</v>
      </c>
      <c r="C6" s="20" t="s">
        <v>2</v>
      </c>
      <c r="D6" s="46">
        <v>9604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9604</v>
      </c>
      <c r="O6" s="47">
        <f t="shared" si="2"/>
        <v>28.330383480825958</v>
      </c>
      <c r="P6" s="9"/>
    </row>
    <row r="7" spans="1:16" ht="15">
      <c r="A7" s="12"/>
      <c r="B7" s="25">
        <v>312.41</v>
      </c>
      <c r="C7" s="20" t="s">
        <v>10</v>
      </c>
      <c r="D7" s="46">
        <v>29637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29637</v>
      </c>
      <c r="O7" s="47">
        <f t="shared" si="2"/>
        <v>87.42477876106194</v>
      </c>
      <c r="P7" s="9"/>
    </row>
    <row r="8" spans="1:16" ht="15">
      <c r="A8" s="12"/>
      <c r="B8" s="25">
        <v>312.6</v>
      </c>
      <c r="C8" s="20" t="s">
        <v>11</v>
      </c>
      <c r="D8" s="46">
        <v>23053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23053</v>
      </c>
      <c r="O8" s="47">
        <f t="shared" si="2"/>
        <v>68.00294985250737</v>
      </c>
      <c r="P8" s="9"/>
    </row>
    <row r="9" spans="1:16" ht="15">
      <c r="A9" s="12"/>
      <c r="B9" s="25">
        <v>315</v>
      </c>
      <c r="C9" s="20" t="s">
        <v>65</v>
      </c>
      <c r="D9" s="46">
        <v>1679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1679</v>
      </c>
      <c r="O9" s="47">
        <f t="shared" si="2"/>
        <v>4.952802359882006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19648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19648</v>
      </c>
      <c r="O10" s="45">
        <f t="shared" si="2"/>
        <v>57.958702064896755</v>
      </c>
      <c r="P10" s="10"/>
    </row>
    <row r="11" spans="1:16" ht="15">
      <c r="A11" s="12"/>
      <c r="B11" s="25">
        <v>323.1</v>
      </c>
      <c r="C11" s="20" t="s">
        <v>14</v>
      </c>
      <c r="D11" s="46">
        <v>19443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19443</v>
      </c>
      <c r="O11" s="47">
        <f t="shared" si="2"/>
        <v>57.35398230088496</v>
      </c>
      <c r="P11" s="9"/>
    </row>
    <row r="12" spans="1:16" ht="15">
      <c r="A12" s="12"/>
      <c r="B12" s="25">
        <v>323.4</v>
      </c>
      <c r="C12" s="20" t="s">
        <v>15</v>
      </c>
      <c r="D12" s="46">
        <v>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205</v>
      </c>
      <c r="O12" s="47">
        <f t="shared" si="2"/>
        <v>0.6047197640117994</v>
      </c>
      <c r="P12" s="9"/>
    </row>
    <row r="13" spans="1:16" ht="15.75">
      <c r="A13" s="29" t="s">
        <v>18</v>
      </c>
      <c r="B13" s="30"/>
      <c r="C13" s="31"/>
      <c r="D13" s="32">
        <f aca="true" t="shared" si="4" ref="D13:M13">SUM(D14:D16)</f>
        <v>33009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33009</v>
      </c>
      <c r="O13" s="45">
        <f t="shared" si="2"/>
        <v>97.3716814159292</v>
      </c>
      <c r="P13" s="10"/>
    </row>
    <row r="14" spans="1:16" ht="15">
      <c r="A14" s="12"/>
      <c r="B14" s="25">
        <v>331.49</v>
      </c>
      <c r="C14" s="20" t="s">
        <v>81</v>
      </c>
      <c r="D14" s="46">
        <v>5886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5886</v>
      </c>
      <c r="O14" s="47">
        <f t="shared" si="2"/>
        <v>17.36283185840708</v>
      </c>
      <c r="P14" s="9"/>
    </row>
    <row r="15" spans="1:16" ht="15">
      <c r="A15" s="12"/>
      <c r="B15" s="25">
        <v>335.12</v>
      </c>
      <c r="C15" s="20" t="s">
        <v>67</v>
      </c>
      <c r="D15" s="46">
        <v>16423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16423</v>
      </c>
      <c r="O15" s="47">
        <f t="shared" si="2"/>
        <v>48.445427728613566</v>
      </c>
      <c r="P15" s="9"/>
    </row>
    <row r="16" spans="1:16" ht="15">
      <c r="A16" s="12"/>
      <c r="B16" s="25">
        <v>335.18</v>
      </c>
      <c r="C16" s="20" t="s">
        <v>68</v>
      </c>
      <c r="D16" s="46">
        <v>10700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10700</v>
      </c>
      <c r="O16" s="47">
        <f t="shared" si="2"/>
        <v>31.563421828908556</v>
      </c>
      <c r="P16" s="9"/>
    </row>
    <row r="17" spans="1:16" ht="15.75">
      <c r="A17" s="29" t="s">
        <v>28</v>
      </c>
      <c r="B17" s="30"/>
      <c r="C17" s="31"/>
      <c r="D17" s="32">
        <f aca="true" t="shared" si="5" ref="D17:M17">SUM(D18:D18)</f>
        <v>6050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6050</v>
      </c>
      <c r="O17" s="45">
        <f t="shared" si="2"/>
        <v>17.846607669616517</v>
      </c>
      <c r="P17" s="10"/>
    </row>
    <row r="18" spans="1:16" ht="15">
      <c r="A18" s="12"/>
      <c r="B18" s="25">
        <v>349</v>
      </c>
      <c r="C18" s="20" t="s">
        <v>75</v>
      </c>
      <c r="D18" s="46">
        <v>6050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6050</v>
      </c>
      <c r="O18" s="47">
        <f t="shared" si="2"/>
        <v>17.846607669616517</v>
      </c>
      <c r="P18" s="9"/>
    </row>
    <row r="19" spans="1:16" ht="15.75">
      <c r="A19" s="29" t="s">
        <v>29</v>
      </c>
      <c r="B19" s="30"/>
      <c r="C19" s="31"/>
      <c r="D19" s="32">
        <f aca="true" t="shared" si="6" ref="D19:M19">SUM(D20:D20)</f>
        <v>61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61</v>
      </c>
      <c r="O19" s="45">
        <f t="shared" si="2"/>
        <v>0.17994100294985252</v>
      </c>
      <c r="P19" s="10"/>
    </row>
    <row r="20" spans="1:16" ht="15">
      <c r="A20" s="13"/>
      <c r="B20" s="39">
        <v>359</v>
      </c>
      <c r="C20" s="21" t="s">
        <v>76</v>
      </c>
      <c r="D20" s="46">
        <v>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</v>
      </c>
      <c r="O20" s="47">
        <f t="shared" si="2"/>
        <v>0.17994100294985252</v>
      </c>
      <c r="P20" s="9"/>
    </row>
    <row r="21" spans="1:16" ht="15.75">
      <c r="A21" s="29" t="s">
        <v>3</v>
      </c>
      <c r="B21" s="30"/>
      <c r="C21" s="31"/>
      <c r="D21" s="32">
        <f aca="true" t="shared" si="7" ref="D21:M21">SUM(D22:D22)</f>
        <v>14724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14724</v>
      </c>
      <c r="O21" s="45">
        <f t="shared" si="2"/>
        <v>43.43362831858407</v>
      </c>
      <c r="P21" s="10"/>
    </row>
    <row r="22" spans="1:16" ht="15.75" thickBot="1">
      <c r="A22" s="12"/>
      <c r="B22" s="25">
        <v>369.9</v>
      </c>
      <c r="C22" s="20" t="s">
        <v>37</v>
      </c>
      <c r="D22" s="46">
        <v>14724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14724</v>
      </c>
      <c r="O22" s="47">
        <f t="shared" si="2"/>
        <v>43.43362831858407</v>
      </c>
      <c r="P22" s="9"/>
    </row>
    <row r="23" spans="1:119" ht="16.5" thickBot="1">
      <c r="A23" s="14" t="s">
        <v>32</v>
      </c>
      <c r="B23" s="23"/>
      <c r="C23" s="22"/>
      <c r="D23" s="15">
        <f>SUM(D5,D10,D13,D17,D19,D21)</f>
        <v>137465</v>
      </c>
      <c r="E23" s="15">
        <f aca="true" t="shared" si="8" ref="E23:M23">SUM(E5,E10,E13,E17,E19,E21)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137465</v>
      </c>
      <c r="O23" s="38">
        <f t="shared" si="2"/>
        <v>405.5014749262537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82</v>
      </c>
      <c r="M25" s="48"/>
      <c r="N25" s="48"/>
      <c r="O25" s="43">
        <v>339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57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SUM(D6:D6)</f>
        <v>61692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61692</v>
      </c>
      <c r="O5" s="33">
        <f aca="true" t="shared" si="2" ref="O5:O20">(N5/O$22)</f>
        <v>159.8238341968912</v>
      </c>
      <c r="P5" s="6"/>
    </row>
    <row r="6" spans="1:16" ht="15">
      <c r="A6" s="12"/>
      <c r="B6" s="25">
        <v>311</v>
      </c>
      <c r="C6" s="20" t="s">
        <v>2</v>
      </c>
      <c r="D6" s="46">
        <v>61692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61692</v>
      </c>
      <c r="O6" s="47">
        <f t="shared" si="2"/>
        <v>159.8238341968912</v>
      </c>
      <c r="P6" s="9"/>
    </row>
    <row r="7" spans="1:16" ht="15.75">
      <c r="A7" s="29" t="s">
        <v>13</v>
      </c>
      <c r="B7" s="30"/>
      <c r="C7" s="31"/>
      <c r="D7" s="32">
        <f aca="true" t="shared" si="3" ref="D7:M7">SUM(D8:D10)</f>
        <v>23582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23582</v>
      </c>
      <c r="O7" s="45">
        <f t="shared" si="2"/>
        <v>61.09326424870466</v>
      </c>
      <c r="P7" s="10"/>
    </row>
    <row r="8" spans="1:16" ht="15">
      <c r="A8" s="12"/>
      <c r="B8" s="25">
        <v>323.1</v>
      </c>
      <c r="C8" s="20" t="s">
        <v>14</v>
      </c>
      <c r="D8" s="46">
        <v>23147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23147</v>
      </c>
      <c r="O8" s="47">
        <f t="shared" si="2"/>
        <v>59.96632124352332</v>
      </c>
      <c r="P8" s="9"/>
    </row>
    <row r="9" spans="1:16" ht="15">
      <c r="A9" s="12"/>
      <c r="B9" s="25">
        <v>323.4</v>
      </c>
      <c r="C9" s="20" t="s">
        <v>15</v>
      </c>
      <c r="D9" s="46">
        <v>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235</v>
      </c>
      <c r="O9" s="47">
        <f t="shared" si="2"/>
        <v>0.6088082901554405</v>
      </c>
      <c r="P9" s="9"/>
    </row>
    <row r="10" spans="1:16" ht="15">
      <c r="A10" s="12"/>
      <c r="B10" s="25">
        <v>329</v>
      </c>
      <c r="C10" s="20" t="s">
        <v>48</v>
      </c>
      <c r="D10" s="46">
        <v>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200</v>
      </c>
      <c r="O10" s="47">
        <f t="shared" si="2"/>
        <v>0.5181347150259067</v>
      </c>
      <c r="P10" s="9"/>
    </row>
    <row r="11" spans="1:16" ht="15.75">
      <c r="A11" s="29" t="s">
        <v>18</v>
      </c>
      <c r="B11" s="30"/>
      <c r="C11" s="31"/>
      <c r="D11" s="32">
        <f aca="true" t="shared" si="4" ref="D11:M11">SUM(D12:D13)</f>
        <v>24263</v>
      </c>
      <c r="E11" s="32">
        <f t="shared" si="4"/>
        <v>0</v>
      </c>
      <c r="F11" s="32">
        <f t="shared" si="4"/>
        <v>0</v>
      </c>
      <c r="G11" s="32">
        <f t="shared" si="4"/>
        <v>0</v>
      </c>
      <c r="H11" s="32">
        <f t="shared" si="4"/>
        <v>0</v>
      </c>
      <c r="I11" s="32">
        <f t="shared" si="4"/>
        <v>0</v>
      </c>
      <c r="J11" s="32">
        <f t="shared" si="4"/>
        <v>0</v>
      </c>
      <c r="K11" s="32">
        <f t="shared" si="4"/>
        <v>0</v>
      </c>
      <c r="L11" s="32">
        <f t="shared" si="4"/>
        <v>0</v>
      </c>
      <c r="M11" s="32">
        <f t="shared" si="4"/>
        <v>0</v>
      </c>
      <c r="N11" s="44">
        <f t="shared" si="1"/>
        <v>24263</v>
      </c>
      <c r="O11" s="45">
        <f t="shared" si="2"/>
        <v>62.85751295336787</v>
      </c>
      <c r="P11" s="10"/>
    </row>
    <row r="12" spans="1:16" ht="15">
      <c r="A12" s="12"/>
      <c r="B12" s="25">
        <v>335.12</v>
      </c>
      <c r="C12" s="20" t="s">
        <v>67</v>
      </c>
      <c r="D12" s="46">
        <v>14472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14472</v>
      </c>
      <c r="O12" s="47">
        <f t="shared" si="2"/>
        <v>37.49222797927461</v>
      </c>
      <c r="P12" s="9"/>
    </row>
    <row r="13" spans="1:16" ht="15">
      <c r="A13" s="12"/>
      <c r="B13" s="25">
        <v>335.18</v>
      </c>
      <c r="C13" s="20" t="s">
        <v>68</v>
      </c>
      <c r="D13" s="46">
        <v>9791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9791</v>
      </c>
      <c r="O13" s="47">
        <f t="shared" si="2"/>
        <v>25.365284974093264</v>
      </c>
      <c r="P13" s="9"/>
    </row>
    <row r="14" spans="1:16" ht="15.75">
      <c r="A14" s="29" t="s">
        <v>28</v>
      </c>
      <c r="B14" s="30"/>
      <c r="C14" s="31"/>
      <c r="D14" s="32">
        <f aca="true" t="shared" si="5" ref="D14:M14">SUM(D15:D15)</f>
        <v>9568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1"/>
        <v>9568</v>
      </c>
      <c r="O14" s="45">
        <f t="shared" si="2"/>
        <v>24.787564766839377</v>
      </c>
      <c r="P14" s="10"/>
    </row>
    <row r="15" spans="1:16" ht="15">
      <c r="A15" s="12"/>
      <c r="B15" s="25">
        <v>349</v>
      </c>
      <c r="C15" s="20" t="s">
        <v>75</v>
      </c>
      <c r="D15" s="46">
        <v>9568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9568</v>
      </c>
      <c r="O15" s="47">
        <f t="shared" si="2"/>
        <v>24.787564766839377</v>
      </c>
      <c r="P15" s="9"/>
    </row>
    <row r="16" spans="1:16" ht="15.75">
      <c r="A16" s="29" t="s">
        <v>29</v>
      </c>
      <c r="B16" s="30"/>
      <c r="C16" s="31"/>
      <c r="D16" s="32">
        <f aca="true" t="shared" si="6" ref="D16:M16">SUM(D17:D17)</f>
        <v>212</v>
      </c>
      <c r="E16" s="32">
        <f t="shared" si="6"/>
        <v>0</v>
      </c>
      <c r="F16" s="32">
        <f t="shared" si="6"/>
        <v>0</v>
      </c>
      <c r="G16" s="32">
        <f t="shared" si="6"/>
        <v>0</v>
      </c>
      <c r="H16" s="32">
        <f t="shared" si="6"/>
        <v>0</v>
      </c>
      <c r="I16" s="32">
        <f t="shared" si="6"/>
        <v>0</v>
      </c>
      <c r="J16" s="32">
        <f t="shared" si="6"/>
        <v>0</v>
      </c>
      <c r="K16" s="32">
        <f t="shared" si="6"/>
        <v>0</v>
      </c>
      <c r="L16" s="32">
        <f t="shared" si="6"/>
        <v>0</v>
      </c>
      <c r="M16" s="32">
        <f t="shared" si="6"/>
        <v>0</v>
      </c>
      <c r="N16" s="32">
        <f t="shared" si="1"/>
        <v>212</v>
      </c>
      <c r="O16" s="45">
        <f t="shared" si="2"/>
        <v>0.5492227979274611</v>
      </c>
      <c r="P16" s="10"/>
    </row>
    <row r="17" spans="1:16" ht="15">
      <c r="A17" s="13"/>
      <c r="B17" s="39">
        <v>359</v>
      </c>
      <c r="C17" s="21" t="s">
        <v>76</v>
      </c>
      <c r="D17" s="46">
        <v>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212</v>
      </c>
      <c r="O17" s="47">
        <f t="shared" si="2"/>
        <v>0.5492227979274611</v>
      </c>
      <c r="P17" s="9"/>
    </row>
    <row r="18" spans="1:16" ht="15.75">
      <c r="A18" s="29" t="s">
        <v>3</v>
      </c>
      <c r="B18" s="30"/>
      <c r="C18" s="31"/>
      <c r="D18" s="32">
        <f aca="true" t="shared" si="7" ref="D18:M18">SUM(D19:D19)</f>
        <v>6554</v>
      </c>
      <c r="E18" s="32">
        <f t="shared" si="7"/>
        <v>0</v>
      </c>
      <c r="F18" s="32">
        <f t="shared" si="7"/>
        <v>0</v>
      </c>
      <c r="G18" s="32">
        <f t="shared" si="7"/>
        <v>0</v>
      </c>
      <c r="H18" s="32">
        <f t="shared" si="7"/>
        <v>0</v>
      </c>
      <c r="I18" s="32">
        <f t="shared" si="7"/>
        <v>0</v>
      </c>
      <c r="J18" s="32">
        <f t="shared" si="7"/>
        <v>0</v>
      </c>
      <c r="K18" s="32">
        <f t="shared" si="7"/>
        <v>0</v>
      </c>
      <c r="L18" s="32">
        <f t="shared" si="7"/>
        <v>0</v>
      </c>
      <c r="M18" s="32">
        <f t="shared" si="7"/>
        <v>0</v>
      </c>
      <c r="N18" s="32">
        <f t="shared" si="1"/>
        <v>6554</v>
      </c>
      <c r="O18" s="45">
        <f t="shared" si="2"/>
        <v>16.979274611398964</v>
      </c>
      <c r="P18" s="10"/>
    </row>
    <row r="19" spans="1:16" ht="15.75" thickBot="1">
      <c r="A19" s="12"/>
      <c r="B19" s="25">
        <v>369.9</v>
      </c>
      <c r="C19" s="20" t="s">
        <v>37</v>
      </c>
      <c r="D19" s="46">
        <v>6554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6554</v>
      </c>
      <c r="O19" s="47">
        <f t="shared" si="2"/>
        <v>16.979274611398964</v>
      </c>
      <c r="P19" s="9"/>
    </row>
    <row r="20" spans="1:119" ht="16.5" thickBot="1">
      <c r="A20" s="14" t="s">
        <v>32</v>
      </c>
      <c r="B20" s="23"/>
      <c r="C20" s="22"/>
      <c r="D20" s="15">
        <f>SUM(D5,D7,D11,D14,D16,D18)</f>
        <v>125871</v>
      </c>
      <c r="E20" s="15">
        <f aca="true" t="shared" si="8" ref="E20:M20">SUM(E5,E7,E11,E14,E16,E18)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125871</v>
      </c>
      <c r="O20" s="38">
        <f t="shared" si="2"/>
        <v>326.09067357512953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5" ht="15">
      <c r="A22" s="40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8" t="s">
        <v>79</v>
      </c>
      <c r="M22" s="48"/>
      <c r="N22" s="48"/>
      <c r="O22" s="43">
        <v>386</v>
      </c>
    </row>
    <row r="23" spans="1:15" ht="1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</row>
    <row r="24" spans="1:15" ht="15.75" customHeight="1" thickBot="1">
      <c r="A24" s="52" t="s">
        <v>57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4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58148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58148</v>
      </c>
      <c r="O5" s="33">
        <f aca="true" t="shared" si="2" ref="O5:O25">(N5/O$27)</f>
        <v>139.11004784688996</v>
      </c>
      <c r="P5" s="6"/>
    </row>
    <row r="6" spans="1:16" ht="15">
      <c r="A6" s="12"/>
      <c r="B6" s="25">
        <v>311</v>
      </c>
      <c r="C6" s="20" t="s">
        <v>2</v>
      </c>
      <c r="D6" s="46">
        <v>9706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9706</v>
      </c>
      <c r="O6" s="47">
        <f t="shared" si="2"/>
        <v>23.220095693779903</v>
      </c>
      <c r="P6" s="9"/>
    </row>
    <row r="7" spans="1:16" ht="15">
      <c r="A7" s="12"/>
      <c r="B7" s="25">
        <v>312.1</v>
      </c>
      <c r="C7" s="20" t="s">
        <v>52</v>
      </c>
      <c r="D7" s="46">
        <v>27845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27845</v>
      </c>
      <c r="O7" s="47">
        <f t="shared" si="2"/>
        <v>66.61483253588517</v>
      </c>
      <c r="P7" s="9"/>
    </row>
    <row r="8" spans="1:16" ht="15">
      <c r="A8" s="12"/>
      <c r="B8" s="25">
        <v>312.6</v>
      </c>
      <c r="C8" s="20" t="s">
        <v>11</v>
      </c>
      <c r="D8" s="46">
        <v>18775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18775</v>
      </c>
      <c r="O8" s="47">
        <f t="shared" si="2"/>
        <v>44.91626794258373</v>
      </c>
      <c r="P8" s="9"/>
    </row>
    <row r="9" spans="1:16" ht="15">
      <c r="A9" s="12"/>
      <c r="B9" s="25">
        <v>315</v>
      </c>
      <c r="C9" s="20" t="s">
        <v>65</v>
      </c>
      <c r="D9" s="46">
        <v>1822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1822</v>
      </c>
      <c r="O9" s="47">
        <f t="shared" si="2"/>
        <v>4.358851674641149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23691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23691</v>
      </c>
      <c r="O10" s="45">
        <f t="shared" si="2"/>
        <v>56.677033492822964</v>
      </c>
      <c r="P10" s="10"/>
    </row>
    <row r="11" spans="1:16" ht="15">
      <c r="A11" s="12"/>
      <c r="B11" s="25">
        <v>323.1</v>
      </c>
      <c r="C11" s="20" t="s">
        <v>14</v>
      </c>
      <c r="D11" s="46">
        <v>23233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23233</v>
      </c>
      <c r="O11" s="47">
        <f t="shared" si="2"/>
        <v>55.58133971291866</v>
      </c>
      <c r="P11" s="9"/>
    </row>
    <row r="12" spans="1:16" ht="15">
      <c r="A12" s="12"/>
      <c r="B12" s="25">
        <v>323.4</v>
      </c>
      <c r="C12" s="20" t="s">
        <v>15</v>
      </c>
      <c r="D12" s="46">
        <v>323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</v>
      </c>
      <c r="O12" s="47">
        <f t="shared" si="2"/>
        <v>0.7727272727272727</v>
      </c>
      <c r="P12" s="9"/>
    </row>
    <row r="13" spans="1:16" ht="15">
      <c r="A13" s="12"/>
      <c r="B13" s="25">
        <v>329</v>
      </c>
      <c r="C13" s="20" t="s">
        <v>48</v>
      </c>
      <c r="D13" s="46">
        <v>135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</v>
      </c>
      <c r="O13" s="47">
        <f t="shared" si="2"/>
        <v>0.3229665071770335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SUM(D15:D17)</f>
        <v>78545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78545</v>
      </c>
      <c r="O14" s="45">
        <f t="shared" si="2"/>
        <v>187.9066985645933</v>
      </c>
      <c r="P14" s="10"/>
    </row>
    <row r="15" spans="1:16" ht="15">
      <c r="A15" s="12"/>
      <c r="B15" s="25">
        <v>335.12</v>
      </c>
      <c r="C15" s="20" t="s">
        <v>67</v>
      </c>
      <c r="D15" s="46">
        <v>12921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12921</v>
      </c>
      <c r="O15" s="47">
        <f t="shared" si="2"/>
        <v>30.911483253588518</v>
      </c>
      <c r="P15" s="9"/>
    </row>
    <row r="16" spans="1:16" ht="15">
      <c r="A16" s="12"/>
      <c r="B16" s="25">
        <v>335.18</v>
      </c>
      <c r="C16" s="20" t="s">
        <v>68</v>
      </c>
      <c r="D16" s="46">
        <v>7991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7991</v>
      </c>
      <c r="O16" s="47">
        <f t="shared" si="2"/>
        <v>19.117224880382775</v>
      </c>
      <c r="P16" s="9"/>
    </row>
    <row r="17" spans="1:16" ht="15">
      <c r="A17" s="12"/>
      <c r="B17" s="25">
        <v>335.9</v>
      </c>
      <c r="C17" s="20" t="s">
        <v>73</v>
      </c>
      <c r="D17" s="46">
        <v>57633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57633</v>
      </c>
      <c r="O17" s="47">
        <f t="shared" si="2"/>
        <v>137.87799043062202</v>
      </c>
      <c r="P17" s="9"/>
    </row>
    <row r="18" spans="1:16" ht="15.75">
      <c r="A18" s="29" t="s">
        <v>28</v>
      </c>
      <c r="B18" s="30"/>
      <c r="C18" s="31"/>
      <c r="D18" s="32">
        <f aca="true" t="shared" si="5" ref="D18:M18">SUM(D19:D20)</f>
        <v>9020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9020</v>
      </c>
      <c r="O18" s="45">
        <f t="shared" si="2"/>
        <v>21.57894736842105</v>
      </c>
      <c r="P18" s="10"/>
    </row>
    <row r="19" spans="1:16" ht="15">
      <c r="A19" s="12"/>
      <c r="B19" s="25">
        <v>344.9</v>
      </c>
      <c r="C19" s="20" t="s">
        <v>74</v>
      </c>
      <c r="D19" s="46">
        <v>5309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5309</v>
      </c>
      <c r="O19" s="47">
        <f t="shared" si="2"/>
        <v>12.700956937799043</v>
      </c>
      <c r="P19" s="9"/>
    </row>
    <row r="20" spans="1:16" ht="15">
      <c r="A20" s="12"/>
      <c r="B20" s="25">
        <v>349</v>
      </c>
      <c r="C20" s="20" t="s">
        <v>75</v>
      </c>
      <c r="D20" s="46">
        <v>3711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3711</v>
      </c>
      <c r="O20" s="47">
        <f t="shared" si="2"/>
        <v>8.87799043062201</v>
      </c>
      <c r="P20" s="9"/>
    </row>
    <row r="21" spans="1:16" ht="15.75">
      <c r="A21" s="29" t="s">
        <v>29</v>
      </c>
      <c r="B21" s="30"/>
      <c r="C21" s="31"/>
      <c r="D21" s="32">
        <f aca="true" t="shared" si="6" ref="D21:M21">SUM(D22:D22)</f>
        <v>680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680</v>
      </c>
      <c r="O21" s="45">
        <f t="shared" si="2"/>
        <v>1.6267942583732058</v>
      </c>
      <c r="P21" s="10"/>
    </row>
    <row r="22" spans="1:16" ht="15">
      <c r="A22" s="13"/>
      <c r="B22" s="39">
        <v>359</v>
      </c>
      <c r="C22" s="21" t="s">
        <v>76</v>
      </c>
      <c r="D22" s="46">
        <v>680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680</v>
      </c>
      <c r="O22" s="47">
        <f t="shared" si="2"/>
        <v>1.6267942583732058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SUM(D24:D24)</f>
        <v>2213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2213</v>
      </c>
      <c r="O23" s="45">
        <f t="shared" si="2"/>
        <v>5.294258373205742</v>
      </c>
      <c r="P23" s="10"/>
    </row>
    <row r="24" spans="1:16" ht="15.75" thickBot="1">
      <c r="A24" s="12"/>
      <c r="B24" s="25">
        <v>369.9</v>
      </c>
      <c r="C24" s="20" t="s">
        <v>37</v>
      </c>
      <c r="D24" s="46">
        <v>2213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2213</v>
      </c>
      <c r="O24" s="47">
        <f t="shared" si="2"/>
        <v>5.294258373205742</v>
      </c>
      <c r="P24" s="9"/>
    </row>
    <row r="25" spans="1:119" ht="16.5" thickBot="1">
      <c r="A25" s="14" t="s">
        <v>32</v>
      </c>
      <c r="B25" s="23"/>
      <c r="C25" s="22"/>
      <c r="D25" s="15">
        <f>SUM(D5,D10,D14,D18,D21,D23)</f>
        <v>172297</v>
      </c>
      <c r="E25" s="15">
        <f aca="true" t="shared" si="8" ref="E25:M25">SUM(E5,E10,E14,E18,E21,E23)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172297</v>
      </c>
      <c r="O25" s="38">
        <f t="shared" si="2"/>
        <v>412.1937799043062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77</v>
      </c>
      <c r="M27" s="48"/>
      <c r="N27" s="48"/>
      <c r="O27" s="43">
        <v>418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57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39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44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40</v>
      </c>
      <c r="F4" s="34" t="s">
        <v>41</v>
      </c>
      <c r="G4" s="34" t="s">
        <v>42</v>
      </c>
      <c r="H4" s="34" t="s">
        <v>5</v>
      </c>
      <c r="I4" s="34" t="s">
        <v>6</v>
      </c>
      <c r="J4" s="35" t="s">
        <v>43</v>
      </c>
      <c r="K4" s="35" t="s">
        <v>7</v>
      </c>
      <c r="L4" s="35" t="s">
        <v>8</v>
      </c>
      <c r="M4" s="35" t="s">
        <v>9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57436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57436</v>
      </c>
      <c r="O5" s="33">
        <f aca="true" t="shared" si="2" ref="O5:O25">(N5/O$27)</f>
        <v>146.89514066496164</v>
      </c>
      <c r="P5" s="6"/>
    </row>
    <row r="6" spans="1:16" ht="15">
      <c r="A6" s="12"/>
      <c r="B6" s="25">
        <v>311</v>
      </c>
      <c r="C6" s="20" t="s">
        <v>2</v>
      </c>
      <c r="D6" s="46">
        <v>9704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9704</v>
      </c>
      <c r="O6" s="47">
        <f t="shared" si="2"/>
        <v>24.81841432225064</v>
      </c>
      <c r="P6" s="9"/>
    </row>
    <row r="7" spans="1:16" ht="15">
      <c r="A7" s="12"/>
      <c r="B7" s="25">
        <v>312.1</v>
      </c>
      <c r="C7" s="20" t="s">
        <v>52</v>
      </c>
      <c r="D7" s="46">
        <v>27026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27026</v>
      </c>
      <c r="O7" s="47">
        <f t="shared" si="2"/>
        <v>69.12020460358056</v>
      </c>
      <c r="P7" s="9"/>
    </row>
    <row r="8" spans="1:16" ht="15">
      <c r="A8" s="12"/>
      <c r="B8" s="25">
        <v>312.6</v>
      </c>
      <c r="C8" s="20" t="s">
        <v>11</v>
      </c>
      <c r="D8" s="46">
        <v>17127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17127</v>
      </c>
      <c r="O8" s="47">
        <f t="shared" si="2"/>
        <v>43.80306905370844</v>
      </c>
      <c r="P8" s="9"/>
    </row>
    <row r="9" spans="1:16" ht="15">
      <c r="A9" s="12"/>
      <c r="B9" s="25">
        <v>315</v>
      </c>
      <c r="C9" s="20" t="s">
        <v>65</v>
      </c>
      <c r="D9" s="46">
        <v>3579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3579</v>
      </c>
      <c r="O9" s="47">
        <f t="shared" si="2"/>
        <v>9.153452685421994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SUM(D11:D13)</f>
        <v>22012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22012</v>
      </c>
      <c r="O10" s="45">
        <f t="shared" si="2"/>
        <v>56.29667519181586</v>
      </c>
      <c r="P10" s="10"/>
    </row>
    <row r="11" spans="1:16" ht="15">
      <c r="A11" s="12"/>
      <c r="B11" s="25">
        <v>323.1</v>
      </c>
      <c r="C11" s="20" t="s">
        <v>14</v>
      </c>
      <c r="D11" s="46">
        <v>21484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21484</v>
      </c>
      <c r="O11" s="47">
        <f t="shared" si="2"/>
        <v>54.9462915601023</v>
      </c>
      <c r="P11" s="9"/>
    </row>
    <row r="12" spans="1:16" ht="15">
      <c r="A12" s="12"/>
      <c r="B12" s="25">
        <v>323.4</v>
      </c>
      <c r="C12" s="20" t="s">
        <v>15</v>
      </c>
      <c r="D12" s="46">
        <v>238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238</v>
      </c>
      <c r="O12" s="47">
        <f t="shared" si="2"/>
        <v>0.6086956521739131</v>
      </c>
      <c r="P12" s="9"/>
    </row>
    <row r="13" spans="1:16" ht="15">
      <c r="A13" s="12"/>
      <c r="B13" s="25">
        <v>367</v>
      </c>
      <c r="C13" s="20" t="s">
        <v>66</v>
      </c>
      <c r="D13" s="46">
        <v>290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290</v>
      </c>
      <c r="O13" s="47">
        <f t="shared" si="2"/>
        <v>0.7416879795396419</v>
      </c>
      <c r="P13" s="9"/>
    </row>
    <row r="14" spans="1:16" ht="15.75">
      <c r="A14" s="29" t="s">
        <v>18</v>
      </c>
      <c r="B14" s="30"/>
      <c r="C14" s="31"/>
      <c r="D14" s="32">
        <f aca="true" t="shared" si="4" ref="D14:M14">SUM(D15:D17)</f>
        <v>23392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23392</v>
      </c>
      <c r="O14" s="45">
        <f t="shared" si="2"/>
        <v>59.82608695652174</v>
      </c>
      <c r="P14" s="10"/>
    </row>
    <row r="15" spans="1:16" ht="15">
      <c r="A15" s="12"/>
      <c r="B15" s="25">
        <v>335.12</v>
      </c>
      <c r="C15" s="20" t="s">
        <v>67</v>
      </c>
      <c r="D15" s="46">
        <v>11583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11583</v>
      </c>
      <c r="O15" s="47">
        <f t="shared" si="2"/>
        <v>29.624040920716112</v>
      </c>
      <c r="P15" s="9"/>
    </row>
    <row r="16" spans="1:16" ht="15">
      <c r="A16" s="12"/>
      <c r="B16" s="25">
        <v>335.18</v>
      </c>
      <c r="C16" s="20" t="s">
        <v>68</v>
      </c>
      <c r="D16" s="46">
        <v>7354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7354</v>
      </c>
      <c r="O16" s="47">
        <f t="shared" si="2"/>
        <v>18.808184143222505</v>
      </c>
      <c r="P16" s="9"/>
    </row>
    <row r="17" spans="1:16" ht="15">
      <c r="A17" s="12"/>
      <c r="B17" s="25">
        <v>335.49</v>
      </c>
      <c r="C17" s="20" t="s">
        <v>69</v>
      </c>
      <c r="D17" s="46">
        <v>4455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4455</v>
      </c>
      <c r="O17" s="47">
        <f t="shared" si="2"/>
        <v>11.39386189258312</v>
      </c>
      <c r="P17" s="9"/>
    </row>
    <row r="18" spans="1:16" ht="15.75">
      <c r="A18" s="29" t="s">
        <v>29</v>
      </c>
      <c r="B18" s="30"/>
      <c r="C18" s="31"/>
      <c r="D18" s="32">
        <f aca="true" t="shared" si="5" ref="D18:M18">SUM(D19:D19)</f>
        <v>83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83</v>
      </c>
      <c r="O18" s="45">
        <f t="shared" si="2"/>
        <v>0.21227621483375958</v>
      </c>
      <c r="P18" s="10"/>
    </row>
    <row r="19" spans="1:16" ht="15">
      <c r="A19" s="13"/>
      <c r="B19" s="39">
        <v>354</v>
      </c>
      <c r="C19" s="21" t="s">
        <v>70</v>
      </c>
      <c r="D19" s="46">
        <v>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</v>
      </c>
      <c r="O19" s="47">
        <f t="shared" si="2"/>
        <v>0.21227621483375958</v>
      </c>
      <c r="P19" s="9"/>
    </row>
    <row r="20" spans="1:16" ht="15.75">
      <c r="A20" s="29" t="s">
        <v>3</v>
      </c>
      <c r="B20" s="30"/>
      <c r="C20" s="31"/>
      <c r="D20" s="32">
        <f aca="true" t="shared" si="6" ref="D20:M20">SUM(D21:D22)</f>
        <v>6455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6455</v>
      </c>
      <c r="O20" s="45">
        <f t="shared" si="2"/>
        <v>16.508951406649615</v>
      </c>
      <c r="P20" s="10"/>
    </row>
    <row r="21" spans="1:16" ht="15">
      <c r="A21" s="12"/>
      <c r="B21" s="25">
        <v>362</v>
      </c>
      <c r="C21" s="20" t="s">
        <v>36</v>
      </c>
      <c r="D21" s="46">
        <v>3715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3715</v>
      </c>
      <c r="O21" s="47">
        <f t="shared" si="2"/>
        <v>9.501278772378516</v>
      </c>
      <c r="P21" s="9"/>
    </row>
    <row r="22" spans="1:16" ht="15">
      <c r="A22" s="12"/>
      <c r="B22" s="25">
        <v>369.9</v>
      </c>
      <c r="C22" s="20" t="s">
        <v>37</v>
      </c>
      <c r="D22" s="46">
        <v>2740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2740</v>
      </c>
      <c r="O22" s="47">
        <f t="shared" si="2"/>
        <v>7.0076726342711</v>
      </c>
      <c r="P22" s="9"/>
    </row>
    <row r="23" spans="1:16" ht="15.75">
      <c r="A23" s="29" t="s">
        <v>30</v>
      </c>
      <c r="B23" s="30"/>
      <c r="C23" s="31"/>
      <c r="D23" s="32">
        <f aca="true" t="shared" si="7" ref="D23:M23">SUM(D24:D24)</f>
        <v>66177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66177</v>
      </c>
      <c r="O23" s="45">
        <f t="shared" si="2"/>
        <v>169.25063938618925</v>
      </c>
      <c r="P23" s="9"/>
    </row>
    <row r="24" spans="1:16" ht="15.75" thickBot="1">
      <c r="A24" s="12"/>
      <c r="B24" s="25">
        <v>384</v>
      </c>
      <c r="C24" s="20" t="s">
        <v>55</v>
      </c>
      <c r="D24" s="46">
        <v>66177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66177</v>
      </c>
      <c r="O24" s="47">
        <f t="shared" si="2"/>
        <v>169.25063938618925</v>
      </c>
      <c r="P24" s="9"/>
    </row>
    <row r="25" spans="1:119" ht="16.5" thickBot="1">
      <c r="A25" s="14" t="s">
        <v>32</v>
      </c>
      <c r="B25" s="23"/>
      <c r="C25" s="22"/>
      <c r="D25" s="15">
        <f>SUM(D5,D10,D14,D18,D20,D23)</f>
        <v>175555</v>
      </c>
      <c r="E25" s="15">
        <f aca="true" t="shared" si="8" ref="E25:M25">SUM(E5,E10,E14,E18,E20,E23)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1"/>
        <v>175555</v>
      </c>
      <c r="O25" s="38">
        <f t="shared" si="2"/>
        <v>448.98976982097184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5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8" t="s">
        <v>71</v>
      </c>
      <c r="M27" s="48"/>
      <c r="N27" s="48"/>
      <c r="O27" s="43">
        <v>391</v>
      </c>
    </row>
    <row r="28" spans="1:15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  <row r="29" spans="1:15" ht="15.75" customHeight="1" thickBot="1">
      <c r="A29" s="52" t="s">
        <v>57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2022-11-29T20:16:20Z</cp:lastPrinted>
  <dcterms:created xsi:type="dcterms:W3CDTF">2000-08-31T21:26:31Z</dcterms:created>
  <dcterms:modified xsi:type="dcterms:W3CDTF">2022-11-29T20:16:34Z</dcterms:modified>
  <cp:category/>
  <cp:version/>
  <cp:contentType/>
  <cp:contentStatus/>
</cp:coreProperties>
</file>