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'2007'!$A$1:$O$29</definedName>
    <definedName name="_xlnm.Print_Area" localSheetId="13">'2008'!$A$1:$O$29</definedName>
    <definedName name="_xlnm.Print_Area" localSheetId="12">'2009'!$A$1:$O$27</definedName>
    <definedName name="_xlnm.Print_Area" localSheetId="11">'2010'!$A$1:$O$27</definedName>
    <definedName name="_xlnm.Print_Area" localSheetId="10">'2011'!$A$1:$O$27</definedName>
    <definedName name="_xlnm.Print_Area" localSheetId="9">'2012'!$A$1:$O$29</definedName>
    <definedName name="_xlnm.Print_Area" localSheetId="8">'2013'!$A$1:$O$26</definedName>
    <definedName name="_xlnm.Print_Area" localSheetId="7">'2014'!$A$1:$O$25</definedName>
    <definedName name="_xlnm.Print_Area" localSheetId="6">'2015'!$A$1:$O$27</definedName>
    <definedName name="_xlnm.Print_Area" localSheetId="5">'2016'!$A$1:$O$31</definedName>
    <definedName name="_xlnm.Print_Area" localSheetId="4">'2017'!$A$1:$O$30</definedName>
    <definedName name="_xlnm.Print_Area" localSheetId="3">'2018'!$A$1:$O$28</definedName>
    <definedName name="_xlnm.Print_Area" localSheetId="2">'2019'!$A$1:$O$27</definedName>
    <definedName name="_xlnm.Print_Area" localSheetId="1">'2020'!$A$1:$O$27</definedName>
    <definedName name="_xlnm.Print_Area" localSheetId="0">'2021'!$A$1:$P$26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<sst xmlns="http://schemas.openxmlformats.org/spreadsheetml/2006/main" count="596" uniqueCount="87">
  <si>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</si>
  <si>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</si>
  <si>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</si>
  <si>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</si>
  <si>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</si>
  <si>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</si>
  <si>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</si>
  <si>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</si>
  <si>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</si>
  <si>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</si>
  <si>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</si>
  <si>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</si>
  <si>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</si>
  <si>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</si>
  <si>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</si>
  <si>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</si>
  <si>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</si>
  <si>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</si>
  <si>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</si>
  <si>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</si>
  <si>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</si>
  <si>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</si>
  <si>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</si>
  <si>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</si>
  <si>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</si>
  <si>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</si>
  <si>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</si>
  <si>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</si>
  <si>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Transportation</t>
  </si>
  <si>
    <t>Road and Street Facilities</t>
  </si>
  <si>
    <t>Other Transportation Systems / Services</t>
  </si>
  <si>
    <t>Inter-Fund Group Transfers Out</t>
  </si>
  <si>
    <t>Capital Lease Acquisitions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</si>
  <si>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</si>
  <si>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</si>
  <si>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</si>
  <si>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</si>
  <si>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Okeechobee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</si>
  <si>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</si>
  <si>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</si>
  <si>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</si>
  <si>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</si>
  <si>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</si>
  <si>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</si>
  <si>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Public Safety</t>
  </si>
  <si>
    <t>Physical Environment</t>
  </si>
  <si>
    <t>Other Physical Environment</t>
  </si>
  <si>
    <t>2012 Municipal Population:</t>
  </si>
  <si>
    <t>Local Fiscal Year Ended September 30, 2008</t>
  </si>
  <si>
    <t>Economic Environment</t>
  </si>
  <si>
    <t>Industry Development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</si>
  <si>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</si>
  <si>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</si>
  <si>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</si>
  <si>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</si>
  <si>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</si>
  <si>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</si>
  <si>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Transportation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</si>
  <si>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</si>
  <si>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</si>
  <si>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</si>
  <si>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</si>
  <si>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</si>
  <si>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</si>
  <si>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</si>
  <si>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Culture / Recreation</t>
  </si>
  <si>
    <t>Parks / Recreation</t>
  </si>
  <si>
    <t>2015 Municipal Population:</t>
  </si>
  <si>
    <t>Local Fiscal Year Ended September 30, 2016</t>
  </si>
  <si>
    <t>Other Economic Environment</t>
  </si>
  <si>
    <t>Special Events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</si>
  <si>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</si>
  <si>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</si>
  <si>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</si>
  <si>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</si>
  <si>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</si>
  <si>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</si>
  <si>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</si>
  <si>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</si>
  <si>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</si>
  <si>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</si>
  <si>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</si>
  <si>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</si>
  <si>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</si>
  <si>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Parks and Recreation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</si>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</sst>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1744385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1306972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3051357</v>
      </c>
      <c r="P5" s="30">
        <f>(O5/P$24)</f>
        <v>577.471044663134</v>
      </c>
      <c r="Q5" s="6"/>
    </row>
    <row r="6" spans="1:17" ht="15">
      <c r="A6" s="12"/>
      <c r="B6" s="42">
        <v>511</v>
      </c>
      <c r="C6" s="19" t="s">
        <v>19</v>
      </c>
      <c r="D6" s="43">
        <v>205511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205511</v>
      </c>
      <c r="P6" s="44">
        <f>(O6/P$24)</f>
        <v>38.89307342922029</v>
      </c>
      <c r="Q6" s="9"/>
    </row>
    <row r="7" spans="1:17" ht="15">
      <c r="A7" s="12"/>
      <c r="B7" s="42">
        <v>512</v>
      </c>
      <c r="C7" s="19" t="s">
        <v>20</v>
      </c>
      <c r="D7" s="43">
        <v>580404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580404</v>
      </c>
      <c r="P7" s="44">
        <f>(O7/P$24)</f>
        <v>109.84178652535958</v>
      </c>
      <c r="Q7" s="9"/>
    </row>
    <row r="8" spans="1:17" ht="15">
      <c r="A8" s="12"/>
      <c r="B8" s="42">
        <v>513</v>
      </c>
      <c r="C8" s="19" t="s">
        <v>21</v>
      </c>
      <c r="D8" s="43">
        <v>289715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289715</v>
      </c>
      <c r="P8" s="44">
        <f>(O8/P$24)</f>
        <v>54.82872823618471</v>
      </c>
      <c r="Q8" s="9"/>
    </row>
    <row r="9" spans="1:17" ht="15">
      <c r="A9" s="12"/>
      <c r="B9" s="42">
        <v>514</v>
      </c>
      <c r="C9" s="19" t="s">
        <v>22</v>
      </c>
      <c r="D9" s="43">
        <v>158392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158392</v>
      </c>
      <c r="P9" s="44">
        <f>(O9/P$24)</f>
        <v>29.97577592732778</v>
      </c>
      <c r="Q9" s="9"/>
    </row>
    <row r="10" spans="1:17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1306972</v>
      </c>
      <c r="L10" s="43">
        <v>0</v>
      </c>
      <c r="M10" s="43">
        <v>0</v>
      </c>
      <c r="N10" s="43">
        <v>0</v>
      </c>
      <c r="O10" s="43">
        <f>SUM(D10:N10)</f>
        <v>1306972</v>
      </c>
      <c r="P10" s="44">
        <f>(O10/P$24)</f>
        <v>247.34519303557911</v>
      </c>
      <c r="Q10" s="9"/>
    </row>
    <row r="11" spans="1:17" ht="15">
      <c r="A11" s="12"/>
      <c r="B11" s="42">
        <v>519</v>
      </c>
      <c r="C11" s="19" t="s">
        <v>24</v>
      </c>
      <c r="D11" s="43">
        <v>510363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510363</v>
      </c>
      <c r="P11" s="44">
        <f>(O11/P$24)</f>
        <v>96.58648750946253</v>
      </c>
      <c r="Q11" s="9"/>
    </row>
    <row r="12" spans="1:17" ht="15.75">
      <c r="A12" s="26" t="s">
        <v>25</v>
      </c>
      <c r="B12" s="27"/>
      <c r="C12" s="28"/>
      <c r="D12" s="29">
        <f>SUM(D13:D14)</f>
        <v>4590566</v>
      </c>
      <c r="E12" s="29">
        <f>SUM(E13:E14)</f>
        <v>525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4591091</v>
      </c>
      <c r="P12" s="41">
        <f>(O12/P$24)</f>
        <v>868.866578349735</v>
      </c>
      <c r="Q12" s="10"/>
    </row>
    <row r="13" spans="1:17" ht="15">
      <c r="A13" s="12"/>
      <c r="B13" s="42">
        <v>521</v>
      </c>
      <c r="C13" s="19" t="s">
        <v>26</v>
      </c>
      <c r="D13" s="43">
        <v>3088502</v>
      </c>
      <c r="E13" s="43">
        <v>525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3089027</v>
      </c>
      <c r="P13" s="44">
        <f>(O13/P$24)</f>
        <v>584.6001135503407</v>
      </c>
      <c r="Q13" s="9"/>
    </row>
    <row r="14" spans="1:17" ht="15">
      <c r="A14" s="12"/>
      <c r="B14" s="42">
        <v>522</v>
      </c>
      <c r="C14" s="19" t="s">
        <v>27</v>
      </c>
      <c r="D14" s="43">
        <v>1502064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1502064</v>
      </c>
      <c r="P14" s="44">
        <f>(O14/P$24)</f>
        <v>284.2664647993944</v>
      </c>
      <c r="Q14" s="9"/>
    </row>
    <row r="15" spans="1:17" ht="15.75">
      <c r="A15" s="26" t="s">
        <v>28</v>
      </c>
      <c r="B15" s="27"/>
      <c r="C15" s="28"/>
      <c r="D15" s="29">
        <f>SUM(D16:D17)</f>
        <v>1824562</v>
      </c>
      <c r="E15" s="29">
        <f>SUM(E16:E17)</f>
        <v>185407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29">
        <f>SUM(D15:N15)</f>
        <v>2009969</v>
      </c>
      <c r="P15" s="41">
        <f>(O15/P$24)</f>
        <v>380.38777441332326</v>
      </c>
      <c r="Q15" s="10"/>
    </row>
    <row r="16" spans="1:17" ht="15">
      <c r="A16" s="12"/>
      <c r="B16" s="42">
        <v>541</v>
      </c>
      <c r="C16" s="19" t="s">
        <v>29</v>
      </c>
      <c r="D16" s="43">
        <v>1467340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1467340</v>
      </c>
      <c r="P16" s="44">
        <f>(O16/P$24)</f>
        <v>277.69492808478424</v>
      </c>
      <c r="Q16" s="9"/>
    </row>
    <row r="17" spans="1:17" ht="15">
      <c r="A17" s="12"/>
      <c r="B17" s="42">
        <v>549</v>
      </c>
      <c r="C17" s="19" t="s">
        <v>30</v>
      </c>
      <c r="D17" s="43">
        <v>357222</v>
      </c>
      <c r="E17" s="43">
        <v>185407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542629</v>
      </c>
      <c r="P17" s="44">
        <f>(O17/P$24)</f>
        <v>102.69284632853899</v>
      </c>
      <c r="Q17" s="9"/>
    </row>
    <row r="18" spans="1:17" ht="15.75">
      <c r="A18" s="26" t="s">
        <v>65</v>
      </c>
      <c r="B18" s="27"/>
      <c r="C18" s="28"/>
      <c r="D18" s="29">
        <f>SUM(D19:D19)</f>
        <v>1344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1344</v>
      </c>
      <c r="P18" s="41">
        <f>(O18/P$24)</f>
        <v>0.2543527630582892</v>
      </c>
      <c r="Q18" s="9"/>
    </row>
    <row r="19" spans="1:17" ht="15">
      <c r="A19" s="12"/>
      <c r="B19" s="42">
        <v>572</v>
      </c>
      <c r="C19" s="19" t="s">
        <v>84</v>
      </c>
      <c r="D19" s="43">
        <v>1344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1344</v>
      </c>
      <c r="P19" s="44">
        <f>(O19/P$24)</f>
        <v>0.2543527630582892</v>
      </c>
      <c r="Q19" s="9"/>
    </row>
    <row r="20" spans="1:17" ht="15.75">
      <c r="A20" s="26" t="s">
        <v>35</v>
      </c>
      <c r="B20" s="27"/>
      <c r="C20" s="28"/>
      <c r="D20" s="29">
        <f>SUM(D21:D21)</f>
        <v>0</v>
      </c>
      <c r="E20" s="29">
        <f>SUM(E21:E21)</f>
        <v>200000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200000</v>
      </c>
      <c r="P20" s="41">
        <f>(O20/P$24)</f>
        <v>37.85011355034065</v>
      </c>
      <c r="Q20" s="9"/>
    </row>
    <row r="21" spans="1:17" ht="15.75" thickBot="1">
      <c r="A21" s="12"/>
      <c r="B21" s="42">
        <v>581</v>
      </c>
      <c r="C21" s="19" t="s">
        <v>85</v>
      </c>
      <c r="D21" s="43">
        <v>0</v>
      </c>
      <c r="E21" s="43">
        <v>200000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200000</v>
      </c>
      <c r="P21" s="44">
        <f>(O21/P$24)</f>
        <v>37.85011355034065</v>
      </c>
      <c r="Q21" s="9"/>
    </row>
    <row r="22" spans="1:120" ht="16.5" thickBot="1">
      <c r="A22" s="13" t="s">
        <v>10</v>
      </c>
      <c r="B22" s="21"/>
      <c r="C22" s="20"/>
      <c r="D22" s="14">
        <f>SUM(D5,D12,D15,D18,D20)</f>
        <v>8160857</v>
      </c>
      <c r="E22" s="14">
        <f aca="true" t="shared" si="0" ref="E22:N22">SUM(E5,E12,E15,E18,E20)</f>
        <v>385932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1306972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>SUM(D22:N22)</f>
        <v>9853761</v>
      </c>
      <c r="P22" s="35">
        <f>(O22/P$24)</f>
        <v>1864.8298637395912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3" t="s">
        <v>86</v>
      </c>
      <c r="N24" s="93"/>
      <c r="O24" s="93"/>
      <c r="P24" s="39">
        <v>5284</v>
      </c>
    </row>
    <row r="25" spans="1:16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6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1038347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599013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1637360</v>
      </c>
      <c r="O5" s="30">
        <f aca="true" t="shared" si="2" ref="O5:O25">(N5/O$27)</f>
        <v>293.53890283255646</v>
      </c>
      <c r="P5" s="6"/>
    </row>
    <row r="6" spans="1:16" ht="15">
      <c r="A6" s="12"/>
      <c r="B6" s="42">
        <v>511</v>
      </c>
      <c r="C6" s="19" t="s">
        <v>19</v>
      </c>
      <c r="D6" s="43">
        <v>109771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109771</v>
      </c>
      <c r="O6" s="44">
        <f t="shared" si="2"/>
        <v>19.67927572606669</v>
      </c>
      <c r="P6" s="9"/>
    </row>
    <row r="7" spans="1:16" ht="15">
      <c r="A7" s="12"/>
      <c r="B7" s="42">
        <v>512</v>
      </c>
      <c r="C7" s="19" t="s">
        <v>20</v>
      </c>
      <c r="D7" s="43">
        <v>335602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335602</v>
      </c>
      <c r="O7" s="44">
        <f t="shared" si="2"/>
        <v>60.16529221943349</v>
      </c>
      <c r="P7" s="9"/>
    </row>
    <row r="8" spans="1:16" ht="15">
      <c r="A8" s="12"/>
      <c r="B8" s="42">
        <v>513</v>
      </c>
      <c r="C8" s="19" t="s">
        <v>21</v>
      </c>
      <c r="D8" s="43">
        <v>208778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208778</v>
      </c>
      <c r="O8" s="44">
        <f t="shared" si="2"/>
        <v>37.42882753675153</v>
      </c>
      <c r="P8" s="9"/>
    </row>
    <row r="9" spans="1:16" ht="15">
      <c r="A9" s="12"/>
      <c r="B9" s="42">
        <v>514</v>
      </c>
      <c r="C9" s="19" t="s">
        <v>22</v>
      </c>
      <c r="D9" s="43">
        <v>45600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45600</v>
      </c>
      <c r="O9" s="44">
        <f t="shared" si="2"/>
        <v>8.17497310864109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599013</v>
      </c>
      <c r="L10" s="43">
        <v>0</v>
      </c>
      <c r="M10" s="43">
        <v>0</v>
      </c>
      <c r="N10" s="43">
        <f t="shared" si="1"/>
        <v>599013</v>
      </c>
      <c r="O10" s="44">
        <f t="shared" si="2"/>
        <v>107.38849049838652</v>
      </c>
      <c r="P10" s="9"/>
    </row>
    <row r="11" spans="1:16" ht="15">
      <c r="A11" s="12"/>
      <c r="B11" s="42">
        <v>519</v>
      </c>
      <c r="C11" s="19" t="s">
        <v>24</v>
      </c>
      <c r="D11" s="43">
        <v>338596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338596</v>
      </c>
      <c r="O11" s="44">
        <f t="shared" si="2"/>
        <v>60.70204374327716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3357705</v>
      </c>
      <c r="E12" s="29">
        <f t="shared" si="3"/>
        <v>125</v>
      </c>
      <c r="F12" s="29">
        <f t="shared" si="3"/>
        <v>0</v>
      </c>
      <c r="G12" s="29">
        <f t="shared" si="3"/>
        <v>49753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3407583</v>
      </c>
      <c r="O12" s="41">
        <f t="shared" si="2"/>
        <v>610.8969164575117</v>
      </c>
      <c r="P12" s="10"/>
    </row>
    <row r="13" spans="1:16" ht="15">
      <c r="A13" s="12"/>
      <c r="B13" s="42">
        <v>521</v>
      </c>
      <c r="C13" s="19" t="s">
        <v>26</v>
      </c>
      <c r="D13" s="43">
        <v>2135079</v>
      </c>
      <c r="E13" s="43">
        <v>0</v>
      </c>
      <c r="F13" s="43">
        <v>0</v>
      </c>
      <c r="G13" s="43">
        <v>31003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2166082</v>
      </c>
      <c r="O13" s="44">
        <f t="shared" si="2"/>
        <v>388.32592326998923</v>
      </c>
      <c r="P13" s="9"/>
    </row>
    <row r="14" spans="1:16" ht="15">
      <c r="A14" s="12"/>
      <c r="B14" s="42">
        <v>522</v>
      </c>
      <c r="C14" s="19" t="s">
        <v>27</v>
      </c>
      <c r="D14" s="43">
        <v>1222626</v>
      </c>
      <c r="E14" s="43">
        <v>0</v>
      </c>
      <c r="F14" s="43">
        <v>0</v>
      </c>
      <c r="G14" s="43">
        <v>18750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1241376</v>
      </c>
      <c r="O14" s="44">
        <f t="shared" si="2"/>
        <v>222.54858372176406</v>
      </c>
      <c r="P14" s="9"/>
    </row>
    <row r="15" spans="1:16" ht="15">
      <c r="A15" s="12"/>
      <c r="B15" s="42">
        <v>529</v>
      </c>
      <c r="C15" s="19" t="s">
        <v>44</v>
      </c>
      <c r="D15" s="43">
        <v>0</v>
      </c>
      <c r="E15" s="43">
        <v>125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</v>
      </c>
      <c r="O15" s="44">
        <f t="shared" si="2"/>
        <v>0.02240946575833632</v>
      </c>
      <c r="P15" s="9"/>
    </row>
    <row r="16" spans="1:16" ht="15.75">
      <c r="A16" s="26" t="s">
        <v>45</v>
      </c>
      <c r="B16" s="27"/>
      <c r="C16" s="28"/>
      <c r="D16" s="29">
        <f aca="true" t="shared" si="4" ref="D16:M16">SUM(D17:D17)</f>
        <v>0</v>
      </c>
      <c r="E16" s="29">
        <f t="shared" si="4"/>
        <v>106197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106197</v>
      </c>
      <c r="O16" s="41">
        <f t="shared" si="2"/>
        <v>19.03854428110434</v>
      </c>
      <c r="P16" s="10"/>
    </row>
    <row r="17" spans="1:16" ht="15">
      <c r="A17" s="12"/>
      <c r="B17" s="42">
        <v>539</v>
      </c>
      <c r="C17" s="19" t="s">
        <v>46</v>
      </c>
      <c r="D17" s="43">
        <v>0</v>
      </c>
      <c r="E17" s="43">
        <v>106197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106197</v>
      </c>
      <c r="O17" s="44">
        <f t="shared" si="2"/>
        <v>19.03854428110434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SUM(D19:D20)</f>
        <v>1277288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1277288</v>
      </c>
      <c r="O18" s="41">
        <f t="shared" si="2"/>
        <v>228.98673359627105</v>
      </c>
      <c r="P18" s="10"/>
    </row>
    <row r="19" spans="1:16" ht="15">
      <c r="A19" s="12"/>
      <c r="B19" s="42">
        <v>541</v>
      </c>
      <c r="C19" s="19" t="s">
        <v>29</v>
      </c>
      <c r="D19" s="43">
        <v>536909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536909</v>
      </c>
      <c r="O19" s="44">
        <f t="shared" si="2"/>
        <v>96.25475080674077</v>
      </c>
      <c r="P19" s="9"/>
    </row>
    <row r="20" spans="1:16" ht="15">
      <c r="A20" s="12"/>
      <c r="B20" s="42">
        <v>549</v>
      </c>
      <c r="C20" s="19" t="s">
        <v>30</v>
      </c>
      <c r="D20" s="43">
        <v>740379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740379</v>
      </c>
      <c r="O20" s="44">
        <f t="shared" si="2"/>
        <v>132.7319827895303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SUM(D22:D24)</f>
        <v>2467</v>
      </c>
      <c r="E21" s="29">
        <f t="shared" si="6"/>
        <v>0</v>
      </c>
      <c r="F21" s="29">
        <f t="shared" si="6"/>
        <v>0</v>
      </c>
      <c r="G21" s="29">
        <f t="shared" si="6"/>
        <v>1432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139759</v>
      </c>
      <c r="L21" s="29">
        <f t="shared" si="6"/>
        <v>0</v>
      </c>
      <c r="M21" s="29">
        <f t="shared" si="6"/>
        <v>0</v>
      </c>
      <c r="N21" s="29">
        <f t="shared" si="1"/>
        <v>143658</v>
      </c>
      <c r="O21" s="41">
        <f t="shared" si="2"/>
        <v>25.754392255288632</v>
      </c>
      <c r="P21" s="9"/>
    </row>
    <row r="22" spans="1:16" ht="15">
      <c r="A22" s="12"/>
      <c r="B22" s="42">
        <v>581</v>
      </c>
      <c r="C22" s="19" t="s">
        <v>31</v>
      </c>
      <c r="D22" s="43">
        <v>0</v>
      </c>
      <c r="E22" s="43">
        <v>0</v>
      </c>
      <c r="F22" s="43">
        <v>0</v>
      </c>
      <c r="G22" s="43">
        <v>1432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1432</v>
      </c>
      <c r="O22" s="44">
        <f t="shared" si="2"/>
        <v>0.2567228397275009</v>
      </c>
      <c r="P22" s="9"/>
    </row>
    <row r="23" spans="1:16" ht="15">
      <c r="A23" s="12"/>
      <c r="B23" s="42">
        <v>590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139759</v>
      </c>
      <c r="L23" s="43">
        <v>0</v>
      </c>
      <c r="M23" s="43">
        <v>0</v>
      </c>
      <c r="N23" s="43">
        <f t="shared" si="1"/>
        <v>139759</v>
      </c>
      <c r="O23" s="44">
        <f t="shared" si="2"/>
        <v>25.055396199354607</v>
      </c>
      <c r="P23" s="9"/>
    </row>
    <row r="24" spans="1:16" ht="15.75" thickBot="1">
      <c r="A24" s="12"/>
      <c r="B24" s="42">
        <v>591</v>
      </c>
      <c r="C24" s="19" t="s">
        <v>34</v>
      </c>
      <c r="D24" s="43">
        <v>2467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2467</v>
      </c>
      <c r="O24" s="44">
        <f t="shared" si="2"/>
        <v>0.44227321620652565</v>
      </c>
      <c r="P24" s="9"/>
    </row>
    <row r="25" spans="1:119" ht="16.5" thickBot="1">
      <c r="A25" s="13" t="s">
        <v>10</v>
      </c>
      <c r="B25" s="21"/>
      <c r="C25" s="20"/>
      <c r="D25" s="14">
        <f>SUM(D5,D12,D16,D18,D21)</f>
        <v>5675807</v>
      </c>
      <c r="E25" s="14">
        <f aca="true" t="shared" si="7" ref="E25:M25">SUM(E5,E12,E16,E18,E21)</f>
        <v>106322</v>
      </c>
      <c r="F25" s="14">
        <f t="shared" si="7"/>
        <v>0</v>
      </c>
      <c r="G25" s="14">
        <f t="shared" si="7"/>
        <v>51185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738772</v>
      </c>
      <c r="L25" s="14">
        <f t="shared" si="7"/>
        <v>0</v>
      </c>
      <c r="M25" s="14">
        <f t="shared" si="7"/>
        <v>0</v>
      </c>
      <c r="N25" s="14">
        <f t="shared" si="1"/>
        <v>6572086</v>
      </c>
      <c r="O25" s="35">
        <f t="shared" si="2"/>
        <v>1178.2154894227322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5578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966323</v>
      </c>
      <c r="E5" s="24">
        <f t="shared" si="0"/>
        <v>0</v>
      </c>
      <c r="F5" s="24">
        <f t="shared" si="0"/>
        <v>0</v>
      </c>
      <c r="G5" s="24">
        <f t="shared" si="0"/>
        <v>11338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566786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1544447</v>
      </c>
      <c r="O5" s="30">
        <f aca="true" t="shared" si="2" ref="O5:O23">(N5/O$25)</f>
        <v>276.7330227557785</v>
      </c>
      <c r="P5" s="6"/>
    </row>
    <row r="6" spans="1:16" ht="15">
      <c r="A6" s="12"/>
      <c r="B6" s="42">
        <v>511</v>
      </c>
      <c r="C6" s="19" t="s">
        <v>19</v>
      </c>
      <c r="D6" s="43">
        <v>95468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95468</v>
      </c>
      <c r="O6" s="44">
        <f t="shared" si="2"/>
        <v>17.105895000895895</v>
      </c>
      <c r="P6" s="9"/>
    </row>
    <row r="7" spans="1:16" ht="15">
      <c r="A7" s="12"/>
      <c r="B7" s="42">
        <v>512</v>
      </c>
      <c r="C7" s="19" t="s">
        <v>20</v>
      </c>
      <c r="D7" s="43">
        <v>325268</v>
      </c>
      <c r="E7" s="43">
        <v>0</v>
      </c>
      <c r="F7" s="43">
        <v>0</v>
      </c>
      <c r="G7" s="43">
        <v>11338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336606</v>
      </c>
      <c r="O7" s="44">
        <f t="shared" si="2"/>
        <v>60.312847160007166</v>
      </c>
      <c r="P7" s="9"/>
    </row>
    <row r="8" spans="1:16" ht="15">
      <c r="A8" s="12"/>
      <c r="B8" s="42">
        <v>513</v>
      </c>
      <c r="C8" s="19" t="s">
        <v>21</v>
      </c>
      <c r="D8" s="43">
        <v>195090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195090</v>
      </c>
      <c r="O8" s="44">
        <f t="shared" si="2"/>
        <v>34.956101057158214</v>
      </c>
      <c r="P8" s="9"/>
    </row>
    <row r="9" spans="1:16" ht="15">
      <c r="A9" s="12"/>
      <c r="B9" s="42">
        <v>514</v>
      </c>
      <c r="C9" s="19" t="s">
        <v>22</v>
      </c>
      <c r="D9" s="43">
        <v>44444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44444</v>
      </c>
      <c r="O9" s="44">
        <f t="shared" si="2"/>
        <v>7.96344741085827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566786</v>
      </c>
      <c r="L10" s="43">
        <v>0</v>
      </c>
      <c r="M10" s="43">
        <v>0</v>
      </c>
      <c r="N10" s="43">
        <f t="shared" si="1"/>
        <v>566786</v>
      </c>
      <c r="O10" s="44">
        <f t="shared" si="2"/>
        <v>101.55635190826017</v>
      </c>
      <c r="P10" s="9"/>
    </row>
    <row r="11" spans="1:16" ht="15">
      <c r="A11" s="12"/>
      <c r="B11" s="42">
        <v>519</v>
      </c>
      <c r="C11" s="19" t="s">
        <v>24</v>
      </c>
      <c r="D11" s="43">
        <v>306053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306053</v>
      </c>
      <c r="O11" s="44">
        <f t="shared" si="2"/>
        <v>54.838380218598815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2935102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2935102</v>
      </c>
      <c r="O12" s="41">
        <f t="shared" si="2"/>
        <v>525.9096936032969</v>
      </c>
      <c r="P12" s="10"/>
    </row>
    <row r="13" spans="1:16" ht="15">
      <c r="A13" s="12"/>
      <c r="B13" s="42">
        <v>521</v>
      </c>
      <c r="C13" s="19" t="s">
        <v>26</v>
      </c>
      <c r="D13" s="43">
        <v>1722678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1722678</v>
      </c>
      <c r="O13" s="44">
        <f t="shared" si="2"/>
        <v>308.66833900734633</v>
      </c>
      <c r="P13" s="9"/>
    </row>
    <row r="14" spans="1:16" ht="15">
      <c r="A14" s="12"/>
      <c r="B14" s="42">
        <v>522</v>
      </c>
      <c r="C14" s="19" t="s">
        <v>27</v>
      </c>
      <c r="D14" s="43">
        <v>1212424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1212424</v>
      </c>
      <c r="O14" s="44">
        <f t="shared" si="2"/>
        <v>217.24135459595055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1760663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1760663</v>
      </c>
      <c r="O15" s="41">
        <f t="shared" si="2"/>
        <v>315.47446694140837</v>
      </c>
      <c r="P15" s="10"/>
    </row>
    <row r="16" spans="1:16" ht="15">
      <c r="A16" s="12"/>
      <c r="B16" s="42">
        <v>541</v>
      </c>
      <c r="C16" s="19" t="s">
        <v>29</v>
      </c>
      <c r="D16" s="43">
        <v>649053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649053</v>
      </c>
      <c r="O16" s="44">
        <f t="shared" si="2"/>
        <v>116.2969001970973</v>
      </c>
      <c r="P16" s="9"/>
    </row>
    <row r="17" spans="1:16" ht="15">
      <c r="A17" s="12"/>
      <c r="B17" s="42">
        <v>549</v>
      </c>
      <c r="C17" s="19" t="s">
        <v>30</v>
      </c>
      <c r="D17" s="43">
        <v>1111610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1111610</v>
      </c>
      <c r="O17" s="44">
        <f t="shared" si="2"/>
        <v>199.17756674431106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749221</v>
      </c>
      <c r="E18" s="29">
        <f t="shared" si="5"/>
        <v>0</v>
      </c>
      <c r="F18" s="29">
        <f t="shared" si="5"/>
        <v>0</v>
      </c>
      <c r="G18" s="29">
        <f t="shared" si="5"/>
        <v>1705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127220</v>
      </c>
      <c r="L18" s="29">
        <f t="shared" si="5"/>
        <v>0</v>
      </c>
      <c r="M18" s="29">
        <f t="shared" si="5"/>
        <v>0</v>
      </c>
      <c r="N18" s="29">
        <f t="shared" si="1"/>
        <v>878146</v>
      </c>
      <c r="O18" s="41">
        <f t="shared" si="2"/>
        <v>157.3456369826196</v>
      </c>
      <c r="P18" s="9"/>
    </row>
    <row r="19" spans="1:16" ht="15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1705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1705</v>
      </c>
      <c r="O19" s="44">
        <f t="shared" si="2"/>
        <v>0.3055008063071134</v>
      </c>
      <c r="P19" s="9"/>
    </row>
    <row r="20" spans="1:16" ht="15">
      <c r="A20" s="12"/>
      <c r="B20" s="42">
        <v>584</v>
      </c>
      <c r="C20" s="19" t="s">
        <v>32</v>
      </c>
      <c r="D20" s="43">
        <v>731762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731762</v>
      </c>
      <c r="O20" s="44">
        <f t="shared" si="2"/>
        <v>131.11664576240818</v>
      </c>
      <c r="P20" s="9"/>
    </row>
    <row r="21" spans="1:16" ht="15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127220</v>
      </c>
      <c r="L21" s="43">
        <v>0</v>
      </c>
      <c r="M21" s="43">
        <v>0</v>
      </c>
      <c r="N21" s="43">
        <f t="shared" si="1"/>
        <v>127220</v>
      </c>
      <c r="O21" s="44">
        <f t="shared" si="2"/>
        <v>22.795197993191184</v>
      </c>
      <c r="P21" s="9"/>
    </row>
    <row r="22" spans="1:16" ht="15.75" thickBot="1">
      <c r="A22" s="12"/>
      <c r="B22" s="42">
        <v>591</v>
      </c>
      <c r="C22" s="19" t="s">
        <v>34</v>
      </c>
      <c r="D22" s="43">
        <v>17459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17459</v>
      </c>
      <c r="O22" s="44">
        <f t="shared" si="2"/>
        <v>3.1282924207131337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6411309</v>
      </c>
      <c r="E23" s="14">
        <f aca="true" t="shared" si="6" ref="E23:M23">SUM(E5,E12,E15,E18)</f>
        <v>0</v>
      </c>
      <c r="F23" s="14">
        <f t="shared" si="6"/>
        <v>0</v>
      </c>
      <c r="G23" s="14">
        <f t="shared" si="6"/>
        <v>13043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694006</v>
      </c>
      <c r="L23" s="14">
        <f t="shared" si="6"/>
        <v>0</v>
      </c>
      <c r="M23" s="14">
        <f t="shared" si="6"/>
        <v>0</v>
      </c>
      <c r="N23" s="14">
        <f t="shared" si="1"/>
        <v>7118358</v>
      </c>
      <c r="O23" s="35">
        <f t="shared" si="2"/>
        <v>1275.4628202831034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5581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1083364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453470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1536834</v>
      </c>
      <c r="O5" s="30">
        <f aca="true" t="shared" si="2" ref="O5:O23">(N5/O$25)</f>
        <v>273.40935776552215</v>
      </c>
      <c r="P5" s="6"/>
    </row>
    <row r="6" spans="1:16" ht="15">
      <c r="A6" s="12"/>
      <c r="B6" s="42">
        <v>511</v>
      </c>
      <c r="C6" s="19" t="s">
        <v>19</v>
      </c>
      <c r="D6" s="43">
        <v>104519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104519</v>
      </c>
      <c r="O6" s="44">
        <f t="shared" si="2"/>
        <v>18.59437822451521</v>
      </c>
      <c r="P6" s="9"/>
    </row>
    <row r="7" spans="1:16" ht="15">
      <c r="A7" s="12"/>
      <c r="B7" s="42">
        <v>512</v>
      </c>
      <c r="C7" s="19" t="s">
        <v>20</v>
      </c>
      <c r="D7" s="43">
        <v>339859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339859</v>
      </c>
      <c r="O7" s="44">
        <f t="shared" si="2"/>
        <v>60.46237324319516</v>
      </c>
      <c r="P7" s="9"/>
    </row>
    <row r="8" spans="1:16" ht="15">
      <c r="A8" s="12"/>
      <c r="B8" s="42">
        <v>513</v>
      </c>
      <c r="C8" s="19" t="s">
        <v>21</v>
      </c>
      <c r="D8" s="43">
        <v>192132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192132</v>
      </c>
      <c r="O8" s="44">
        <f t="shared" si="2"/>
        <v>34.181106564668205</v>
      </c>
      <c r="P8" s="9"/>
    </row>
    <row r="9" spans="1:16" ht="15">
      <c r="A9" s="12"/>
      <c r="B9" s="42">
        <v>514</v>
      </c>
      <c r="C9" s="19" t="s">
        <v>22</v>
      </c>
      <c r="D9" s="43">
        <v>43863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43863</v>
      </c>
      <c r="O9" s="44">
        <f t="shared" si="2"/>
        <v>7.803415762319872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453470</v>
      </c>
      <c r="L10" s="43">
        <v>0</v>
      </c>
      <c r="M10" s="43">
        <v>0</v>
      </c>
      <c r="N10" s="43">
        <f t="shared" si="1"/>
        <v>453470</v>
      </c>
      <c r="O10" s="44">
        <f t="shared" si="2"/>
        <v>80.67425724959972</v>
      </c>
      <c r="P10" s="9"/>
    </row>
    <row r="11" spans="1:16" ht="15">
      <c r="A11" s="12"/>
      <c r="B11" s="42">
        <v>519</v>
      </c>
      <c r="C11" s="19" t="s">
        <v>24</v>
      </c>
      <c r="D11" s="43">
        <v>402991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402991</v>
      </c>
      <c r="O11" s="44">
        <f t="shared" si="2"/>
        <v>71.69382672122399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2939411</v>
      </c>
      <c r="E12" s="29">
        <f t="shared" si="3"/>
        <v>0</v>
      </c>
      <c r="F12" s="29">
        <f t="shared" si="3"/>
        <v>0</v>
      </c>
      <c r="G12" s="29">
        <f t="shared" si="3"/>
        <v>22412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2961823</v>
      </c>
      <c r="O12" s="41">
        <f t="shared" si="2"/>
        <v>526.921010496353</v>
      </c>
      <c r="P12" s="10"/>
    </row>
    <row r="13" spans="1:16" ht="15">
      <c r="A13" s="12"/>
      <c r="B13" s="42">
        <v>521</v>
      </c>
      <c r="C13" s="19" t="s">
        <v>26</v>
      </c>
      <c r="D13" s="43">
        <v>1671382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1671382</v>
      </c>
      <c r="O13" s="44">
        <f t="shared" si="2"/>
        <v>297.3460238391745</v>
      </c>
      <c r="P13" s="9"/>
    </row>
    <row r="14" spans="1:16" ht="15">
      <c r="A14" s="12"/>
      <c r="B14" s="42">
        <v>522</v>
      </c>
      <c r="C14" s="19" t="s">
        <v>27</v>
      </c>
      <c r="D14" s="43">
        <v>1268029</v>
      </c>
      <c r="E14" s="43">
        <v>0</v>
      </c>
      <c r="F14" s="43">
        <v>0</v>
      </c>
      <c r="G14" s="43">
        <v>22412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1290441</v>
      </c>
      <c r="O14" s="44">
        <f t="shared" si="2"/>
        <v>229.57498665717844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1289114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1289114</v>
      </c>
      <c r="O15" s="41">
        <f t="shared" si="2"/>
        <v>229.3389076676748</v>
      </c>
      <c r="P15" s="10"/>
    </row>
    <row r="16" spans="1:16" ht="15">
      <c r="A16" s="12"/>
      <c r="B16" s="42">
        <v>541</v>
      </c>
      <c r="C16" s="19" t="s">
        <v>29</v>
      </c>
      <c r="D16" s="43">
        <v>963495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963495</v>
      </c>
      <c r="O16" s="44">
        <f t="shared" si="2"/>
        <v>171.40989147838462</v>
      </c>
      <c r="P16" s="9"/>
    </row>
    <row r="17" spans="1:16" ht="15">
      <c r="A17" s="12"/>
      <c r="B17" s="42">
        <v>549</v>
      </c>
      <c r="C17" s="19" t="s">
        <v>30</v>
      </c>
      <c r="D17" s="43">
        <v>325619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325619</v>
      </c>
      <c r="O17" s="44">
        <f t="shared" si="2"/>
        <v>57.92901618929016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900801</v>
      </c>
      <c r="E18" s="29">
        <f t="shared" si="5"/>
        <v>0</v>
      </c>
      <c r="F18" s="29">
        <f t="shared" si="5"/>
        <v>0</v>
      </c>
      <c r="G18" s="29">
        <f t="shared" si="5"/>
        <v>5720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117696</v>
      </c>
      <c r="L18" s="29">
        <f t="shared" si="5"/>
        <v>0</v>
      </c>
      <c r="M18" s="29">
        <f t="shared" si="5"/>
        <v>0</v>
      </c>
      <c r="N18" s="29">
        <f t="shared" si="1"/>
        <v>1024217</v>
      </c>
      <c r="O18" s="41">
        <f t="shared" si="2"/>
        <v>182.21259562355453</v>
      </c>
      <c r="P18" s="9"/>
    </row>
    <row r="19" spans="1:16" ht="15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5720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5720</v>
      </c>
      <c r="O19" s="44">
        <f t="shared" si="2"/>
        <v>1.0176125244618395</v>
      </c>
      <c r="P19" s="9"/>
    </row>
    <row r="20" spans="1:16" ht="15">
      <c r="A20" s="12"/>
      <c r="B20" s="42">
        <v>584</v>
      </c>
      <c r="C20" s="19" t="s">
        <v>32</v>
      </c>
      <c r="D20" s="43">
        <v>875849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875849</v>
      </c>
      <c r="O20" s="44">
        <f t="shared" si="2"/>
        <v>155.81729229674434</v>
      </c>
      <c r="P20" s="9"/>
    </row>
    <row r="21" spans="1:16" ht="15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117696</v>
      </c>
      <c r="L21" s="43">
        <v>0</v>
      </c>
      <c r="M21" s="43">
        <v>0</v>
      </c>
      <c r="N21" s="43">
        <f t="shared" si="1"/>
        <v>117696</v>
      </c>
      <c r="O21" s="44">
        <f t="shared" si="2"/>
        <v>20.938623020814802</v>
      </c>
      <c r="P21" s="9"/>
    </row>
    <row r="22" spans="1:16" ht="15.75" thickBot="1">
      <c r="A22" s="12"/>
      <c r="B22" s="42">
        <v>591</v>
      </c>
      <c r="C22" s="19" t="s">
        <v>34</v>
      </c>
      <c r="D22" s="43">
        <v>24952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24952</v>
      </c>
      <c r="O22" s="44">
        <f t="shared" si="2"/>
        <v>4.439067781533535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6212690</v>
      </c>
      <c r="E23" s="14">
        <f aca="true" t="shared" si="6" ref="E23:M23">SUM(E5,E12,E15,E18)</f>
        <v>0</v>
      </c>
      <c r="F23" s="14">
        <f t="shared" si="6"/>
        <v>0</v>
      </c>
      <c r="G23" s="14">
        <f t="shared" si="6"/>
        <v>28132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571166</v>
      </c>
      <c r="L23" s="14">
        <f t="shared" si="6"/>
        <v>0</v>
      </c>
      <c r="M23" s="14">
        <f t="shared" si="6"/>
        <v>0</v>
      </c>
      <c r="N23" s="14">
        <f t="shared" si="1"/>
        <v>6811988</v>
      </c>
      <c r="O23" s="35">
        <f t="shared" si="2"/>
        <v>1211.8818715531045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5621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1229012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484174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1713186</v>
      </c>
      <c r="O5" s="30">
        <f aca="true" t="shared" si="2" ref="O5:O23">(N5/O$25)</f>
        <v>318.6137251255347</v>
      </c>
      <c r="P5" s="6"/>
    </row>
    <row r="6" spans="1:16" ht="15">
      <c r="A6" s="12"/>
      <c r="B6" s="42">
        <v>511</v>
      </c>
      <c r="C6" s="19" t="s">
        <v>19</v>
      </c>
      <c r="D6" s="43">
        <v>135224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135224</v>
      </c>
      <c r="O6" s="44">
        <f t="shared" si="2"/>
        <v>25.1485958713037</v>
      </c>
      <c r="P6" s="9"/>
    </row>
    <row r="7" spans="1:16" ht="15">
      <c r="A7" s="12"/>
      <c r="B7" s="42">
        <v>512</v>
      </c>
      <c r="C7" s="19" t="s">
        <v>20</v>
      </c>
      <c r="D7" s="43">
        <v>344203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344203</v>
      </c>
      <c r="O7" s="44">
        <f t="shared" si="2"/>
        <v>64.01394829830761</v>
      </c>
      <c r="P7" s="9"/>
    </row>
    <row r="8" spans="1:16" ht="15">
      <c r="A8" s="12"/>
      <c r="B8" s="42">
        <v>513</v>
      </c>
      <c r="C8" s="19" t="s">
        <v>21</v>
      </c>
      <c r="D8" s="43">
        <v>195079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195079</v>
      </c>
      <c r="O8" s="44">
        <f t="shared" si="2"/>
        <v>36.280267807327505</v>
      </c>
      <c r="P8" s="9"/>
    </row>
    <row r="9" spans="1:16" ht="15">
      <c r="A9" s="12"/>
      <c r="B9" s="42">
        <v>514</v>
      </c>
      <c r="C9" s="19" t="s">
        <v>22</v>
      </c>
      <c r="D9" s="43">
        <v>142861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142861</v>
      </c>
      <c r="O9" s="44">
        <f t="shared" si="2"/>
        <v>26.568904593639576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484174</v>
      </c>
      <c r="L10" s="43">
        <v>0</v>
      </c>
      <c r="M10" s="43">
        <v>0</v>
      </c>
      <c r="N10" s="43">
        <f t="shared" si="1"/>
        <v>484174</v>
      </c>
      <c r="O10" s="44">
        <f t="shared" si="2"/>
        <v>90.04537846382742</v>
      </c>
      <c r="P10" s="9"/>
    </row>
    <row r="11" spans="1:16" ht="15">
      <c r="A11" s="12"/>
      <c r="B11" s="42">
        <v>519</v>
      </c>
      <c r="C11" s="19" t="s">
        <v>24</v>
      </c>
      <c r="D11" s="43">
        <v>411645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411645</v>
      </c>
      <c r="O11" s="44">
        <f t="shared" si="2"/>
        <v>76.55663009112888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2894880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2894880</v>
      </c>
      <c r="O12" s="41">
        <f t="shared" si="2"/>
        <v>538.3819973963176</v>
      </c>
      <c r="P12" s="10"/>
    </row>
    <row r="13" spans="1:16" ht="15">
      <c r="A13" s="12"/>
      <c r="B13" s="42">
        <v>521</v>
      </c>
      <c r="C13" s="19" t="s">
        <v>26</v>
      </c>
      <c r="D13" s="43">
        <v>1690607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1690607</v>
      </c>
      <c r="O13" s="44">
        <f t="shared" si="2"/>
        <v>314.41454342570205</v>
      </c>
      <c r="P13" s="9"/>
    </row>
    <row r="14" spans="1:16" ht="15">
      <c r="A14" s="12"/>
      <c r="B14" s="42">
        <v>522</v>
      </c>
      <c r="C14" s="19" t="s">
        <v>27</v>
      </c>
      <c r="D14" s="43">
        <v>1204273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1204273</v>
      </c>
      <c r="O14" s="44">
        <f t="shared" si="2"/>
        <v>223.9674539706156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1501052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1501052</v>
      </c>
      <c r="O15" s="41">
        <f t="shared" si="2"/>
        <v>279.1616142830575</v>
      </c>
      <c r="P15" s="10"/>
    </row>
    <row r="16" spans="1:16" ht="15">
      <c r="A16" s="12"/>
      <c r="B16" s="42">
        <v>541</v>
      </c>
      <c r="C16" s="19" t="s">
        <v>29</v>
      </c>
      <c r="D16" s="43">
        <v>1122778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1122778</v>
      </c>
      <c r="O16" s="44">
        <f t="shared" si="2"/>
        <v>208.8112330295704</v>
      </c>
      <c r="P16" s="9"/>
    </row>
    <row r="17" spans="1:16" ht="15">
      <c r="A17" s="12"/>
      <c r="B17" s="42">
        <v>549</v>
      </c>
      <c r="C17" s="19" t="s">
        <v>30</v>
      </c>
      <c r="D17" s="43">
        <v>378274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378274</v>
      </c>
      <c r="O17" s="44">
        <f t="shared" si="2"/>
        <v>70.35038125348707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SUM(D19:D22)</f>
        <v>1082904</v>
      </c>
      <c r="E18" s="29">
        <f t="shared" si="5"/>
        <v>0</v>
      </c>
      <c r="F18" s="29">
        <f t="shared" si="5"/>
        <v>0</v>
      </c>
      <c r="G18" s="29">
        <f t="shared" si="5"/>
        <v>659745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117935</v>
      </c>
      <c r="L18" s="29">
        <f t="shared" si="5"/>
        <v>0</v>
      </c>
      <c r="M18" s="29">
        <f t="shared" si="5"/>
        <v>0</v>
      </c>
      <c r="N18" s="29">
        <f t="shared" si="1"/>
        <v>1860584</v>
      </c>
      <c r="O18" s="41">
        <f t="shared" si="2"/>
        <v>346.02640877812905</v>
      </c>
      <c r="P18" s="9"/>
    </row>
    <row r="19" spans="1:16" ht="15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659745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659745</v>
      </c>
      <c r="O19" s="44">
        <f t="shared" si="2"/>
        <v>122.69760089269109</v>
      </c>
      <c r="P19" s="9"/>
    </row>
    <row r="20" spans="1:16" ht="15">
      <c r="A20" s="12"/>
      <c r="B20" s="42">
        <v>584</v>
      </c>
      <c r="C20" s="19" t="s">
        <v>32</v>
      </c>
      <c r="D20" s="43">
        <v>1053084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1053084</v>
      </c>
      <c r="O20" s="44">
        <f t="shared" si="2"/>
        <v>195.84973033289938</v>
      </c>
      <c r="P20" s="9"/>
    </row>
    <row r="21" spans="1:16" ht="15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117935</v>
      </c>
      <c r="L21" s="43">
        <v>0</v>
      </c>
      <c r="M21" s="43">
        <v>0</v>
      </c>
      <c r="N21" s="43">
        <f t="shared" si="1"/>
        <v>117935</v>
      </c>
      <c r="O21" s="44">
        <f t="shared" si="2"/>
        <v>21.933234145434255</v>
      </c>
      <c r="P21" s="9"/>
    </row>
    <row r="22" spans="1:16" ht="15.75" thickBot="1">
      <c r="A22" s="12"/>
      <c r="B22" s="42">
        <v>591</v>
      </c>
      <c r="C22" s="19" t="s">
        <v>34</v>
      </c>
      <c r="D22" s="43">
        <v>29820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29820</v>
      </c>
      <c r="O22" s="44">
        <f t="shared" si="2"/>
        <v>5.545843407104333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6707848</v>
      </c>
      <c r="E23" s="14">
        <f aca="true" t="shared" si="6" ref="E23:M23">SUM(E5,E12,E15,E18)</f>
        <v>0</v>
      </c>
      <c r="F23" s="14">
        <f t="shared" si="6"/>
        <v>0</v>
      </c>
      <c r="G23" s="14">
        <f t="shared" si="6"/>
        <v>659745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602109</v>
      </c>
      <c r="L23" s="14">
        <f t="shared" si="6"/>
        <v>0</v>
      </c>
      <c r="M23" s="14">
        <f t="shared" si="6"/>
        <v>0</v>
      </c>
      <c r="N23" s="14">
        <f t="shared" si="1"/>
        <v>7969702</v>
      </c>
      <c r="O23" s="35">
        <f t="shared" si="2"/>
        <v>1482.183745583039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5377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1095829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477407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1573236</v>
      </c>
      <c r="O5" s="30">
        <f aca="true" t="shared" si="2" ref="O5:O25">(N5/O$27)</f>
        <v>286.2510917030568</v>
      </c>
      <c r="P5" s="6"/>
    </row>
    <row r="6" spans="1:16" ht="15">
      <c r="A6" s="12"/>
      <c r="B6" s="42">
        <v>511</v>
      </c>
      <c r="C6" s="19" t="s">
        <v>19</v>
      </c>
      <c r="D6" s="43">
        <v>123904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123904</v>
      </c>
      <c r="O6" s="44">
        <f t="shared" si="2"/>
        <v>22.54439592430859</v>
      </c>
      <c r="P6" s="9"/>
    </row>
    <row r="7" spans="1:16" ht="15">
      <c r="A7" s="12"/>
      <c r="B7" s="42">
        <v>512</v>
      </c>
      <c r="C7" s="19" t="s">
        <v>20</v>
      </c>
      <c r="D7" s="43">
        <v>321654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321654</v>
      </c>
      <c r="O7" s="44">
        <f t="shared" si="2"/>
        <v>58.525109170305676</v>
      </c>
      <c r="P7" s="9"/>
    </row>
    <row r="8" spans="1:16" ht="15">
      <c r="A8" s="12"/>
      <c r="B8" s="42">
        <v>513</v>
      </c>
      <c r="C8" s="19" t="s">
        <v>21</v>
      </c>
      <c r="D8" s="43">
        <v>193620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193620</v>
      </c>
      <c r="O8" s="44">
        <f t="shared" si="2"/>
        <v>35.2292576419214</v>
      </c>
      <c r="P8" s="9"/>
    </row>
    <row r="9" spans="1:16" ht="15">
      <c r="A9" s="12"/>
      <c r="B9" s="42">
        <v>514</v>
      </c>
      <c r="C9" s="19" t="s">
        <v>22</v>
      </c>
      <c r="D9" s="43">
        <v>48840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48840</v>
      </c>
      <c r="O9" s="44">
        <f t="shared" si="2"/>
        <v>8.88646288209607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477407</v>
      </c>
      <c r="L10" s="43">
        <v>0</v>
      </c>
      <c r="M10" s="43">
        <v>0</v>
      </c>
      <c r="N10" s="43">
        <f t="shared" si="1"/>
        <v>477407</v>
      </c>
      <c r="O10" s="44">
        <f t="shared" si="2"/>
        <v>86.86444687045123</v>
      </c>
      <c r="P10" s="9"/>
    </row>
    <row r="11" spans="1:16" ht="15">
      <c r="A11" s="12"/>
      <c r="B11" s="42">
        <v>519</v>
      </c>
      <c r="C11" s="19" t="s">
        <v>24</v>
      </c>
      <c r="D11" s="43">
        <v>407811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407811</v>
      </c>
      <c r="O11" s="44">
        <f t="shared" si="2"/>
        <v>74.2014192139738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3112793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3112793</v>
      </c>
      <c r="O12" s="41">
        <f t="shared" si="2"/>
        <v>566.3742721979621</v>
      </c>
      <c r="P12" s="10"/>
    </row>
    <row r="13" spans="1:16" ht="15">
      <c r="A13" s="12"/>
      <c r="B13" s="42">
        <v>521</v>
      </c>
      <c r="C13" s="19" t="s">
        <v>26</v>
      </c>
      <c r="D13" s="43">
        <v>1916332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1916332</v>
      </c>
      <c r="O13" s="44">
        <f t="shared" si="2"/>
        <v>348.67758369723435</v>
      </c>
      <c r="P13" s="9"/>
    </row>
    <row r="14" spans="1:16" ht="15">
      <c r="A14" s="12"/>
      <c r="B14" s="42">
        <v>522</v>
      </c>
      <c r="C14" s="19" t="s">
        <v>27</v>
      </c>
      <c r="D14" s="43">
        <v>1196461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1196461</v>
      </c>
      <c r="O14" s="44">
        <f t="shared" si="2"/>
        <v>217.6966885007278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1748406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1748406</v>
      </c>
      <c r="O15" s="41">
        <f t="shared" si="2"/>
        <v>318.12336244541484</v>
      </c>
      <c r="P15" s="10"/>
    </row>
    <row r="16" spans="1:16" ht="15">
      <c r="A16" s="12"/>
      <c r="B16" s="42">
        <v>541</v>
      </c>
      <c r="C16" s="19" t="s">
        <v>29</v>
      </c>
      <c r="D16" s="43">
        <v>1020488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1020488</v>
      </c>
      <c r="O16" s="44">
        <f t="shared" si="2"/>
        <v>185.6783114992722</v>
      </c>
      <c r="P16" s="9"/>
    </row>
    <row r="17" spans="1:16" ht="15">
      <c r="A17" s="12"/>
      <c r="B17" s="42">
        <v>549</v>
      </c>
      <c r="C17" s="19" t="s">
        <v>30</v>
      </c>
      <c r="D17" s="43">
        <v>727918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727918</v>
      </c>
      <c r="O17" s="44">
        <f t="shared" si="2"/>
        <v>132.44505094614266</v>
      </c>
      <c r="P17" s="9"/>
    </row>
    <row r="18" spans="1:16" ht="15.75">
      <c r="A18" s="26" t="s">
        <v>49</v>
      </c>
      <c r="B18" s="27"/>
      <c r="C18" s="28"/>
      <c r="D18" s="29">
        <f aca="true" t="shared" si="5" ref="D18:M18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13096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13096</v>
      </c>
      <c r="O18" s="41">
        <f t="shared" si="2"/>
        <v>2.3828238719068415</v>
      </c>
      <c r="P18" s="10"/>
    </row>
    <row r="19" spans="1:16" ht="15">
      <c r="A19" s="45"/>
      <c r="B19" s="46">
        <v>552</v>
      </c>
      <c r="C19" s="47" t="s">
        <v>50</v>
      </c>
      <c r="D19" s="43">
        <v>0</v>
      </c>
      <c r="E19" s="43">
        <v>0</v>
      </c>
      <c r="F19" s="43">
        <v>0</v>
      </c>
      <c r="G19" s="43">
        <v>13096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13096</v>
      </c>
      <c r="O19" s="44">
        <f t="shared" si="2"/>
        <v>2.3828238719068415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SUM(D21:D24)</f>
        <v>1079046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82699</v>
      </c>
      <c r="L20" s="29">
        <f t="shared" si="6"/>
        <v>0</v>
      </c>
      <c r="M20" s="29">
        <f t="shared" si="6"/>
        <v>0</v>
      </c>
      <c r="N20" s="29">
        <f t="shared" si="1"/>
        <v>1161745</v>
      </c>
      <c r="O20" s="41">
        <f t="shared" si="2"/>
        <v>211.38009461426492</v>
      </c>
      <c r="P20" s="9"/>
    </row>
    <row r="21" spans="1:16" ht="15">
      <c r="A21" s="12"/>
      <c r="B21" s="42">
        <v>581</v>
      </c>
      <c r="C21" s="19" t="s">
        <v>31</v>
      </c>
      <c r="D21" s="43">
        <v>7007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7007</v>
      </c>
      <c r="O21" s="44">
        <f t="shared" si="2"/>
        <v>1.2749272197962154</v>
      </c>
      <c r="P21" s="9"/>
    </row>
    <row r="22" spans="1:16" ht="15">
      <c r="A22" s="12"/>
      <c r="B22" s="42">
        <v>584</v>
      </c>
      <c r="C22" s="19" t="s">
        <v>32</v>
      </c>
      <c r="D22" s="43">
        <v>1044090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1044090</v>
      </c>
      <c r="O22" s="44">
        <f t="shared" si="2"/>
        <v>189.97270742358077</v>
      </c>
      <c r="P22" s="9"/>
    </row>
    <row r="23" spans="1:16" ht="15">
      <c r="A23" s="12"/>
      <c r="B23" s="42">
        <v>590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82699</v>
      </c>
      <c r="L23" s="43">
        <v>0</v>
      </c>
      <c r="M23" s="43">
        <v>0</v>
      </c>
      <c r="N23" s="43">
        <f t="shared" si="1"/>
        <v>82699</v>
      </c>
      <c r="O23" s="44">
        <f t="shared" si="2"/>
        <v>15.04712518195051</v>
      </c>
      <c r="P23" s="9"/>
    </row>
    <row r="24" spans="1:16" ht="15.75" thickBot="1">
      <c r="A24" s="12"/>
      <c r="B24" s="42">
        <v>591</v>
      </c>
      <c r="C24" s="19" t="s">
        <v>34</v>
      </c>
      <c r="D24" s="43">
        <v>27949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27949</v>
      </c>
      <c r="O24" s="44">
        <f t="shared" si="2"/>
        <v>5.085334788937409</v>
      </c>
      <c r="P24" s="9"/>
    </row>
    <row r="25" spans="1:119" ht="16.5" thickBot="1">
      <c r="A25" s="13" t="s">
        <v>10</v>
      </c>
      <c r="B25" s="21"/>
      <c r="C25" s="20"/>
      <c r="D25" s="14">
        <f>SUM(D5,D12,D15,D18,D20)</f>
        <v>7036074</v>
      </c>
      <c r="E25" s="14">
        <f aca="true" t="shared" si="7" ref="E25:M25">SUM(E5,E12,E15,E18,E20)</f>
        <v>0</v>
      </c>
      <c r="F25" s="14">
        <f t="shared" si="7"/>
        <v>0</v>
      </c>
      <c r="G25" s="14">
        <f t="shared" si="7"/>
        <v>13096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560106</v>
      </c>
      <c r="L25" s="14">
        <f t="shared" si="7"/>
        <v>0</v>
      </c>
      <c r="M25" s="14">
        <f t="shared" si="7"/>
        <v>0</v>
      </c>
      <c r="N25" s="14">
        <f t="shared" si="1"/>
        <v>7609276</v>
      </c>
      <c r="O25" s="35">
        <f t="shared" si="2"/>
        <v>1384.5116448326055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51</v>
      </c>
      <c r="M27" s="93"/>
      <c r="N27" s="93"/>
      <c r="O27" s="39">
        <v>5496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1234815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603819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1838634</v>
      </c>
      <c r="O5" s="30">
        <f aca="true" t="shared" si="2" ref="O5:O25">(N5/O$27)</f>
        <v>316.2425180598555</v>
      </c>
      <c r="P5" s="6"/>
    </row>
    <row r="6" spans="1:16" ht="15">
      <c r="A6" s="12"/>
      <c r="B6" s="42">
        <v>511</v>
      </c>
      <c r="C6" s="19" t="s">
        <v>19</v>
      </c>
      <c r="D6" s="43">
        <v>117448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117448</v>
      </c>
      <c r="O6" s="44">
        <f t="shared" si="2"/>
        <v>20.20089439284486</v>
      </c>
      <c r="P6" s="9"/>
    </row>
    <row r="7" spans="1:16" ht="15">
      <c r="A7" s="12"/>
      <c r="B7" s="42">
        <v>512</v>
      </c>
      <c r="C7" s="19" t="s">
        <v>20</v>
      </c>
      <c r="D7" s="43">
        <v>309463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309463</v>
      </c>
      <c r="O7" s="44">
        <f t="shared" si="2"/>
        <v>53.227210182318544</v>
      </c>
      <c r="P7" s="9"/>
    </row>
    <row r="8" spans="1:16" ht="15">
      <c r="A8" s="12"/>
      <c r="B8" s="42">
        <v>513</v>
      </c>
      <c r="C8" s="19" t="s">
        <v>21</v>
      </c>
      <c r="D8" s="43">
        <v>180556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131372</v>
      </c>
      <c r="L8" s="43">
        <v>0</v>
      </c>
      <c r="M8" s="43">
        <v>0</v>
      </c>
      <c r="N8" s="43">
        <f t="shared" si="1"/>
        <v>311928</v>
      </c>
      <c r="O8" s="44">
        <f t="shared" si="2"/>
        <v>53.651186790505676</v>
      </c>
      <c r="P8" s="9"/>
    </row>
    <row r="9" spans="1:16" ht="15">
      <c r="A9" s="12"/>
      <c r="B9" s="42">
        <v>514</v>
      </c>
      <c r="C9" s="19" t="s">
        <v>22</v>
      </c>
      <c r="D9" s="43">
        <v>45738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45738</v>
      </c>
      <c r="O9" s="44">
        <f t="shared" si="2"/>
        <v>7.86687306501548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472447</v>
      </c>
      <c r="L10" s="43">
        <v>0</v>
      </c>
      <c r="M10" s="43">
        <v>0</v>
      </c>
      <c r="N10" s="43">
        <f t="shared" si="1"/>
        <v>472447</v>
      </c>
      <c r="O10" s="44">
        <f t="shared" si="2"/>
        <v>81.26023391812865</v>
      </c>
      <c r="P10" s="9"/>
    </row>
    <row r="11" spans="1:16" ht="15">
      <c r="A11" s="12"/>
      <c r="B11" s="42">
        <v>519</v>
      </c>
      <c r="C11" s="19" t="s">
        <v>24</v>
      </c>
      <c r="D11" s="43">
        <v>581610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581610</v>
      </c>
      <c r="O11" s="44">
        <f t="shared" si="2"/>
        <v>100.03611971104232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2735852</v>
      </c>
      <c r="E12" s="29">
        <f t="shared" si="3"/>
        <v>4072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2739924</v>
      </c>
      <c r="O12" s="41">
        <f t="shared" si="2"/>
        <v>471.2631578947368</v>
      </c>
      <c r="P12" s="10"/>
    </row>
    <row r="13" spans="1:16" ht="15">
      <c r="A13" s="12"/>
      <c r="B13" s="42">
        <v>521</v>
      </c>
      <c r="C13" s="19" t="s">
        <v>26</v>
      </c>
      <c r="D13" s="43">
        <v>1667460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1667460</v>
      </c>
      <c r="O13" s="44">
        <f t="shared" si="2"/>
        <v>286.80082559339525</v>
      </c>
      <c r="P13" s="9"/>
    </row>
    <row r="14" spans="1:16" ht="15">
      <c r="A14" s="12"/>
      <c r="B14" s="42">
        <v>522</v>
      </c>
      <c r="C14" s="19" t="s">
        <v>27</v>
      </c>
      <c r="D14" s="43">
        <v>1068392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1068392</v>
      </c>
      <c r="O14" s="44">
        <f t="shared" si="2"/>
        <v>183.76195390436877</v>
      </c>
      <c r="P14" s="9"/>
    </row>
    <row r="15" spans="1:16" ht="15">
      <c r="A15" s="12"/>
      <c r="B15" s="42">
        <v>529</v>
      </c>
      <c r="C15" s="19" t="s">
        <v>44</v>
      </c>
      <c r="D15" s="43">
        <v>0</v>
      </c>
      <c r="E15" s="43">
        <v>4072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4072</v>
      </c>
      <c r="O15" s="44">
        <f t="shared" si="2"/>
        <v>0.7003783969728242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1423746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1423746</v>
      </c>
      <c r="O16" s="41">
        <f t="shared" si="2"/>
        <v>244.88235294117646</v>
      </c>
      <c r="P16" s="10"/>
    </row>
    <row r="17" spans="1:16" ht="15">
      <c r="A17" s="12"/>
      <c r="B17" s="42">
        <v>541</v>
      </c>
      <c r="C17" s="19" t="s">
        <v>29</v>
      </c>
      <c r="D17" s="43">
        <v>1153929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1153929</v>
      </c>
      <c r="O17" s="44">
        <f t="shared" si="2"/>
        <v>198.47420020639834</v>
      </c>
      <c r="P17" s="9"/>
    </row>
    <row r="18" spans="1:16" ht="15">
      <c r="A18" s="12"/>
      <c r="B18" s="42">
        <v>549</v>
      </c>
      <c r="C18" s="19" t="s">
        <v>30</v>
      </c>
      <c r="D18" s="43">
        <v>269817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269817</v>
      </c>
      <c r="O18" s="44">
        <f t="shared" si="2"/>
        <v>46.40815273477812</v>
      </c>
      <c r="P18" s="9"/>
    </row>
    <row r="19" spans="1:16" ht="15.75">
      <c r="A19" s="26" t="s">
        <v>49</v>
      </c>
      <c r="B19" s="27"/>
      <c r="C19" s="28"/>
      <c r="D19" s="29">
        <f aca="true" t="shared" si="5" ref="D19:M19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527504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527504</v>
      </c>
      <c r="O19" s="41">
        <f t="shared" si="2"/>
        <v>90.72996216030272</v>
      </c>
      <c r="P19" s="10"/>
    </row>
    <row r="20" spans="1:16" ht="15">
      <c r="A20" s="45"/>
      <c r="B20" s="46">
        <v>552</v>
      </c>
      <c r="C20" s="47" t="s">
        <v>50</v>
      </c>
      <c r="D20" s="43">
        <v>0</v>
      </c>
      <c r="E20" s="43">
        <v>0</v>
      </c>
      <c r="F20" s="43">
        <v>0</v>
      </c>
      <c r="G20" s="43">
        <v>527504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527504</v>
      </c>
      <c r="O20" s="44">
        <f t="shared" si="2"/>
        <v>90.72996216030272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SUM(D22:D24)</f>
        <v>1657486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1657486</v>
      </c>
      <c r="O21" s="41">
        <f t="shared" si="2"/>
        <v>285.0853113175095</v>
      </c>
      <c r="P21" s="9"/>
    </row>
    <row r="22" spans="1:16" ht="15">
      <c r="A22" s="12"/>
      <c r="B22" s="42">
        <v>581</v>
      </c>
      <c r="C22" s="19" t="s">
        <v>31</v>
      </c>
      <c r="D22" s="43">
        <v>652099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652099</v>
      </c>
      <c r="O22" s="44">
        <f t="shared" si="2"/>
        <v>112.16013071895425</v>
      </c>
      <c r="P22" s="9"/>
    </row>
    <row r="23" spans="1:16" ht="15">
      <c r="A23" s="12"/>
      <c r="B23" s="42">
        <v>584</v>
      </c>
      <c r="C23" s="19" t="s">
        <v>32</v>
      </c>
      <c r="D23" s="43">
        <v>981134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981134</v>
      </c>
      <c r="O23" s="44">
        <f t="shared" si="2"/>
        <v>168.75369797041623</v>
      </c>
      <c r="P23" s="9"/>
    </row>
    <row r="24" spans="1:16" ht="15.75" thickBot="1">
      <c r="A24" s="12"/>
      <c r="B24" s="42">
        <v>591</v>
      </c>
      <c r="C24" s="19" t="s">
        <v>34</v>
      </c>
      <c r="D24" s="43">
        <v>24253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24253</v>
      </c>
      <c r="O24" s="44">
        <f t="shared" si="2"/>
        <v>4.171482628138975</v>
      </c>
      <c r="P24" s="9"/>
    </row>
    <row r="25" spans="1:119" ht="16.5" thickBot="1">
      <c r="A25" s="13" t="s">
        <v>10</v>
      </c>
      <c r="B25" s="21"/>
      <c r="C25" s="20"/>
      <c r="D25" s="14">
        <f>SUM(D5,D12,D16,D19,D21)</f>
        <v>7051899</v>
      </c>
      <c r="E25" s="14">
        <f aca="true" t="shared" si="7" ref="E25:M25">SUM(E5,E12,E16,E19,E21)</f>
        <v>4072</v>
      </c>
      <c r="F25" s="14">
        <f t="shared" si="7"/>
        <v>0</v>
      </c>
      <c r="G25" s="14">
        <f t="shared" si="7"/>
        <v>527504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603819</v>
      </c>
      <c r="L25" s="14">
        <f t="shared" si="7"/>
        <v>0</v>
      </c>
      <c r="M25" s="14">
        <f t="shared" si="7"/>
        <v>0</v>
      </c>
      <c r="N25" s="14">
        <f t="shared" si="1"/>
        <v>8187294</v>
      </c>
      <c r="O25" s="35">
        <f t="shared" si="2"/>
        <v>1408.203302373581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63</v>
      </c>
      <c r="M27" s="93"/>
      <c r="N27" s="93"/>
      <c r="O27" s="39">
        <v>5814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1751756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1037447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2789203</v>
      </c>
      <c r="O5" s="30">
        <f aca="true" t="shared" si="2" ref="O5:O23">(N5/O$25)</f>
        <v>490.36620956399435</v>
      </c>
      <c r="P5" s="6"/>
    </row>
    <row r="6" spans="1:16" ht="15">
      <c r="A6" s="12"/>
      <c r="B6" s="42">
        <v>511</v>
      </c>
      <c r="C6" s="19" t="s">
        <v>19</v>
      </c>
      <c r="D6" s="43">
        <v>250948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250948</v>
      </c>
      <c r="O6" s="44">
        <f t="shared" si="2"/>
        <v>44.11884669479606</v>
      </c>
      <c r="P6" s="9"/>
    </row>
    <row r="7" spans="1:16" ht="15">
      <c r="A7" s="12"/>
      <c r="B7" s="42">
        <v>512</v>
      </c>
      <c r="C7" s="19" t="s">
        <v>20</v>
      </c>
      <c r="D7" s="43">
        <v>508372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508372</v>
      </c>
      <c r="O7" s="44">
        <f t="shared" si="2"/>
        <v>89.3762306610408</v>
      </c>
      <c r="P7" s="9"/>
    </row>
    <row r="8" spans="1:16" ht="15">
      <c r="A8" s="12"/>
      <c r="B8" s="42">
        <v>513</v>
      </c>
      <c r="C8" s="19" t="s">
        <v>21</v>
      </c>
      <c r="D8" s="43">
        <v>429150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429150</v>
      </c>
      <c r="O8" s="44">
        <f t="shared" si="2"/>
        <v>75.44831223628692</v>
      </c>
      <c r="P8" s="9"/>
    </row>
    <row r="9" spans="1:16" ht="15">
      <c r="A9" s="12"/>
      <c r="B9" s="42">
        <v>514</v>
      </c>
      <c r="C9" s="19" t="s">
        <v>22</v>
      </c>
      <c r="D9" s="43">
        <v>111701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111701</v>
      </c>
      <c r="O9" s="44">
        <f t="shared" si="2"/>
        <v>19.638009845288327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1037447</v>
      </c>
      <c r="L10" s="43">
        <v>0</v>
      </c>
      <c r="M10" s="43">
        <v>0</v>
      </c>
      <c r="N10" s="43">
        <f t="shared" si="1"/>
        <v>1037447</v>
      </c>
      <c r="O10" s="44">
        <f t="shared" si="2"/>
        <v>182.39222925457102</v>
      </c>
      <c r="P10" s="9"/>
    </row>
    <row r="11" spans="1:16" ht="15">
      <c r="A11" s="12"/>
      <c r="B11" s="42">
        <v>519</v>
      </c>
      <c r="C11" s="19" t="s">
        <v>55</v>
      </c>
      <c r="D11" s="43">
        <v>451585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451585</v>
      </c>
      <c r="O11" s="44">
        <f t="shared" si="2"/>
        <v>79.39258087201125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4120768</v>
      </c>
      <c r="E12" s="29">
        <f t="shared" si="3"/>
        <v>1166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4121934</v>
      </c>
      <c r="O12" s="41">
        <f t="shared" si="2"/>
        <v>724.67194092827</v>
      </c>
      <c r="P12" s="10"/>
    </row>
    <row r="13" spans="1:16" ht="15">
      <c r="A13" s="12"/>
      <c r="B13" s="42">
        <v>521</v>
      </c>
      <c r="C13" s="19" t="s">
        <v>26</v>
      </c>
      <c r="D13" s="43">
        <v>2529876</v>
      </c>
      <c r="E13" s="43">
        <v>1166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2531042</v>
      </c>
      <c r="O13" s="44">
        <f t="shared" si="2"/>
        <v>444.97925457102673</v>
      </c>
      <c r="P13" s="9"/>
    </row>
    <row r="14" spans="1:16" ht="15">
      <c r="A14" s="12"/>
      <c r="B14" s="42">
        <v>522</v>
      </c>
      <c r="C14" s="19" t="s">
        <v>27</v>
      </c>
      <c r="D14" s="43">
        <v>1590892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1590892</v>
      </c>
      <c r="O14" s="44">
        <f t="shared" si="2"/>
        <v>279.6926863572433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1609759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1609759</v>
      </c>
      <c r="O15" s="41">
        <f t="shared" si="2"/>
        <v>283.0096694796062</v>
      </c>
      <c r="P15" s="10"/>
    </row>
    <row r="16" spans="1:16" ht="15">
      <c r="A16" s="12"/>
      <c r="B16" s="42">
        <v>541</v>
      </c>
      <c r="C16" s="19" t="s">
        <v>56</v>
      </c>
      <c r="D16" s="43">
        <v>1205925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1205925</v>
      </c>
      <c r="O16" s="44">
        <f t="shared" si="2"/>
        <v>212.01213080168776</v>
      </c>
      <c r="P16" s="9"/>
    </row>
    <row r="17" spans="1:16" ht="15">
      <c r="A17" s="12"/>
      <c r="B17" s="42">
        <v>549</v>
      </c>
      <c r="C17" s="19" t="s">
        <v>57</v>
      </c>
      <c r="D17" s="43">
        <v>403834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403834</v>
      </c>
      <c r="O17" s="44">
        <f t="shared" si="2"/>
        <v>70.99753867791843</v>
      </c>
      <c r="P17" s="9"/>
    </row>
    <row r="18" spans="1:16" ht="15.75">
      <c r="A18" s="26" t="s">
        <v>65</v>
      </c>
      <c r="B18" s="27"/>
      <c r="C18" s="28"/>
      <c r="D18" s="29">
        <f aca="true" t="shared" si="5" ref="D18:M18">SUM(D19:D19)</f>
        <v>176511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176511</v>
      </c>
      <c r="O18" s="41">
        <f t="shared" si="2"/>
        <v>31.03217299578059</v>
      </c>
      <c r="P18" s="9"/>
    </row>
    <row r="19" spans="1:16" ht="15">
      <c r="A19" s="12"/>
      <c r="B19" s="42">
        <v>572</v>
      </c>
      <c r="C19" s="19" t="s">
        <v>66</v>
      </c>
      <c r="D19" s="43">
        <v>176511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176511</v>
      </c>
      <c r="O19" s="44">
        <f t="shared" si="2"/>
        <v>31.03217299578059</v>
      </c>
      <c r="P19" s="9"/>
    </row>
    <row r="20" spans="1:16" ht="15.75">
      <c r="A20" s="26" t="s">
        <v>58</v>
      </c>
      <c r="B20" s="27"/>
      <c r="C20" s="28"/>
      <c r="D20" s="29">
        <f aca="true" t="shared" si="6" ref="D20:M20">SUM(D21:D22)</f>
        <v>392298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61972</v>
      </c>
      <c r="L20" s="29">
        <f t="shared" si="6"/>
        <v>0</v>
      </c>
      <c r="M20" s="29">
        <f t="shared" si="6"/>
        <v>0</v>
      </c>
      <c r="N20" s="29">
        <f t="shared" si="1"/>
        <v>454270</v>
      </c>
      <c r="O20" s="41">
        <f t="shared" si="2"/>
        <v>79.86462728551336</v>
      </c>
      <c r="P20" s="9"/>
    </row>
    <row r="21" spans="1:16" ht="15">
      <c r="A21" s="12"/>
      <c r="B21" s="42">
        <v>581</v>
      </c>
      <c r="C21" s="19" t="s">
        <v>59</v>
      </c>
      <c r="D21" s="43">
        <v>392298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392298</v>
      </c>
      <c r="O21" s="44">
        <f t="shared" si="2"/>
        <v>68.96940928270043</v>
      </c>
      <c r="P21" s="9"/>
    </row>
    <row r="22" spans="1:16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61972</v>
      </c>
      <c r="L22" s="43">
        <v>0</v>
      </c>
      <c r="M22" s="43">
        <v>0</v>
      </c>
      <c r="N22" s="43">
        <f t="shared" si="1"/>
        <v>61972</v>
      </c>
      <c r="O22" s="44">
        <f t="shared" si="2"/>
        <v>10.895218002812939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8051092</v>
      </c>
      <c r="E23" s="14">
        <f aca="true" t="shared" si="7" ref="E23:M23">SUM(E5,E12,E15,E18,E20)</f>
        <v>1166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1099419</v>
      </c>
      <c r="L23" s="14">
        <f t="shared" si="7"/>
        <v>0</v>
      </c>
      <c r="M23" s="14">
        <f t="shared" si="7"/>
        <v>0</v>
      </c>
      <c r="N23" s="14">
        <f t="shared" si="1"/>
        <v>9151677</v>
      </c>
      <c r="O23" s="35">
        <f t="shared" si="2"/>
        <v>1608.9446202531647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79</v>
      </c>
      <c r="M25" s="93"/>
      <c r="N25" s="93"/>
      <c r="O25" s="39">
        <v>5688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1361607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1072121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2433728</v>
      </c>
      <c r="O5" s="30">
        <f aca="true" t="shared" si="2" ref="O5:O23">(N5/O$25)</f>
        <v>434.3615920042834</v>
      </c>
      <c r="P5" s="6"/>
    </row>
    <row r="6" spans="1:16" ht="15">
      <c r="A6" s="12"/>
      <c r="B6" s="42">
        <v>511</v>
      </c>
      <c r="C6" s="19" t="s">
        <v>19</v>
      </c>
      <c r="D6" s="43">
        <v>155578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155578</v>
      </c>
      <c r="O6" s="44">
        <f t="shared" si="2"/>
        <v>27.76691058361592</v>
      </c>
      <c r="P6" s="9"/>
    </row>
    <row r="7" spans="1:16" ht="15">
      <c r="A7" s="12"/>
      <c r="B7" s="42">
        <v>512</v>
      </c>
      <c r="C7" s="19" t="s">
        <v>20</v>
      </c>
      <c r="D7" s="43">
        <v>434164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434164</v>
      </c>
      <c r="O7" s="44">
        <f t="shared" si="2"/>
        <v>77.48777440656791</v>
      </c>
      <c r="P7" s="9"/>
    </row>
    <row r="8" spans="1:16" ht="15">
      <c r="A8" s="12"/>
      <c r="B8" s="42">
        <v>513</v>
      </c>
      <c r="C8" s="19" t="s">
        <v>21</v>
      </c>
      <c r="D8" s="43">
        <v>282249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282249</v>
      </c>
      <c r="O8" s="44">
        <f t="shared" si="2"/>
        <v>50.37462073888988</v>
      </c>
      <c r="P8" s="9"/>
    </row>
    <row r="9" spans="1:16" ht="15">
      <c r="A9" s="12"/>
      <c r="B9" s="42">
        <v>514</v>
      </c>
      <c r="C9" s="19" t="s">
        <v>22</v>
      </c>
      <c r="D9" s="43">
        <v>77192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77192</v>
      </c>
      <c r="O9" s="44">
        <f t="shared" si="2"/>
        <v>13.776905229341423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1072121</v>
      </c>
      <c r="L10" s="43">
        <v>0</v>
      </c>
      <c r="M10" s="43">
        <v>0</v>
      </c>
      <c r="N10" s="43">
        <f t="shared" si="1"/>
        <v>1072121</v>
      </c>
      <c r="O10" s="44">
        <f t="shared" si="2"/>
        <v>191.34767089059432</v>
      </c>
      <c r="P10" s="9"/>
    </row>
    <row r="11" spans="1:16" ht="15">
      <c r="A11" s="12"/>
      <c r="B11" s="42">
        <v>519</v>
      </c>
      <c r="C11" s="19" t="s">
        <v>55</v>
      </c>
      <c r="D11" s="43">
        <v>412424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412424</v>
      </c>
      <c r="O11" s="44">
        <f t="shared" si="2"/>
        <v>73.60771015527396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4236887</v>
      </c>
      <c r="E12" s="29">
        <f t="shared" si="3"/>
        <v>356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4237243</v>
      </c>
      <c r="O12" s="41">
        <f t="shared" si="2"/>
        <v>756.2454042477244</v>
      </c>
      <c r="P12" s="10"/>
    </row>
    <row r="13" spans="1:16" ht="15">
      <c r="A13" s="12"/>
      <c r="B13" s="42">
        <v>521</v>
      </c>
      <c r="C13" s="19" t="s">
        <v>26</v>
      </c>
      <c r="D13" s="43">
        <v>2659665</v>
      </c>
      <c r="E13" s="43">
        <v>356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2660021</v>
      </c>
      <c r="O13" s="44">
        <f t="shared" si="2"/>
        <v>474.74941995359626</v>
      </c>
      <c r="P13" s="9"/>
    </row>
    <row r="14" spans="1:16" ht="15">
      <c r="A14" s="12"/>
      <c r="B14" s="42">
        <v>522</v>
      </c>
      <c r="C14" s="19" t="s">
        <v>27</v>
      </c>
      <c r="D14" s="43">
        <v>1577103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1577103</v>
      </c>
      <c r="O14" s="44">
        <f t="shared" si="2"/>
        <v>281.47474567196144</v>
      </c>
      <c r="P14" s="9"/>
    </row>
    <row r="15" spans="1:16" ht="15">
      <c r="A15" s="12"/>
      <c r="B15" s="42">
        <v>529</v>
      </c>
      <c r="C15" s="19" t="s">
        <v>44</v>
      </c>
      <c r="D15" s="43">
        <v>119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</v>
      </c>
      <c r="O15" s="44">
        <f t="shared" si="2"/>
        <v>0.021238622166696412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1465222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1465222</v>
      </c>
      <c r="O16" s="41">
        <f t="shared" si="2"/>
        <v>261.50669284311977</v>
      </c>
      <c r="P16" s="10"/>
    </row>
    <row r="17" spans="1:16" ht="15">
      <c r="A17" s="12"/>
      <c r="B17" s="42">
        <v>541</v>
      </c>
      <c r="C17" s="19" t="s">
        <v>56</v>
      </c>
      <c r="D17" s="43">
        <v>1147507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1147507</v>
      </c>
      <c r="O17" s="44">
        <f t="shared" si="2"/>
        <v>204.80224879528825</v>
      </c>
      <c r="P17" s="9"/>
    </row>
    <row r="18" spans="1:16" ht="15">
      <c r="A18" s="12"/>
      <c r="B18" s="42">
        <v>549</v>
      </c>
      <c r="C18" s="19" t="s">
        <v>57</v>
      </c>
      <c r="D18" s="43">
        <v>317715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317715</v>
      </c>
      <c r="O18" s="44">
        <f t="shared" si="2"/>
        <v>56.70444404783152</v>
      </c>
      <c r="P18" s="9"/>
    </row>
    <row r="19" spans="1:16" ht="15.75">
      <c r="A19" s="26" t="s">
        <v>65</v>
      </c>
      <c r="B19" s="27"/>
      <c r="C19" s="28"/>
      <c r="D19" s="29">
        <f aca="true" t="shared" si="5" ref="D19:M19">SUM(D20:D20)</f>
        <v>30270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30270</v>
      </c>
      <c r="O19" s="41">
        <f t="shared" si="2"/>
        <v>5.402462966268071</v>
      </c>
      <c r="P19" s="9"/>
    </row>
    <row r="20" spans="1:16" ht="15">
      <c r="A20" s="12"/>
      <c r="B20" s="42">
        <v>572</v>
      </c>
      <c r="C20" s="19" t="s">
        <v>66</v>
      </c>
      <c r="D20" s="43">
        <v>30270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30270</v>
      </c>
      <c r="O20" s="44">
        <f t="shared" si="2"/>
        <v>5.402462966268071</v>
      </c>
      <c r="P20" s="9"/>
    </row>
    <row r="21" spans="1:16" ht="15.75">
      <c r="A21" s="26" t="s">
        <v>58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61629</v>
      </c>
      <c r="L21" s="29">
        <f t="shared" si="6"/>
        <v>0</v>
      </c>
      <c r="M21" s="29">
        <f t="shared" si="6"/>
        <v>0</v>
      </c>
      <c r="N21" s="29">
        <f t="shared" si="1"/>
        <v>61629</v>
      </c>
      <c r="O21" s="41">
        <f t="shared" si="2"/>
        <v>10.999286096733892</v>
      </c>
      <c r="P21" s="9"/>
    </row>
    <row r="22" spans="1:16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61629</v>
      </c>
      <c r="L22" s="43">
        <v>0</v>
      </c>
      <c r="M22" s="43">
        <v>0</v>
      </c>
      <c r="N22" s="43">
        <f t="shared" si="1"/>
        <v>61629</v>
      </c>
      <c r="O22" s="44">
        <f t="shared" si="2"/>
        <v>10.999286096733892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7093986</v>
      </c>
      <c r="E23" s="14">
        <f aca="true" t="shared" si="7" ref="E23:M23">SUM(E5,E12,E16,E19,E21)</f>
        <v>356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1133750</v>
      </c>
      <c r="L23" s="14">
        <f t="shared" si="7"/>
        <v>0</v>
      </c>
      <c r="M23" s="14">
        <f t="shared" si="7"/>
        <v>0</v>
      </c>
      <c r="N23" s="14">
        <f t="shared" si="1"/>
        <v>8228092</v>
      </c>
      <c r="O23" s="35">
        <f t="shared" si="2"/>
        <v>1468.5154381581297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77</v>
      </c>
      <c r="M25" s="93"/>
      <c r="N25" s="93"/>
      <c r="O25" s="39">
        <v>5603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1205575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736973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1942548</v>
      </c>
      <c r="O5" s="30">
        <f aca="true" t="shared" si="2" ref="O5:O24">(N5/O$26)</f>
        <v>349.31631001618416</v>
      </c>
      <c r="P5" s="6"/>
    </row>
    <row r="6" spans="1:16" ht="15">
      <c r="A6" s="12"/>
      <c r="B6" s="42">
        <v>511</v>
      </c>
      <c r="C6" s="19" t="s">
        <v>19</v>
      </c>
      <c r="D6" s="43">
        <v>123696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123696</v>
      </c>
      <c r="O6" s="44">
        <f t="shared" si="2"/>
        <v>22.243481388239527</v>
      </c>
      <c r="P6" s="9"/>
    </row>
    <row r="7" spans="1:16" ht="15">
      <c r="A7" s="12"/>
      <c r="B7" s="42">
        <v>512</v>
      </c>
      <c r="C7" s="19" t="s">
        <v>20</v>
      </c>
      <c r="D7" s="43">
        <v>391228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391228</v>
      </c>
      <c r="O7" s="44">
        <f t="shared" si="2"/>
        <v>70.352094946952</v>
      </c>
      <c r="P7" s="9"/>
    </row>
    <row r="8" spans="1:16" ht="15">
      <c r="A8" s="12"/>
      <c r="B8" s="42">
        <v>513</v>
      </c>
      <c r="C8" s="19" t="s">
        <v>21</v>
      </c>
      <c r="D8" s="43">
        <v>263431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263431</v>
      </c>
      <c r="O8" s="44">
        <f t="shared" si="2"/>
        <v>47.37115626685848</v>
      </c>
      <c r="P8" s="9"/>
    </row>
    <row r="9" spans="1:16" ht="15">
      <c r="A9" s="12"/>
      <c r="B9" s="42">
        <v>514</v>
      </c>
      <c r="C9" s="19" t="s">
        <v>22</v>
      </c>
      <c r="D9" s="43">
        <v>58716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58716</v>
      </c>
      <c r="O9" s="44">
        <f t="shared" si="2"/>
        <v>10.558532638014746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736973</v>
      </c>
      <c r="L10" s="43">
        <v>0</v>
      </c>
      <c r="M10" s="43">
        <v>0</v>
      </c>
      <c r="N10" s="43">
        <f t="shared" si="1"/>
        <v>736973</v>
      </c>
      <c r="O10" s="44">
        <f t="shared" si="2"/>
        <v>132.52526524006473</v>
      </c>
      <c r="P10" s="9"/>
    </row>
    <row r="11" spans="1:16" ht="15">
      <c r="A11" s="12"/>
      <c r="B11" s="42">
        <v>519</v>
      </c>
      <c r="C11" s="19" t="s">
        <v>55</v>
      </c>
      <c r="D11" s="43">
        <v>368504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368504</v>
      </c>
      <c r="O11" s="44">
        <f t="shared" si="2"/>
        <v>66.26577953605467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4342261</v>
      </c>
      <c r="E12" s="29">
        <f t="shared" si="3"/>
        <v>8503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4350764</v>
      </c>
      <c r="O12" s="41">
        <f t="shared" si="2"/>
        <v>782.3707966193131</v>
      </c>
      <c r="P12" s="10"/>
    </row>
    <row r="13" spans="1:16" ht="15">
      <c r="A13" s="12"/>
      <c r="B13" s="42">
        <v>521</v>
      </c>
      <c r="C13" s="19" t="s">
        <v>26</v>
      </c>
      <c r="D13" s="43">
        <v>2665746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2665746</v>
      </c>
      <c r="O13" s="44">
        <f t="shared" si="2"/>
        <v>479.36450278726846</v>
      </c>
      <c r="P13" s="9"/>
    </row>
    <row r="14" spans="1:16" ht="15">
      <c r="A14" s="12"/>
      <c r="B14" s="42">
        <v>522</v>
      </c>
      <c r="C14" s="19" t="s">
        <v>27</v>
      </c>
      <c r="D14" s="43">
        <v>1676515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1676515</v>
      </c>
      <c r="O14" s="44">
        <f t="shared" si="2"/>
        <v>301.4772522927531</v>
      </c>
      <c r="P14" s="9"/>
    </row>
    <row r="15" spans="1:16" ht="15">
      <c r="A15" s="12"/>
      <c r="B15" s="42">
        <v>529</v>
      </c>
      <c r="C15" s="19" t="s">
        <v>44</v>
      </c>
      <c r="D15" s="43">
        <v>0</v>
      </c>
      <c r="E15" s="43">
        <v>8503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8503</v>
      </c>
      <c r="O15" s="44">
        <f t="shared" si="2"/>
        <v>1.5290415392914944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1343259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1343259</v>
      </c>
      <c r="O16" s="41">
        <f t="shared" si="2"/>
        <v>241.54990109692503</v>
      </c>
      <c r="P16" s="10"/>
    </row>
    <row r="17" spans="1:16" ht="15">
      <c r="A17" s="12"/>
      <c r="B17" s="42">
        <v>541</v>
      </c>
      <c r="C17" s="19" t="s">
        <v>56</v>
      </c>
      <c r="D17" s="43">
        <v>1086215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1086215</v>
      </c>
      <c r="O17" s="44">
        <f t="shared" si="2"/>
        <v>195.327279266319</v>
      </c>
      <c r="P17" s="9"/>
    </row>
    <row r="18" spans="1:16" ht="15">
      <c r="A18" s="12"/>
      <c r="B18" s="42">
        <v>549</v>
      </c>
      <c r="C18" s="19" t="s">
        <v>57</v>
      </c>
      <c r="D18" s="43">
        <v>257044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257044</v>
      </c>
      <c r="O18" s="44">
        <f t="shared" si="2"/>
        <v>46.22262183060601</v>
      </c>
      <c r="P18" s="9"/>
    </row>
    <row r="19" spans="1:16" ht="15.75">
      <c r="A19" s="26" t="s">
        <v>49</v>
      </c>
      <c r="B19" s="27"/>
      <c r="C19" s="28"/>
      <c r="D19" s="29">
        <f aca="true" t="shared" si="5" ref="D19:M19">SUM(D20:D20)</f>
        <v>0</v>
      </c>
      <c r="E19" s="29">
        <f t="shared" si="5"/>
        <v>166475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166475</v>
      </c>
      <c r="O19" s="41">
        <f t="shared" si="2"/>
        <v>29.936162560690523</v>
      </c>
      <c r="P19" s="10"/>
    </row>
    <row r="20" spans="1:16" ht="15">
      <c r="A20" s="45"/>
      <c r="B20" s="46">
        <v>559</v>
      </c>
      <c r="C20" s="47" t="s">
        <v>69</v>
      </c>
      <c r="D20" s="43">
        <v>0</v>
      </c>
      <c r="E20" s="43">
        <v>166475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166475</v>
      </c>
      <c r="O20" s="44">
        <f t="shared" si="2"/>
        <v>29.936162560690523</v>
      </c>
      <c r="P20" s="9"/>
    </row>
    <row r="21" spans="1:16" ht="15.75">
      <c r="A21" s="26" t="s">
        <v>58</v>
      </c>
      <c r="B21" s="27"/>
      <c r="C21" s="28"/>
      <c r="D21" s="29">
        <f aca="true" t="shared" si="6" ref="D21:M21">SUM(D22:D23)</f>
        <v>10000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61567</v>
      </c>
      <c r="L21" s="29">
        <f t="shared" si="6"/>
        <v>0</v>
      </c>
      <c r="M21" s="29">
        <f t="shared" si="6"/>
        <v>0</v>
      </c>
      <c r="N21" s="29">
        <f t="shared" si="1"/>
        <v>71567</v>
      </c>
      <c r="O21" s="41">
        <f t="shared" si="2"/>
        <v>12.869447941017803</v>
      </c>
      <c r="P21" s="9"/>
    </row>
    <row r="22" spans="1:16" ht="15">
      <c r="A22" s="12"/>
      <c r="B22" s="42">
        <v>581</v>
      </c>
      <c r="C22" s="19" t="s">
        <v>59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1.798237727027513</v>
      </c>
      <c r="P22" s="9"/>
    </row>
    <row r="23" spans="1:16" ht="15.75" thickBot="1">
      <c r="A23" s="12"/>
      <c r="B23" s="42">
        <v>590</v>
      </c>
      <c r="C23" s="19" t="s">
        <v>60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61567</v>
      </c>
      <c r="L23" s="43">
        <v>0</v>
      </c>
      <c r="M23" s="43">
        <v>0</v>
      </c>
      <c r="N23" s="43">
        <f t="shared" si="1"/>
        <v>61567</v>
      </c>
      <c r="O23" s="44">
        <f t="shared" si="2"/>
        <v>11.07121021399029</v>
      </c>
      <c r="P23" s="9"/>
    </row>
    <row r="24" spans="1:119" ht="16.5" thickBot="1">
      <c r="A24" s="13" t="s">
        <v>10</v>
      </c>
      <c r="B24" s="21"/>
      <c r="C24" s="20"/>
      <c r="D24" s="14">
        <f>SUM(D5,D12,D16,D19,D21)</f>
        <v>6901095</v>
      </c>
      <c r="E24" s="14">
        <f aca="true" t="shared" si="7" ref="E24:M24">SUM(E5,E12,E16,E19,E21)</f>
        <v>174978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798540</v>
      </c>
      <c r="L24" s="14">
        <f t="shared" si="7"/>
        <v>0</v>
      </c>
      <c r="M24" s="14">
        <f t="shared" si="7"/>
        <v>0</v>
      </c>
      <c r="N24" s="14">
        <f t="shared" si="1"/>
        <v>7874613</v>
      </c>
      <c r="O24" s="35">
        <f t="shared" si="2"/>
        <v>1416.0426182341305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5561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1389143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846458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2235601</v>
      </c>
      <c r="O5" s="30">
        <f aca="true" t="shared" si="2" ref="O5:O26">(N5/O$28)</f>
        <v>401.6530722242185</v>
      </c>
      <c r="P5" s="6"/>
    </row>
    <row r="6" spans="1:16" ht="15">
      <c r="A6" s="12"/>
      <c r="B6" s="42">
        <v>511</v>
      </c>
      <c r="C6" s="19" t="s">
        <v>19</v>
      </c>
      <c r="D6" s="43">
        <v>126092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126092</v>
      </c>
      <c r="O6" s="44">
        <f t="shared" si="2"/>
        <v>22.65397053539346</v>
      </c>
      <c r="P6" s="9"/>
    </row>
    <row r="7" spans="1:16" ht="15">
      <c r="A7" s="12"/>
      <c r="B7" s="42">
        <v>512</v>
      </c>
      <c r="C7" s="19" t="s">
        <v>20</v>
      </c>
      <c r="D7" s="43">
        <v>373336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373336</v>
      </c>
      <c r="O7" s="44">
        <f t="shared" si="2"/>
        <v>67.07438016528926</v>
      </c>
      <c r="P7" s="9"/>
    </row>
    <row r="8" spans="1:16" ht="15">
      <c r="A8" s="12"/>
      <c r="B8" s="42">
        <v>513</v>
      </c>
      <c r="C8" s="19" t="s">
        <v>21</v>
      </c>
      <c r="D8" s="43">
        <v>242497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242497</v>
      </c>
      <c r="O8" s="44">
        <f t="shared" si="2"/>
        <v>43.567553000359325</v>
      </c>
      <c r="P8" s="9"/>
    </row>
    <row r="9" spans="1:16" ht="15">
      <c r="A9" s="12"/>
      <c r="B9" s="42">
        <v>514</v>
      </c>
      <c r="C9" s="19" t="s">
        <v>22</v>
      </c>
      <c r="D9" s="43">
        <v>155178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155178</v>
      </c>
      <c r="O9" s="44">
        <f t="shared" si="2"/>
        <v>27.879626302551205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846458</v>
      </c>
      <c r="L10" s="43">
        <v>0</v>
      </c>
      <c r="M10" s="43">
        <v>0</v>
      </c>
      <c r="N10" s="43">
        <f t="shared" si="1"/>
        <v>846458</v>
      </c>
      <c r="O10" s="44">
        <f t="shared" si="2"/>
        <v>152.07653611210924</v>
      </c>
      <c r="P10" s="9"/>
    </row>
    <row r="11" spans="1:16" ht="15">
      <c r="A11" s="12"/>
      <c r="B11" s="42">
        <v>519</v>
      </c>
      <c r="C11" s="19" t="s">
        <v>55</v>
      </c>
      <c r="D11" s="43">
        <v>492040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492040</v>
      </c>
      <c r="O11" s="44">
        <f t="shared" si="2"/>
        <v>88.40100610851599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4395404</v>
      </c>
      <c r="E12" s="29">
        <f t="shared" si="3"/>
        <v>450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4395854</v>
      </c>
      <c r="O12" s="41">
        <f t="shared" si="2"/>
        <v>789.7689543657923</v>
      </c>
      <c r="P12" s="10"/>
    </row>
    <row r="13" spans="1:16" ht="15">
      <c r="A13" s="12"/>
      <c r="B13" s="42">
        <v>521</v>
      </c>
      <c r="C13" s="19" t="s">
        <v>26</v>
      </c>
      <c r="D13" s="43">
        <v>2454226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2454226</v>
      </c>
      <c r="O13" s="44">
        <f t="shared" si="2"/>
        <v>440.93172835070067</v>
      </c>
      <c r="P13" s="9"/>
    </row>
    <row r="14" spans="1:16" ht="15">
      <c r="A14" s="12"/>
      <c r="B14" s="42">
        <v>522</v>
      </c>
      <c r="C14" s="19" t="s">
        <v>27</v>
      </c>
      <c r="D14" s="43">
        <v>1941178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1941178</v>
      </c>
      <c r="O14" s="44">
        <f t="shared" si="2"/>
        <v>348.7563780093424</v>
      </c>
      <c r="P14" s="9"/>
    </row>
    <row r="15" spans="1:16" ht="15">
      <c r="A15" s="12"/>
      <c r="B15" s="42">
        <v>529</v>
      </c>
      <c r="C15" s="19" t="s">
        <v>44</v>
      </c>
      <c r="D15" s="43">
        <v>0</v>
      </c>
      <c r="E15" s="43">
        <v>450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</v>
      </c>
      <c r="O15" s="44">
        <f t="shared" si="2"/>
        <v>0.08084800574919151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1381376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1381376</v>
      </c>
      <c r="O16" s="41">
        <f t="shared" si="2"/>
        <v>248.1810995328782</v>
      </c>
      <c r="P16" s="10"/>
    </row>
    <row r="17" spans="1:16" ht="15">
      <c r="A17" s="12"/>
      <c r="B17" s="42">
        <v>541</v>
      </c>
      <c r="C17" s="19" t="s">
        <v>56</v>
      </c>
      <c r="D17" s="43">
        <v>1103913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1103913</v>
      </c>
      <c r="O17" s="44">
        <f t="shared" si="2"/>
        <v>198.33147682357168</v>
      </c>
      <c r="P17" s="9"/>
    </row>
    <row r="18" spans="1:16" ht="15">
      <c r="A18" s="12"/>
      <c r="B18" s="42">
        <v>549</v>
      </c>
      <c r="C18" s="19" t="s">
        <v>57</v>
      </c>
      <c r="D18" s="43">
        <v>277463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277463</v>
      </c>
      <c r="O18" s="44">
        <f t="shared" si="2"/>
        <v>49.8496227093065</v>
      </c>
      <c r="P18" s="9"/>
    </row>
    <row r="19" spans="1:16" ht="15.75">
      <c r="A19" s="26" t="s">
        <v>49</v>
      </c>
      <c r="B19" s="27"/>
      <c r="C19" s="28"/>
      <c r="D19" s="29">
        <f aca="true" t="shared" si="5" ref="D19:M19">SUM(D20:D20)</f>
        <v>0</v>
      </c>
      <c r="E19" s="29">
        <f t="shared" si="5"/>
        <v>235908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235908</v>
      </c>
      <c r="O19" s="41">
        <f t="shared" si="2"/>
        <v>42.38375853395616</v>
      </c>
      <c r="P19" s="10"/>
    </row>
    <row r="20" spans="1:16" ht="15">
      <c r="A20" s="45"/>
      <c r="B20" s="46">
        <v>559</v>
      </c>
      <c r="C20" s="47" t="s">
        <v>69</v>
      </c>
      <c r="D20" s="43">
        <v>0</v>
      </c>
      <c r="E20" s="43">
        <v>235908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235908</v>
      </c>
      <c r="O20" s="44">
        <f t="shared" si="2"/>
        <v>42.38375853395616</v>
      </c>
      <c r="P20" s="9"/>
    </row>
    <row r="21" spans="1:16" ht="15.75">
      <c r="A21" s="26" t="s">
        <v>65</v>
      </c>
      <c r="B21" s="27"/>
      <c r="C21" s="28"/>
      <c r="D21" s="29">
        <f aca="true" t="shared" si="6" ref="D21:M21">SUM(D22:D22)</f>
        <v>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</v>
      </c>
      <c r="O21" s="41">
        <f t="shared" si="2"/>
        <v>0.00017966223499820338</v>
      </c>
      <c r="P21" s="9"/>
    </row>
    <row r="22" spans="1:16" ht="15">
      <c r="A22" s="12"/>
      <c r="B22" s="42">
        <v>572</v>
      </c>
      <c r="C22" s="19" t="s">
        <v>66</v>
      </c>
      <c r="D22" s="43">
        <v>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</v>
      </c>
      <c r="O22" s="44">
        <f t="shared" si="2"/>
        <v>0.00017966223499820338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SUM(D24:D25)</f>
        <v>300000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67048</v>
      </c>
      <c r="L23" s="29">
        <f t="shared" si="7"/>
        <v>0</v>
      </c>
      <c r="M23" s="29">
        <f t="shared" si="7"/>
        <v>0</v>
      </c>
      <c r="N23" s="29">
        <f t="shared" si="1"/>
        <v>367048</v>
      </c>
      <c r="O23" s="41">
        <f t="shared" si="2"/>
        <v>65.94466403162055</v>
      </c>
      <c r="P23" s="9"/>
    </row>
    <row r="24" spans="1:16" ht="15">
      <c r="A24" s="12"/>
      <c r="B24" s="42">
        <v>581</v>
      </c>
      <c r="C24" s="19" t="s">
        <v>59</v>
      </c>
      <c r="D24" s="43">
        <v>300000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300000</v>
      </c>
      <c r="O24" s="44">
        <f t="shared" si="2"/>
        <v>53.89867049946101</v>
      </c>
      <c r="P24" s="9"/>
    </row>
    <row r="25" spans="1:16" ht="15.75" thickBot="1">
      <c r="A25" s="12"/>
      <c r="B25" s="42">
        <v>590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67048</v>
      </c>
      <c r="L25" s="43">
        <v>0</v>
      </c>
      <c r="M25" s="43">
        <v>0</v>
      </c>
      <c r="N25" s="43">
        <f t="shared" si="1"/>
        <v>67048</v>
      </c>
      <c r="O25" s="44">
        <f t="shared" si="2"/>
        <v>12.04599353215954</v>
      </c>
      <c r="P25" s="9"/>
    </row>
    <row r="26" spans="1:119" ht="16.5" thickBot="1">
      <c r="A26" s="13" t="s">
        <v>10</v>
      </c>
      <c r="B26" s="21"/>
      <c r="C26" s="20"/>
      <c r="D26" s="14">
        <f>SUM(D5,D12,D16,D19,D21,D23)</f>
        <v>7465924</v>
      </c>
      <c r="E26" s="14">
        <f aca="true" t="shared" si="8" ref="E26:M26">SUM(E5,E12,E16,E19,E21,E23)</f>
        <v>236358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913506</v>
      </c>
      <c r="L26" s="14">
        <f t="shared" si="8"/>
        <v>0</v>
      </c>
      <c r="M26" s="14">
        <f t="shared" si="8"/>
        <v>0</v>
      </c>
      <c r="N26" s="14">
        <f t="shared" si="1"/>
        <v>8615788</v>
      </c>
      <c r="O26" s="35">
        <f t="shared" si="2"/>
        <v>1547.9317283507007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>
        <v>8615788</v>
      </c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5566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1259517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1072225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2331742</v>
      </c>
      <c r="O5" s="30">
        <f aca="true" t="shared" si="2" ref="O5:O27">(N5/O$29)</f>
        <v>419.98234870317003</v>
      </c>
      <c r="P5" s="6"/>
    </row>
    <row r="6" spans="1:16" ht="15">
      <c r="A6" s="12"/>
      <c r="B6" s="42">
        <v>511</v>
      </c>
      <c r="C6" s="19" t="s">
        <v>19</v>
      </c>
      <c r="D6" s="43">
        <v>114642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114642</v>
      </c>
      <c r="O6" s="44">
        <f t="shared" si="2"/>
        <v>20.64877521613833</v>
      </c>
      <c r="P6" s="9"/>
    </row>
    <row r="7" spans="1:16" ht="15">
      <c r="A7" s="12"/>
      <c r="B7" s="42">
        <v>512</v>
      </c>
      <c r="C7" s="19" t="s">
        <v>20</v>
      </c>
      <c r="D7" s="43">
        <v>424197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424197</v>
      </c>
      <c r="O7" s="44">
        <f t="shared" si="2"/>
        <v>76.40435878962536</v>
      </c>
      <c r="P7" s="9"/>
    </row>
    <row r="8" spans="1:16" ht="15">
      <c r="A8" s="12"/>
      <c r="B8" s="42">
        <v>513</v>
      </c>
      <c r="C8" s="19" t="s">
        <v>21</v>
      </c>
      <c r="D8" s="43">
        <v>280709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280709</v>
      </c>
      <c r="O8" s="44">
        <f t="shared" si="2"/>
        <v>50.559978386167145</v>
      </c>
      <c r="P8" s="9"/>
    </row>
    <row r="9" spans="1:16" ht="15">
      <c r="A9" s="12"/>
      <c r="B9" s="42">
        <v>514</v>
      </c>
      <c r="C9" s="19" t="s">
        <v>22</v>
      </c>
      <c r="D9" s="43">
        <v>50610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50610</v>
      </c>
      <c r="O9" s="44">
        <f t="shared" si="2"/>
        <v>9.115634005763688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1072225</v>
      </c>
      <c r="L10" s="43">
        <v>0</v>
      </c>
      <c r="M10" s="43">
        <v>0</v>
      </c>
      <c r="N10" s="43">
        <f t="shared" si="1"/>
        <v>1072225</v>
      </c>
      <c r="O10" s="44">
        <f t="shared" si="2"/>
        <v>193.12409942363112</v>
      </c>
      <c r="P10" s="9"/>
    </row>
    <row r="11" spans="1:16" ht="15">
      <c r="A11" s="12"/>
      <c r="B11" s="42">
        <v>519</v>
      </c>
      <c r="C11" s="19" t="s">
        <v>55</v>
      </c>
      <c r="D11" s="43">
        <v>389359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389359</v>
      </c>
      <c r="O11" s="44">
        <f t="shared" si="2"/>
        <v>70.12950288184437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3723105</v>
      </c>
      <c r="E12" s="29">
        <f t="shared" si="3"/>
        <v>1157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3724262</v>
      </c>
      <c r="O12" s="41">
        <f t="shared" si="2"/>
        <v>670.796469740634</v>
      </c>
      <c r="P12" s="10"/>
    </row>
    <row r="13" spans="1:16" ht="15">
      <c r="A13" s="12"/>
      <c r="B13" s="42">
        <v>521</v>
      </c>
      <c r="C13" s="19" t="s">
        <v>26</v>
      </c>
      <c r="D13" s="43">
        <v>2324380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2324380</v>
      </c>
      <c r="O13" s="44">
        <f t="shared" si="2"/>
        <v>418.6563400576369</v>
      </c>
      <c r="P13" s="9"/>
    </row>
    <row r="14" spans="1:16" ht="15">
      <c r="A14" s="12"/>
      <c r="B14" s="42">
        <v>522</v>
      </c>
      <c r="C14" s="19" t="s">
        <v>27</v>
      </c>
      <c r="D14" s="43">
        <v>1398725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1398725</v>
      </c>
      <c r="O14" s="44">
        <f t="shared" si="2"/>
        <v>251.9317363112392</v>
      </c>
      <c r="P14" s="9"/>
    </row>
    <row r="15" spans="1:16" ht="15">
      <c r="A15" s="12"/>
      <c r="B15" s="42">
        <v>529</v>
      </c>
      <c r="C15" s="19" t="s">
        <v>44</v>
      </c>
      <c r="D15" s="43">
        <v>0</v>
      </c>
      <c r="E15" s="43">
        <v>1157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1157</v>
      </c>
      <c r="O15" s="44">
        <f t="shared" si="2"/>
        <v>0.20839337175792508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1476439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1476439</v>
      </c>
      <c r="O16" s="41">
        <f t="shared" si="2"/>
        <v>265.92921469740634</v>
      </c>
      <c r="P16" s="10"/>
    </row>
    <row r="17" spans="1:16" ht="15">
      <c r="A17" s="12"/>
      <c r="B17" s="42">
        <v>541</v>
      </c>
      <c r="C17" s="19" t="s">
        <v>56</v>
      </c>
      <c r="D17" s="43">
        <v>1068494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1068494</v>
      </c>
      <c r="O17" s="44">
        <f t="shared" si="2"/>
        <v>192.4520893371758</v>
      </c>
      <c r="P17" s="9"/>
    </row>
    <row r="18" spans="1:16" ht="15">
      <c r="A18" s="12"/>
      <c r="B18" s="42">
        <v>549</v>
      </c>
      <c r="C18" s="19" t="s">
        <v>57</v>
      </c>
      <c r="D18" s="43">
        <v>407945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407945</v>
      </c>
      <c r="O18" s="44">
        <f t="shared" si="2"/>
        <v>73.47712536023054</v>
      </c>
      <c r="P18" s="9"/>
    </row>
    <row r="19" spans="1:16" ht="15.75">
      <c r="A19" s="26" t="s">
        <v>49</v>
      </c>
      <c r="B19" s="27"/>
      <c r="C19" s="28"/>
      <c r="D19" s="29">
        <f aca="true" t="shared" si="5" ref="D19:M19">SUM(D20:D20)</f>
        <v>0</v>
      </c>
      <c r="E19" s="29">
        <f t="shared" si="5"/>
        <v>309000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309000</v>
      </c>
      <c r="O19" s="41">
        <f t="shared" si="2"/>
        <v>55.65561959654179</v>
      </c>
      <c r="P19" s="10"/>
    </row>
    <row r="20" spans="1:16" ht="15">
      <c r="A20" s="45"/>
      <c r="B20" s="46">
        <v>559</v>
      </c>
      <c r="C20" s="47" t="s">
        <v>69</v>
      </c>
      <c r="D20" s="43">
        <v>0</v>
      </c>
      <c r="E20" s="43">
        <v>309000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309000</v>
      </c>
      <c r="O20" s="44">
        <f t="shared" si="2"/>
        <v>55.65561959654179</v>
      </c>
      <c r="P20" s="9"/>
    </row>
    <row r="21" spans="1:16" ht="15.75">
      <c r="A21" s="26" t="s">
        <v>65</v>
      </c>
      <c r="B21" s="27"/>
      <c r="C21" s="28"/>
      <c r="D21" s="29">
        <f aca="true" t="shared" si="6" ref="D21:M21">SUM(D22:D23)</f>
        <v>6606</v>
      </c>
      <c r="E21" s="29">
        <f t="shared" si="6"/>
        <v>33843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40449</v>
      </c>
      <c r="O21" s="41">
        <f t="shared" si="2"/>
        <v>7.285482708933718</v>
      </c>
      <c r="P21" s="9"/>
    </row>
    <row r="22" spans="1:16" ht="15">
      <c r="A22" s="12"/>
      <c r="B22" s="42">
        <v>572</v>
      </c>
      <c r="C22" s="19" t="s">
        <v>66</v>
      </c>
      <c r="D22" s="43">
        <v>0</v>
      </c>
      <c r="E22" s="43">
        <v>33843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33843</v>
      </c>
      <c r="O22" s="44">
        <f t="shared" si="2"/>
        <v>6.09564121037464</v>
      </c>
      <c r="P22" s="9"/>
    </row>
    <row r="23" spans="1:16" ht="15">
      <c r="A23" s="12"/>
      <c r="B23" s="42">
        <v>574</v>
      </c>
      <c r="C23" s="19" t="s">
        <v>70</v>
      </c>
      <c r="D23" s="43">
        <v>6606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6606</v>
      </c>
      <c r="O23" s="44">
        <f t="shared" si="2"/>
        <v>1.1898414985590777</v>
      </c>
      <c r="P23" s="9"/>
    </row>
    <row r="24" spans="1:16" ht="15.75">
      <c r="A24" s="26" t="s">
        <v>58</v>
      </c>
      <c r="B24" s="27"/>
      <c r="C24" s="28"/>
      <c r="D24" s="29">
        <f aca="true" t="shared" si="7" ref="D24:M24">SUM(D25:D26)</f>
        <v>38965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108281</v>
      </c>
      <c r="L24" s="29">
        <f t="shared" si="7"/>
        <v>0</v>
      </c>
      <c r="M24" s="29">
        <f t="shared" si="7"/>
        <v>0</v>
      </c>
      <c r="N24" s="29">
        <f t="shared" si="1"/>
        <v>147246</v>
      </c>
      <c r="O24" s="41">
        <f t="shared" si="2"/>
        <v>26.521253602305475</v>
      </c>
      <c r="P24" s="9"/>
    </row>
    <row r="25" spans="1:16" ht="15">
      <c r="A25" s="12"/>
      <c r="B25" s="42">
        <v>581</v>
      </c>
      <c r="C25" s="19" t="s">
        <v>59</v>
      </c>
      <c r="D25" s="43">
        <v>38965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38965</v>
      </c>
      <c r="O25" s="44">
        <f t="shared" si="2"/>
        <v>7.0181916426512965</v>
      </c>
      <c r="P25" s="9"/>
    </row>
    <row r="26" spans="1:16" ht="15.75" thickBot="1">
      <c r="A26" s="12"/>
      <c r="B26" s="42">
        <v>590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108281</v>
      </c>
      <c r="L26" s="43">
        <v>0</v>
      </c>
      <c r="M26" s="43">
        <v>0</v>
      </c>
      <c r="N26" s="43">
        <f t="shared" si="1"/>
        <v>108281</v>
      </c>
      <c r="O26" s="44">
        <f t="shared" si="2"/>
        <v>19.50306195965418</v>
      </c>
      <c r="P26" s="9"/>
    </row>
    <row r="27" spans="1:119" ht="16.5" thickBot="1">
      <c r="A27" s="13" t="s">
        <v>10</v>
      </c>
      <c r="B27" s="21"/>
      <c r="C27" s="20"/>
      <c r="D27" s="14">
        <f>SUM(D5,D12,D16,D19,D21,D24)</f>
        <v>6504632</v>
      </c>
      <c r="E27" s="14">
        <f aca="true" t="shared" si="8" ref="E27:M27">SUM(E5,E12,E16,E19,E21,E24)</f>
        <v>344000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1180506</v>
      </c>
      <c r="L27" s="14">
        <f t="shared" si="8"/>
        <v>0</v>
      </c>
      <c r="M27" s="14">
        <f t="shared" si="8"/>
        <v>0</v>
      </c>
      <c r="N27" s="14">
        <f t="shared" si="1"/>
        <v>8029138</v>
      </c>
      <c r="O27" s="35">
        <f t="shared" si="2"/>
        <v>1446.1703890489914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5552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1116187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720192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1836379</v>
      </c>
      <c r="O5" s="30">
        <f aca="true" t="shared" si="2" ref="O5:O23">(N5/O$25)</f>
        <v>331.83574268160464</v>
      </c>
      <c r="P5" s="6"/>
    </row>
    <row r="6" spans="1:16" ht="15">
      <c r="A6" s="12"/>
      <c r="B6" s="42">
        <v>511</v>
      </c>
      <c r="C6" s="19" t="s">
        <v>19</v>
      </c>
      <c r="D6" s="43">
        <v>110738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110738</v>
      </c>
      <c r="O6" s="44">
        <f t="shared" si="2"/>
        <v>20.010480664980122</v>
      </c>
      <c r="P6" s="9"/>
    </row>
    <row r="7" spans="1:16" ht="15">
      <c r="A7" s="12"/>
      <c r="B7" s="42">
        <v>512</v>
      </c>
      <c r="C7" s="19" t="s">
        <v>20</v>
      </c>
      <c r="D7" s="43">
        <v>386701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386701</v>
      </c>
      <c r="O7" s="44">
        <f t="shared" si="2"/>
        <v>69.87730393928442</v>
      </c>
      <c r="P7" s="9"/>
    </row>
    <row r="8" spans="1:16" ht="15">
      <c r="A8" s="12"/>
      <c r="B8" s="42">
        <v>513</v>
      </c>
      <c r="C8" s="19" t="s">
        <v>21</v>
      </c>
      <c r="D8" s="43">
        <v>224366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224366</v>
      </c>
      <c r="O8" s="44">
        <f t="shared" si="2"/>
        <v>40.54318756776292</v>
      </c>
      <c r="P8" s="9"/>
    </row>
    <row r="9" spans="1:16" ht="15">
      <c r="A9" s="12"/>
      <c r="B9" s="42">
        <v>514</v>
      </c>
      <c r="C9" s="19" t="s">
        <v>22</v>
      </c>
      <c r="D9" s="43">
        <v>55437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55437</v>
      </c>
      <c r="O9" s="44">
        <f t="shared" si="2"/>
        <v>10.017528008673654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720192</v>
      </c>
      <c r="L10" s="43">
        <v>0</v>
      </c>
      <c r="M10" s="43">
        <v>0</v>
      </c>
      <c r="N10" s="43">
        <f t="shared" si="1"/>
        <v>720192</v>
      </c>
      <c r="O10" s="44">
        <f t="shared" si="2"/>
        <v>130.13950126490784</v>
      </c>
      <c r="P10" s="9"/>
    </row>
    <row r="11" spans="1:16" ht="15">
      <c r="A11" s="12"/>
      <c r="B11" s="42">
        <v>519</v>
      </c>
      <c r="C11" s="19" t="s">
        <v>55</v>
      </c>
      <c r="D11" s="43">
        <v>338945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338945</v>
      </c>
      <c r="O11" s="44">
        <f t="shared" si="2"/>
        <v>61.24774123599566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3551329</v>
      </c>
      <c r="E12" s="29">
        <f t="shared" si="3"/>
        <v>2250</v>
      </c>
      <c r="F12" s="29">
        <f t="shared" si="3"/>
        <v>0</v>
      </c>
      <c r="G12" s="29">
        <f t="shared" si="3"/>
        <v>22467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3576046</v>
      </c>
      <c r="O12" s="41">
        <f t="shared" si="2"/>
        <v>646.1955186122154</v>
      </c>
      <c r="P12" s="10"/>
    </row>
    <row r="13" spans="1:16" ht="15">
      <c r="A13" s="12"/>
      <c r="B13" s="42">
        <v>521</v>
      </c>
      <c r="C13" s="19" t="s">
        <v>26</v>
      </c>
      <c r="D13" s="43">
        <v>2232529</v>
      </c>
      <c r="E13" s="43">
        <v>2250</v>
      </c>
      <c r="F13" s="43">
        <v>0</v>
      </c>
      <c r="G13" s="43">
        <v>22467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2257246</v>
      </c>
      <c r="O13" s="44">
        <f t="shared" si="2"/>
        <v>407.8868810986628</v>
      </c>
      <c r="P13" s="9"/>
    </row>
    <row r="14" spans="1:16" ht="15">
      <c r="A14" s="12"/>
      <c r="B14" s="42">
        <v>522</v>
      </c>
      <c r="C14" s="19" t="s">
        <v>27</v>
      </c>
      <c r="D14" s="43">
        <v>1318800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1318800</v>
      </c>
      <c r="O14" s="44">
        <f t="shared" si="2"/>
        <v>238.30863751355258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1421925</v>
      </c>
      <c r="E15" s="29">
        <f t="shared" si="4"/>
        <v>14800</v>
      </c>
      <c r="F15" s="29">
        <f t="shared" si="4"/>
        <v>0</v>
      </c>
      <c r="G15" s="29">
        <f t="shared" si="4"/>
        <v>40339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1477064</v>
      </c>
      <c r="O15" s="41">
        <f t="shared" si="2"/>
        <v>266.90711962414167</v>
      </c>
      <c r="P15" s="10"/>
    </row>
    <row r="16" spans="1:16" ht="15">
      <c r="A16" s="12"/>
      <c r="B16" s="42">
        <v>541</v>
      </c>
      <c r="C16" s="19" t="s">
        <v>56</v>
      </c>
      <c r="D16" s="43">
        <v>1163446</v>
      </c>
      <c r="E16" s="43">
        <v>0</v>
      </c>
      <c r="F16" s="43">
        <v>0</v>
      </c>
      <c r="G16" s="43">
        <v>40339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1203785</v>
      </c>
      <c r="O16" s="44">
        <f t="shared" si="2"/>
        <v>217.52529815684858</v>
      </c>
      <c r="P16" s="9"/>
    </row>
    <row r="17" spans="1:16" ht="15">
      <c r="A17" s="12"/>
      <c r="B17" s="42">
        <v>549</v>
      </c>
      <c r="C17" s="19" t="s">
        <v>57</v>
      </c>
      <c r="D17" s="43">
        <v>258479</v>
      </c>
      <c r="E17" s="43">
        <v>14800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273279</v>
      </c>
      <c r="O17" s="44">
        <f t="shared" si="2"/>
        <v>49.3818214672931</v>
      </c>
      <c r="P17" s="9"/>
    </row>
    <row r="18" spans="1:16" ht="15.75">
      <c r="A18" s="26" t="s">
        <v>65</v>
      </c>
      <c r="B18" s="27"/>
      <c r="C18" s="28"/>
      <c r="D18" s="29">
        <f aca="true" t="shared" si="5" ref="D18:M18">SUM(D19:D19)</f>
        <v>35665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35665</v>
      </c>
      <c r="O18" s="41">
        <f t="shared" si="2"/>
        <v>6.444705457173835</v>
      </c>
      <c r="P18" s="9"/>
    </row>
    <row r="19" spans="1:16" ht="15">
      <c r="A19" s="12"/>
      <c r="B19" s="42">
        <v>572</v>
      </c>
      <c r="C19" s="19" t="s">
        <v>66</v>
      </c>
      <c r="D19" s="43">
        <v>35665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35665</v>
      </c>
      <c r="O19" s="44">
        <f t="shared" si="2"/>
        <v>6.444705457173835</v>
      </c>
      <c r="P19" s="9"/>
    </row>
    <row r="20" spans="1:16" ht="15.75">
      <c r="A20" s="26" t="s">
        <v>58</v>
      </c>
      <c r="B20" s="27"/>
      <c r="C20" s="28"/>
      <c r="D20" s="29">
        <f aca="true" t="shared" si="6" ref="D20:M20">SUM(D21:D22)</f>
        <v>5000</v>
      </c>
      <c r="E20" s="29">
        <f t="shared" si="6"/>
        <v>708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106439</v>
      </c>
      <c r="L20" s="29">
        <f t="shared" si="6"/>
        <v>0</v>
      </c>
      <c r="M20" s="29">
        <f t="shared" si="6"/>
        <v>0</v>
      </c>
      <c r="N20" s="29">
        <f t="shared" si="1"/>
        <v>112147</v>
      </c>
      <c r="O20" s="41">
        <f t="shared" si="2"/>
        <v>20.26508854354897</v>
      </c>
      <c r="P20" s="9"/>
    </row>
    <row r="21" spans="1:16" ht="15">
      <c r="A21" s="12"/>
      <c r="B21" s="42">
        <v>581</v>
      </c>
      <c r="C21" s="19" t="s">
        <v>59</v>
      </c>
      <c r="D21" s="43">
        <v>5000</v>
      </c>
      <c r="E21" s="43">
        <v>708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5708</v>
      </c>
      <c r="O21" s="44">
        <f t="shared" si="2"/>
        <v>1.0314419949403686</v>
      </c>
      <c r="P21" s="9"/>
    </row>
    <row r="22" spans="1:16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106439</v>
      </c>
      <c r="L22" s="43">
        <v>0</v>
      </c>
      <c r="M22" s="43">
        <v>0</v>
      </c>
      <c r="N22" s="43">
        <f t="shared" si="1"/>
        <v>106439</v>
      </c>
      <c r="O22" s="44">
        <f t="shared" si="2"/>
        <v>19.2336465486086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6130106</v>
      </c>
      <c r="E23" s="14">
        <f aca="true" t="shared" si="7" ref="E23:M23">SUM(E5,E12,E15,E18,E20)</f>
        <v>17758</v>
      </c>
      <c r="F23" s="14">
        <f t="shared" si="7"/>
        <v>0</v>
      </c>
      <c r="G23" s="14">
        <f t="shared" si="7"/>
        <v>62806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826631</v>
      </c>
      <c r="L23" s="14">
        <f t="shared" si="7"/>
        <v>0</v>
      </c>
      <c r="M23" s="14">
        <f t="shared" si="7"/>
        <v>0</v>
      </c>
      <c r="N23" s="14">
        <f t="shared" si="1"/>
        <v>7037301</v>
      </c>
      <c r="O23" s="35">
        <f t="shared" si="2"/>
        <v>1271.6481749186844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67</v>
      </c>
      <c r="M25" s="93"/>
      <c r="N25" s="93"/>
      <c r="O25" s="39">
        <v>5534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1105109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746249</v>
      </c>
      <c r="L5" s="59">
        <f t="shared" si="0"/>
        <v>0</v>
      </c>
      <c r="M5" s="59">
        <f t="shared" si="0"/>
        <v>0</v>
      </c>
      <c r="N5" s="60">
        <f aca="true" t="shared" si="1" ref="N5:N21">SUM(D5:M5)</f>
        <v>1851358</v>
      </c>
      <c r="O5" s="61">
        <f aca="true" t="shared" si="2" ref="O5:O21">(N5/O$23)</f>
        <v>331.6063048540211</v>
      </c>
      <c r="P5" s="62"/>
    </row>
    <row r="6" spans="1:16" ht="15">
      <c r="A6" s="64"/>
      <c r="B6" s="65">
        <v>511</v>
      </c>
      <c r="C6" s="66" t="s">
        <v>19</v>
      </c>
      <c r="D6" s="67">
        <v>111229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111229</v>
      </c>
      <c r="O6" s="68">
        <f t="shared" si="2"/>
        <v>19.9228013612753</v>
      </c>
      <c r="P6" s="69"/>
    </row>
    <row r="7" spans="1:16" ht="15">
      <c r="A7" s="64"/>
      <c r="B7" s="65">
        <v>512</v>
      </c>
      <c r="C7" s="66" t="s">
        <v>20</v>
      </c>
      <c r="D7" s="67">
        <v>355445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355445</v>
      </c>
      <c r="O7" s="68">
        <f t="shared" si="2"/>
        <v>63.66559197564034</v>
      </c>
      <c r="P7" s="69"/>
    </row>
    <row r="8" spans="1:16" ht="15">
      <c r="A8" s="64"/>
      <c r="B8" s="65">
        <v>513</v>
      </c>
      <c r="C8" s="66" t="s">
        <v>21</v>
      </c>
      <c r="D8" s="67">
        <v>224244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224244</v>
      </c>
      <c r="O8" s="68">
        <f t="shared" si="2"/>
        <v>40.16550241805481</v>
      </c>
      <c r="P8" s="69"/>
    </row>
    <row r="9" spans="1:16" ht="15">
      <c r="A9" s="64"/>
      <c r="B9" s="65">
        <v>514</v>
      </c>
      <c r="C9" s="66" t="s">
        <v>22</v>
      </c>
      <c r="D9" s="67">
        <v>70031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70031</v>
      </c>
      <c r="O9" s="68">
        <f t="shared" si="2"/>
        <v>12.54361454415189</v>
      </c>
      <c r="P9" s="69"/>
    </row>
    <row r="10" spans="1:16" ht="15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746249</v>
      </c>
      <c r="L10" s="67">
        <v>0</v>
      </c>
      <c r="M10" s="67">
        <v>0</v>
      </c>
      <c r="N10" s="67">
        <f t="shared" si="1"/>
        <v>746249</v>
      </c>
      <c r="O10" s="68">
        <f t="shared" si="2"/>
        <v>133.664517284614</v>
      </c>
      <c r="P10" s="69"/>
    </row>
    <row r="11" spans="1:16" ht="15">
      <c r="A11" s="64"/>
      <c r="B11" s="65">
        <v>519</v>
      </c>
      <c r="C11" s="66" t="s">
        <v>55</v>
      </c>
      <c r="D11" s="67">
        <v>344160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344160</v>
      </c>
      <c r="O11" s="68">
        <f t="shared" si="2"/>
        <v>61.644277270284796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SUM(D13:D14)</f>
        <v>3481153</v>
      </c>
      <c r="E12" s="73">
        <f t="shared" si="3"/>
        <v>3407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3484560</v>
      </c>
      <c r="O12" s="75">
        <f t="shared" si="2"/>
        <v>624.1375604513702</v>
      </c>
      <c r="P12" s="76"/>
    </row>
    <row r="13" spans="1:16" ht="15">
      <c r="A13" s="64"/>
      <c r="B13" s="65">
        <v>521</v>
      </c>
      <c r="C13" s="66" t="s">
        <v>26</v>
      </c>
      <c r="D13" s="67">
        <v>2193659</v>
      </c>
      <c r="E13" s="67">
        <v>3407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2197066</v>
      </c>
      <c r="O13" s="68">
        <f t="shared" si="2"/>
        <v>393.52785240909907</v>
      </c>
      <c r="P13" s="69"/>
    </row>
    <row r="14" spans="1:16" ht="15">
      <c r="A14" s="64"/>
      <c r="B14" s="65">
        <v>522</v>
      </c>
      <c r="C14" s="66" t="s">
        <v>27</v>
      </c>
      <c r="D14" s="67">
        <v>1287494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1287494</v>
      </c>
      <c r="O14" s="68">
        <f t="shared" si="2"/>
        <v>230.6097080422712</v>
      </c>
      <c r="P14" s="69"/>
    </row>
    <row r="15" spans="1:16" ht="15.75">
      <c r="A15" s="70" t="s">
        <v>28</v>
      </c>
      <c r="B15" s="71"/>
      <c r="C15" s="72"/>
      <c r="D15" s="73">
        <f aca="true" t="shared" si="4" ref="D15:M15">SUM(D16:D17)</f>
        <v>1445418</v>
      </c>
      <c r="E15" s="73">
        <f t="shared" si="4"/>
        <v>0</v>
      </c>
      <c r="F15" s="73">
        <f t="shared" si="4"/>
        <v>0</v>
      </c>
      <c r="G15" s="73">
        <f t="shared" si="4"/>
        <v>593776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1"/>
        <v>2039194</v>
      </c>
      <c r="O15" s="75">
        <f t="shared" si="2"/>
        <v>365.25058212430594</v>
      </c>
      <c r="P15" s="76"/>
    </row>
    <row r="16" spans="1:16" ht="15">
      <c r="A16" s="64"/>
      <c r="B16" s="65">
        <v>541</v>
      </c>
      <c r="C16" s="66" t="s">
        <v>56</v>
      </c>
      <c r="D16" s="67">
        <v>1000849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1000849</v>
      </c>
      <c r="O16" s="68">
        <f t="shared" si="2"/>
        <v>179.26723983521404</v>
      </c>
      <c r="P16" s="69"/>
    </row>
    <row r="17" spans="1:16" ht="15">
      <c r="A17" s="64"/>
      <c r="B17" s="65">
        <v>549</v>
      </c>
      <c r="C17" s="66" t="s">
        <v>57</v>
      </c>
      <c r="D17" s="67">
        <v>444569</v>
      </c>
      <c r="E17" s="67">
        <v>0</v>
      </c>
      <c r="F17" s="67">
        <v>0</v>
      </c>
      <c r="G17" s="67">
        <v>593776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1038345</v>
      </c>
      <c r="O17" s="68">
        <f t="shared" si="2"/>
        <v>185.9833422890919</v>
      </c>
      <c r="P17" s="69"/>
    </row>
    <row r="18" spans="1:16" ht="15.75">
      <c r="A18" s="70" t="s">
        <v>58</v>
      </c>
      <c r="B18" s="71"/>
      <c r="C18" s="72"/>
      <c r="D18" s="73">
        <f aca="true" t="shared" si="5" ref="D18:M18">SUM(D19:D20)</f>
        <v>28785</v>
      </c>
      <c r="E18" s="73">
        <f t="shared" si="5"/>
        <v>57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111153</v>
      </c>
      <c r="L18" s="73">
        <f t="shared" si="5"/>
        <v>0</v>
      </c>
      <c r="M18" s="73">
        <f t="shared" si="5"/>
        <v>0</v>
      </c>
      <c r="N18" s="73">
        <f t="shared" si="1"/>
        <v>139995</v>
      </c>
      <c r="O18" s="75">
        <f t="shared" si="2"/>
        <v>25.075228371843096</v>
      </c>
      <c r="P18" s="69"/>
    </row>
    <row r="19" spans="1:16" ht="15">
      <c r="A19" s="64"/>
      <c r="B19" s="65">
        <v>581</v>
      </c>
      <c r="C19" s="66" t="s">
        <v>59</v>
      </c>
      <c r="D19" s="67">
        <v>28785</v>
      </c>
      <c r="E19" s="67">
        <v>57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28842</v>
      </c>
      <c r="O19" s="68">
        <f t="shared" si="2"/>
        <v>5.166039763567974</v>
      </c>
      <c r="P19" s="69"/>
    </row>
    <row r="20" spans="1:16" ht="15.75" thickBot="1">
      <c r="A20" s="64"/>
      <c r="B20" s="65">
        <v>590</v>
      </c>
      <c r="C20" s="66" t="s">
        <v>60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111153</v>
      </c>
      <c r="L20" s="67">
        <v>0</v>
      </c>
      <c r="M20" s="67">
        <v>0</v>
      </c>
      <c r="N20" s="67">
        <f t="shared" si="1"/>
        <v>111153</v>
      </c>
      <c r="O20" s="68">
        <f t="shared" si="2"/>
        <v>19.90918860827512</v>
      </c>
      <c r="P20" s="69"/>
    </row>
    <row r="21" spans="1:119" ht="16.5" thickBot="1">
      <c r="A21" s="77" t="s">
        <v>10</v>
      </c>
      <c r="B21" s="78"/>
      <c r="C21" s="79"/>
      <c r="D21" s="80">
        <f>SUM(D5,D12,D15,D18)</f>
        <v>6060465</v>
      </c>
      <c r="E21" s="80">
        <f aca="true" t="shared" si="6" ref="E21:M21">SUM(E5,E12,E15,E18)</f>
        <v>3464</v>
      </c>
      <c r="F21" s="80">
        <f t="shared" si="6"/>
        <v>0</v>
      </c>
      <c r="G21" s="80">
        <f t="shared" si="6"/>
        <v>593776</v>
      </c>
      <c r="H21" s="80">
        <f t="shared" si="6"/>
        <v>0</v>
      </c>
      <c r="I21" s="80">
        <f t="shared" si="6"/>
        <v>0</v>
      </c>
      <c r="J21" s="80">
        <f t="shared" si="6"/>
        <v>0</v>
      </c>
      <c r="K21" s="80">
        <f t="shared" si="6"/>
        <v>857402</v>
      </c>
      <c r="L21" s="80">
        <f t="shared" si="6"/>
        <v>0</v>
      </c>
      <c r="M21" s="80">
        <f t="shared" si="6"/>
        <v>0</v>
      </c>
      <c r="N21" s="80">
        <f t="shared" si="1"/>
        <v>7515107</v>
      </c>
      <c r="O21" s="81">
        <f t="shared" si="2"/>
        <v>1346.0696758015404</v>
      </c>
      <c r="P21" s="6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</row>
    <row r="22" spans="1:15" ht="15">
      <c r="A22" s="84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5" ht="15">
      <c r="A23" s="88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117" t="s">
        <v>61</v>
      </c>
      <c r="M23" s="117"/>
      <c r="N23" s="117"/>
      <c r="O23" s="91">
        <v>5583</v>
      </c>
    </row>
    <row r="24" spans="1:15" ht="1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ht="15.75" customHeight="1" thickBot="1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1015228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855045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1870273</v>
      </c>
      <c r="O5" s="30">
        <f aca="true" t="shared" si="2" ref="O5:O22">(N5/O$24)</f>
        <v>336.9861261261261</v>
      </c>
      <c r="P5" s="6"/>
    </row>
    <row r="6" spans="1:16" ht="15">
      <c r="A6" s="12"/>
      <c r="B6" s="42">
        <v>511</v>
      </c>
      <c r="C6" s="19" t="s">
        <v>19</v>
      </c>
      <c r="D6" s="43">
        <v>109171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109171</v>
      </c>
      <c r="O6" s="44">
        <f t="shared" si="2"/>
        <v>19.67045045045045</v>
      </c>
      <c r="P6" s="9"/>
    </row>
    <row r="7" spans="1:16" ht="15">
      <c r="A7" s="12"/>
      <c r="B7" s="42">
        <v>512</v>
      </c>
      <c r="C7" s="19" t="s">
        <v>20</v>
      </c>
      <c r="D7" s="43">
        <v>343195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343195</v>
      </c>
      <c r="O7" s="44">
        <f t="shared" si="2"/>
        <v>61.83693693693694</v>
      </c>
      <c r="P7" s="9"/>
    </row>
    <row r="8" spans="1:16" ht="15">
      <c r="A8" s="12"/>
      <c r="B8" s="42">
        <v>513</v>
      </c>
      <c r="C8" s="19" t="s">
        <v>21</v>
      </c>
      <c r="D8" s="43">
        <v>210666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210666</v>
      </c>
      <c r="O8" s="44">
        <f t="shared" si="2"/>
        <v>37.957837837837836</v>
      </c>
      <c r="P8" s="9"/>
    </row>
    <row r="9" spans="1:16" ht="15">
      <c r="A9" s="12"/>
      <c r="B9" s="42">
        <v>514</v>
      </c>
      <c r="C9" s="19" t="s">
        <v>22</v>
      </c>
      <c r="D9" s="43">
        <v>44284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44284</v>
      </c>
      <c r="O9" s="44">
        <f t="shared" si="2"/>
        <v>7.979099099099099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855045</v>
      </c>
      <c r="L10" s="43">
        <v>0</v>
      </c>
      <c r="M10" s="43">
        <v>0</v>
      </c>
      <c r="N10" s="43">
        <f t="shared" si="1"/>
        <v>855045</v>
      </c>
      <c r="O10" s="44">
        <f t="shared" si="2"/>
        <v>154.06216216216217</v>
      </c>
      <c r="P10" s="9"/>
    </row>
    <row r="11" spans="1:16" ht="15">
      <c r="A11" s="12"/>
      <c r="B11" s="42">
        <v>519</v>
      </c>
      <c r="C11" s="19" t="s">
        <v>24</v>
      </c>
      <c r="D11" s="43">
        <v>307912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307912</v>
      </c>
      <c r="O11" s="44">
        <f t="shared" si="2"/>
        <v>55.47963963963964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3344243</v>
      </c>
      <c r="E12" s="29">
        <f t="shared" si="3"/>
        <v>385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3344628</v>
      </c>
      <c r="O12" s="41">
        <f t="shared" si="2"/>
        <v>602.6356756756757</v>
      </c>
      <c r="P12" s="10"/>
    </row>
    <row r="13" spans="1:16" ht="15">
      <c r="A13" s="12"/>
      <c r="B13" s="42">
        <v>521</v>
      </c>
      <c r="C13" s="19" t="s">
        <v>26</v>
      </c>
      <c r="D13" s="43">
        <v>2103463</v>
      </c>
      <c r="E13" s="43">
        <v>385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2103848</v>
      </c>
      <c r="O13" s="44">
        <f t="shared" si="2"/>
        <v>379.0717117117117</v>
      </c>
      <c r="P13" s="9"/>
    </row>
    <row r="14" spans="1:16" ht="15">
      <c r="A14" s="12"/>
      <c r="B14" s="42">
        <v>522</v>
      </c>
      <c r="C14" s="19" t="s">
        <v>27</v>
      </c>
      <c r="D14" s="43">
        <v>1240780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1240780</v>
      </c>
      <c r="O14" s="44">
        <f t="shared" si="2"/>
        <v>223.56396396396397</v>
      </c>
      <c r="P14" s="9"/>
    </row>
    <row r="15" spans="1:16" ht="15.75">
      <c r="A15" s="26" t="s">
        <v>45</v>
      </c>
      <c r="B15" s="27"/>
      <c r="C15" s="28"/>
      <c r="D15" s="29">
        <f aca="true" t="shared" si="4" ref="D15:M15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572764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572764</v>
      </c>
      <c r="O15" s="41">
        <f t="shared" si="2"/>
        <v>103.20072072072072</v>
      </c>
      <c r="P15" s="10"/>
    </row>
    <row r="16" spans="1:16" ht="15">
      <c r="A16" s="12"/>
      <c r="B16" s="42">
        <v>539</v>
      </c>
      <c r="C16" s="19" t="s">
        <v>46</v>
      </c>
      <c r="D16" s="43">
        <v>0</v>
      </c>
      <c r="E16" s="43">
        <v>0</v>
      </c>
      <c r="F16" s="43">
        <v>0</v>
      </c>
      <c r="G16" s="43">
        <v>572764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572764</v>
      </c>
      <c r="O16" s="44">
        <f t="shared" si="2"/>
        <v>103.20072072072072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SUM(D18:D19)</f>
        <v>1293909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1293909</v>
      </c>
      <c r="O17" s="41">
        <f t="shared" si="2"/>
        <v>233.13675675675677</v>
      </c>
      <c r="P17" s="10"/>
    </row>
    <row r="18" spans="1:16" ht="15">
      <c r="A18" s="12"/>
      <c r="B18" s="42">
        <v>541</v>
      </c>
      <c r="C18" s="19" t="s">
        <v>29</v>
      </c>
      <c r="D18" s="43">
        <v>986156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986156</v>
      </c>
      <c r="O18" s="44">
        <f t="shared" si="2"/>
        <v>177.68576576576578</v>
      </c>
      <c r="P18" s="9"/>
    </row>
    <row r="19" spans="1:16" ht="15">
      <c r="A19" s="12"/>
      <c r="B19" s="42">
        <v>549</v>
      </c>
      <c r="C19" s="19" t="s">
        <v>30</v>
      </c>
      <c r="D19" s="43">
        <v>307753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307753</v>
      </c>
      <c r="O19" s="44">
        <f t="shared" si="2"/>
        <v>55.45099099099099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119573</v>
      </c>
      <c r="L20" s="29">
        <f t="shared" si="6"/>
        <v>0</v>
      </c>
      <c r="M20" s="29">
        <f t="shared" si="6"/>
        <v>0</v>
      </c>
      <c r="N20" s="29">
        <f t="shared" si="1"/>
        <v>119573</v>
      </c>
      <c r="O20" s="41">
        <f t="shared" si="2"/>
        <v>21.544684684684686</v>
      </c>
      <c r="P20" s="9"/>
    </row>
    <row r="21" spans="1:16" ht="15.75" thickBot="1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119573</v>
      </c>
      <c r="L21" s="43">
        <v>0</v>
      </c>
      <c r="M21" s="43">
        <v>0</v>
      </c>
      <c r="N21" s="43">
        <f t="shared" si="1"/>
        <v>119573</v>
      </c>
      <c r="O21" s="44">
        <f t="shared" si="2"/>
        <v>21.544684684684686</v>
      </c>
      <c r="P21" s="9"/>
    </row>
    <row r="22" spans="1:119" ht="16.5" thickBot="1">
      <c r="A22" s="13" t="s">
        <v>10</v>
      </c>
      <c r="B22" s="21"/>
      <c r="C22" s="20"/>
      <c r="D22" s="14">
        <f>SUM(D5,D12,D15,D17,D20)</f>
        <v>5653380</v>
      </c>
      <c r="E22" s="14">
        <f aca="true" t="shared" si="7" ref="E22:M22">SUM(E5,E12,E15,E17,E20)</f>
        <v>385</v>
      </c>
      <c r="F22" s="14">
        <f t="shared" si="7"/>
        <v>0</v>
      </c>
      <c r="G22" s="14">
        <f t="shared" si="7"/>
        <v>572764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974618</v>
      </c>
      <c r="L22" s="14">
        <f t="shared" si="7"/>
        <v>0</v>
      </c>
      <c r="M22" s="14">
        <f t="shared" si="7"/>
        <v>0</v>
      </c>
      <c r="N22" s="14">
        <f t="shared" si="1"/>
        <v>7201147</v>
      </c>
      <c r="O22" s="35">
        <f t="shared" si="2"/>
        <v>1297.503963963964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53</v>
      </c>
      <c r="M24" s="93"/>
      <c r="N24" s="93"/>
      <c r="O24" s="39">
        <v>5550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2022-07-06T19:09:24Z</cp:lastPrinted>
  <dcterms:created xsi:type="dcterms:W3CDTF">2000-08-31T21:26:31Z</dcterms:created>
  <dcterms:modified xsi:type="dcterms:W3CDTF">2022-07-06T19:09:28Z</dcterms:modified>
  <cp:category/>
  <cp:version/>
  <cp:contentType/>
  <cp:contentStatus/>
</cp:coreProperties>
</file>