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'2008'!$A$1:$O$21</definedName>
    <definedName name="_xlnm.Print_Area" localSheetId="13">'2009'!$A$1:$O$27</definedName>
    <definedName name="_xlnm.Print_Area" localSheetId="12">'2010'!$A$1:$O$31</definedName>
    <definedName name="_xlnm.Print_Area" localSheetId="11">'2011'!$A$1:$O$25</definedName>
    <definedName name="_xlnm.Print_Area" localSheetId="10">'2012'!$A$1:$O$26</definedName>
    <definedName name="_xlnm.Print_Area" localSheetId="9">'2013'!$A$1:$O$24</definedName>
    <definedName name="_xlnm.Print_Area" localSheetId="8">'2014'!$A$1:$O$22</definedName>
    <definedName name="_xlnm.Print_Area" localSheetId="7">'2015'!$A$1:$O$24</definedName>
    <definedName name="_xlnm.Print_Area" localSheetId="6">'2016'!$A$1:$O$27</definedName>
    <definedName name="_xlnm.Print_Area" localSheetId="5">'2017'!$A$1:$O$23</definedName>
    <definedName name="_xlnm.Print_Area" localSheetId="4">'2018'!$A$1:$O$20</definedName>
    <definedName name="_xlnm.Print_Area" localSheetId="3">'2019'!$A$1:$O$26</definedName>
    <definedName name="_xlnm.Print_Area" localSheetId="2">'2020'!$A$1:$O$23</definedName>
    <definedName name="_xlnm.Print_Area" localSheetId="1">'2021'!$A$1:$P$22</definedName>
    <definedName name="_xlnm.Print_Area" localSheetId="0">'2022'!$A$1:$P$20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6" i="47" l="1"/>
  <c r="F16" i="47"/>
  <c r="G16" i="47"/>
  <c r="H16" i="47"/>
  <c r="I16" i="47"/>
  <c r="J16" i="47"/>
  <c r="K16" i="47"/>
  <c r="L16" i="47"/>
  <c r="M16" i="47"/>
  <c r="N16" i="47"/>
  <c r="D16" i="47"/>
  <c r="O15" i="47" l="1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4" i="47" l="1"/>
  <c r="P14" i="47" s="1"/>
  <c r="O11" i="47"/>
  <c r="P11" i="47" s="1"/>
  <c r="O5" i="47"/>
  <c r="P5" i="47" s="1"/>
  <c r="M18" i="46"/>
  <c r="N18" i="46"/>
  <c r="D18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O16" i="46" s="1"/>
  <c r="P16" i="46" s="1"/>
  <c r="D16" i="46"/>
  <c r="O15" i="46"/>
  <c r="P15" i="46" s="1"/>
  <c r="N14" i="46"/>
  <c r="M14" i="46"/>
  <c r="L14" i="46"/>
  <c r="K14" i="46"/>
  <c r="J14" i="46"/>
  <c r="I14" i="46"/>
  <c r="H14" i="46"/>
  <c r="G14" i="46"/>
  <c r="F14" i="46"/>
  <c r="O14" i="46" s="1"/>
  <c r="P14" i="46" s="1"/>
  <c r="E14" i="46"/>
  <c r="D14" i="46"/>
  <c r="O13" i="46"/>
  <c r="P13" i="46" s="1"/>
  <c r="O12" i="46"/>
  <c r="P12" i="46"/>
  <c r="N11" i="46"/>
  <c r="M11" i="46"/>
  <c r="L11" i="46"/>
  <c r="K11" i="46"/>
  <c r="J11" i="46"/>
  <c r="I11" i="46"/>
  <c r="O11" i="46" s="1"/>
  <c r="P11" i="46" s="1"/>
  <c r="H11" i="46"/>
  <c r="G11" i="46"/>
  <c r="F11" i="46"/>
  <c r="E11" i="46"/>
  <c r="D11" i="46"/>
  <c r="O10" i="46"/>
  <c r="P10" i="46" s="1"/>
  <c r="O9" i="46"/>
  <c r="P9" i="46"/>
  <c r="O8" i="46"/>
  <c r="P8" i="46"/>
  <c r="O7" i="46"/>
  <c r="P7" i="46" s="1"/>
  <c r="O6" i="46"/>
  <c r="P6" i="46"/>
  <c r="N5" i="46"/>
  <c r="M5" i="46"/>
  <c r="L5" i="46"/>
  <c r="L18" i="46" s="1"/>
  <c r="K5" i="46"/>
  <c r="K18" i="46" s="1"/>
  <c r="J5" i="46"/>
  <c r="J18" i="46" s="1"/>
  <c r="I5" i="46"/>
  <c r="H5" i="46"/>
  <c r="H18" i="46" s="1"/>
  <c r="G5" i="46"/>
  <c r="G18" i="46" s="1"/>
  <c r="F5" i="46"/>
  <c r="F18" i="46" s="1"/>
  <c r="E5" i="46"/>
  <c r="E18" i="46" s="1"/>
  <c r="D5" i="46"/>
  <c r="M19" i="45"/>
  <c r="D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N16" i="45" s="1"/>
  <c r="O16" i="45" s="1"/>
  <c r="E16" i="45"/>
  <c r="D16" i="45"/>
  <c r="N15" i="45"/>
  <c r="O15" i="45" s="1"/>
  <c r="N14" i="45"/>
  <c r="O14" i="45"/>
  <c r="M13" i="45"/>
  <c r="L13" i="45"/>
  <c r="K13" i="45"/>
  <c r="J13" i="45"/>
  <c r="I13" i="45"/>
  <c r="H13" i="45"/>
  <c r="N13" i="45" s="1"/>
  <c r="O13" i="45" s="1"/>
  <c r="G13" i="45"/>
  <c r="F13" i="45"/>
  <c r="E13" i="45"/>
  <c r="D13" i="45"/>
  <c r="N12" i="45"/>
  <c r="O12" i="45"/>
  <c r="N11" i="45"/>
  <c r="O11" i="45"/>
  <c r="N10" i="45"/>
  <c r="O10" i="45"/>
  <c r="M9" i="45"/>
  <c r="L9" i="45"/>
  <c r="N9" i="45" s="1"/>
  <c r="O9" i="45" s="1"/>
  <c r="K9" i="45"/>
  <c r="K19" i="45" s="1"/>
  <c r="J9" i="45"/>
  <c r="I9" i="45"/>
  <c r="H9" i="45"/>
  <c r="G9" i="45"/>
  <c r="F9" i="45"/>
  <c r="E9" i="45"/>
  <c r="D9" i="45"/>
  <c r="N8" i="45"/>
  <c r="O8" i="45"/>
  <c r="N7" i="45"/>
  <c r="O7" i="45"/>
  <c r="N6" i="45"/>
  <c r="O6" i="45" s="1"/>
  <c r="M5" i="45"/>
  <c r="L5" i="45"/>
  <c r="K5" i="45"/>
  <c r="J5" i="45"/>
  <c r="J19" i="45" s="1"/>
  <c r="I5" i="45"/>
  <c r="I19" i="45" s="1"/>
  <c r="H5" i="45"/>
  <c r="G5" i="45"/>
  <c r="G19" i="45" s="1"/>
  <c r="F5" i="45"/>
  <c r="F19" i="45" s="1"/>
  <c r="E5" i="45"/>
  <c r="E19" i="45" s="1"/>
  <c r="D5" i="45"/>
  <c r="N5" i="45" s="1"/>
  <c r="O5" i="45" s="1"/>
  <c r="M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9" i="44" s="1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N16" i="44" s="1"/>
  <c r="O16" i="44" s="1"/>
  <c r="E16" i="44"/>
  <c r="D16" i="44"/>
  <c r="N15" i="44"/>
  <c r="O15" i="44" s="1"/>
  <c r="N14" i="44"/>
  <c r="O14" i="44"/>
  <c r="N13" i="44"/>
  <c r="O13" i="44"/>
  <c r="N12" i="44"/>
  <c r="O12" i="44"/>
  <c r="N11" i="44"/>
  <c r="O11" i="44"/>
  <c r="N10" i="44"/>
  <c r="O10" i="44" s="1"/>
  <c r="M9" i="44"/>
  <c r="L9" i="44"/>
  <c r="K9" i="44"/>
  <c r="J9" i="44"/>
  <c r="J22" i="44" s="1"/>
  <c r="I9" i="44"/>
  <c r="H9" i="44"/>
  <c r="G9" i="44"/>
  <c r="F9" i="44"/>
  <c r="E9" i="44"/>
  <c r="E22" i="44" s="1"/>
  <c r="D9" i="44"/>
  <c r="N9" i="44" s="1"/>
  <c r="O9" i="44" s="1"/>
  <c r="N8" i="44"/>
  <c r="O8" i="44" s="1"/>
  <c r="N7" i="44"/>
  <c r="O7" i="44" s="1"/>
  <c r="N6" i="44"/>
  <c r="O6" i="44"/>
  <c r="M5" i="44"/>
  <c r="L5" i="44"/>
  <c r="L22" i="44" s="1"/>
  <c r="K5" i="44"/>
  <c r="K22" i="44" s="1"/>
  <c r="J5" i="44"/>
  <c r="I5" i="44"/>
  <c r="I22" i="44" s="1"/>
  <c r="H5" i="44"/>
  <c r="H22" i="44" s="1"/>
  <c r="G5" i="44"/>
  <c r="G22" i="44" s="1"/>
  <c r="F5" i="44"/>
  <c r="F22" i="44" s="1"/>
  <c r="E5" i="44"/>
  <c r="D5" i="44"/>
  <c r="K16" i="43"/>
  <c r="N15" i="43"/>
  <c r="O15" i="43" s="1"/>
  <c r="M14" i="43"/>
  <c r="L14" i="43"/>
  <c r="K14" i="43"/>
  <c r="J14" i="43"/>
  <c r="I14" i="43"/>
  <c r="H14" i="43"/>
  <c r="G14" i="43"/>
  <c r="F14" i="43"/>
  <c r="N14" i="43" s="1"/>
  <c r="O14" i="43" s="1"/>
  <c r="E14" i="43"/>
  <c r="D14" i="43"/>
  <c r="N13" i="43"/>
  <c r="O13" i="43" s="1"/>
  <c r="M12" i="43"/>
  <c r="L12" i="43"/>
  <c r="K12" i="43"/>
  <c r="J12" i="43"/>
  <c r="I12" i="43"/>
  <c r="H12" i="43"/>
  <c r="G12" i="43"/>
  <c r="F12" i="43"/>
  <c r="N12" i="43" s="1"/>
  <c r="O12" i="43" s="1"/>
  <c r="E12" i="43"/>
  <c r="D12" i="43"/>
  <c r="N11" i="43"/>
  <c r="O11" i="43" s="1"/>
  <c r="N10" i="43"/>
  <c r="O10" i="43"/>
  <c r="M9" i="43"/>
  <c r="L9" i="43"/>
  <c r="K9" i="43"/>
  <c r="J9" i="43"/>
  <c r="J16" i="43" s="1"/>
  <c r="I9" i="43"/>
  <c r="H9" i="43"/>
  <c r="N9" i="43" s="1"/>
  <c r="O9" i="43" s="1"/>
  <c r="G9" i="43"/>
  <c r="F9" i="43"/>
  <c r="E9" i="43"/>
  <c r="D9" i="43"/>
  <c r="N8" i="43"/>
  <c r="O8" i="43"/>
  <c r="N7" i="43"/>
  <c r="O7" i="43" s="1"/>
  <c r="N6" i="43"/>
  <c r="O6" i="43"/>
  <c r="M5" i="43"/>
  <c r="M16" i="43" s="1"/>
  <c r="L5" i="43"/>
  <c r="L16" i="43" s="1"/>
  <c r="K5" i="43"/>
  <c r="J5" i="43"/>
  <c r="I5" i="43"/>
  <c r="I16" i="43" s="1"/>
  <c r="H5" i="43"/>
  <c r="H16" i="43" s="1"/>
  <c r="G5" i="43"/>
  <c r="G16" i="43" s="1"/>
  <c r="F5" i="43"/>
  <c r="F16" i="43" s="1"/>
  <c r="E5" i="43"/>
  <c r="E16" i="43" s="1"/>
  <c r="D5" i="43"/>
  <c r="D16" i="43" s="1"/>
  <c r="H19" i="42"/>
  <c r="N18" i="42"/>
  <c r="O18" i="42" s="1"/>
  <c r="M17" i="42"/>
  <c r="L17" i="42"/>
  <c r="K17" i="42"/>
  <c r="J17" i="42"/>
  <c r="N17" i="42" s="1"/>
  <c r="O17" i="42" s="1"/>
  <c r="I17" i="42"/>
  <c r="H17" i="42"/>
  <c r="G17" i="42"/>
  <c r="F17" i="42"/>
  <c r="E17" i="42"/>
  <c r="D17" i="42"/>
  <c r="N16" i="42"/>
  <c r="O16" i="42" s="1"/>
  <c r="N15" i="42"/>
  <c r="O15" i="42"/>
  <c r="M14" i="42"/>
  <c r="L14" i="42"/>
  <c r="N14" i="42" s="1"/>
  <c r="O14" i="42" s="1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 s="1"/>
  <c r="N10" i="42"/>
  <c r="O10" i="42" s="1"/>
  <c r="M9" i="42"/>
  <c r="L9" i="42"/>
  <c r="K9" i="42"/>
  <c r="J9" i="42"/>
  <c r="I9" i="42"/>
  <c r="H9" i="42"/>
  <c r="G9" i="42"/>
  <c r="G19" i="42" s="1"/>
  <c r="F9" i="42"/>
  <c r="N9" i="42" s="1"/>
  <c r="O9" i="42" s="1"/>
  <c r="E9" i="42"/>
  <c r="D9" i="42"/>
  <c r="N8" i="42"/>
  <c r="O8" i="42" s="1"/>
  <c r="N7" i="42"/>
  <c r="O7" i="42"/>
  <c r="N6" i="42"/>
  <c r="O6" i="42" s="1"/>
  <c r="M5" i="42"/>
  <c r="M19" i="42" s="1"/>
  <c r="L5" i="42"/>
  <c r="L19" i="42" s="1"/>
  <c r="K5" i="42"/>
  <c r="K19" i="42" s="1"/>
  <c r="J5" i="42"/>
  <c r="J19" i="42" s="1"/>
  <c r="I5" i="42"/>
  <c r="I19" i="42" s="1"/>
  <c r="H5" i="42"/>
  <c r="G5" i="42"/>
  <c r="F5" i="42"/>
  <c r="F19" i="42" s="1"/>
  <c r="E5" i="42"/>
  <c r="E19" i="42" s="1"/>
  <c r="D5" i="42"/>
  <c r="D19" i="42" s="1"/>
  <c r="N22" i="41"/>
  <c r="O22" i="41" s="1"/>
  <c r="E21" i="41"/>
  <c r="E23" i="41"/>
  <c r="F21" i="41"/>
  <c r="N21" i="41" s="1"/>
  <c r="O21" i="41" s="1"/>
  <c r="G21" i="41"/>
  <c r="H21" i="41"/>
  <c r="I21" i="41"/>
  <c r="J21" i="41"/>
  <c r="K21" i="41"/>
  <c r="L21" i="41"/>
  <c r="M21" i="41"/>
  <c r="D21" i="41"/>
  <c r="E19" i="41"/>
  <c r="F19" i="41"/>
  <c r="G19" i="41"/>
  <c r="H19" i="41"/>
  <c r="I19" i="41"/>
  <c r="J19" i="41"/>
  <c r="K19" i="41"/>
  <c r="N19" i="41" s="1"/>
  <c r="O19" i="41" s="1"/>
  <c r="L19" i="41"/>
  <c r="M19" i="41"/>
  <c r="D19" i="41"/>
  <c r="E17" i="41"/>
  <c r="F17" i="41"/>
  <c r="G17" i="41"/>
  <c r="H17" i="41"/>
  <c r="I17" i="41"/>
  <c r="J17" i="41"/>
  <c r="K17" i="41"/>
  <c r="L17" i="41"/>
  <c r="M17" i="41"/>
  <c r="D17" i="41"/>
  <c r="N17" i="41" s="1"/>
  <c r="O17" i="41" s="1"/>
  <c r="N18" i="41"/>
  <c r="O18" i="41" s="1"/>
  <c r="N20" i="41"/>
  <c r="O20" i="41" s="1"/>
  <c r="N16" i="41"/>
  <c r="O16" i="41"/>
  <c r="N15" i="41"/>
  <c r="O15" i="41" s="1"/>
  <c r="N14" i="41"/>
  <c r="O14" i="41" s="1"/>
  <c r="M13" i="41"/>
  <c r="L13" i="41"/>
  <c r="N13" i="41" s="1"/>
  <c r="O13" i="41" s="1"/>
  <c r="K13" i="41"/>
  <c r="J13" i="41"/>
  <c r="I13" i="41"/>
  <c r="H13" i="41"/>
  <c r="G13" i="41"/>
  <c r="F13" i="41"/>
  <c r="E13" i="41"/>
  <c r="D13" i="41"/>
  <c r="N12" i="41"/>
  <c r="O12" i="41" s="1"/>
  <c r="M11" i="41"/>
  <c r="L11" i="41"/>
  <c r="L23" i="41" s="1"/>
  <c r="K11" i="41"/>
  <c r="J11" i="41"/>
  <c r="I11" i="41"/>
  <c r="H11" i="41"/>
  <c r="G11" i="41"/>
  <c r="F11" i="41"/>
  <c r="N11" i="41" s="1"/>
  <c r="O11" i="41" s="1"/>
  <c r="E11" i="41"/>
  <c r="D11" i="41"/>
  <c r="N10" i="41"/>
  <c r="O10" i="41"/>
  <c r="N9" i="41"/>
  <c r="O9" i="41" s="1"/>
  <c r="N8" i="41"/>
  <c r="O8" i="41" s="1"/>
  <c r="N7" i="41"/>
  <c r="O7" i="41"/>
  <c r="N6" i="41"/>
  <c r="O6" i="41"/>
  <c r="M5" i="41"/>
  <c r="M23" i="41" s="1"/>
  <c r="L5" i="41"/>
  <c r="K5" i="41"/>
  <c r="K23" i="41" s="1"/>
  <c r="J5" i="41"/>
  <c r="J23" i="41" s="1"/>
  <c r="I5" i="41"/>
  <c r="I23" i="41" s="1"/>
  <c r="H5" i="41"/>
  <c r="H23" i="41" s="1"/>
  <c r="G5" i="41"/>
  <c r="G23" i="41" s="1"/>
  <c r="F5" i="41"/>
  <c r="E5" i="41"/>
  <c r="D5" i="41"/>
  <c r="N5" i="41" s="1"/>
  <c r="O5" i="41" s="1"/>
  <c r="G20" i="40"/>
  <c r="N19" i="40"/>
  <c r="O19" i="40"/>
  <c r="M18" i="40"/>
  <c r="L18" i="40"/>
  <c r="K18" i="40"/>
  <c r="J18" i="40"/>
  <c r="N18" i="40" s="1"/>
  <c r="O18" i="40" s="1"/>
  <c r="I18" i="40"/>
  <c r="H18" i="40"/>
  <c r="G18" i="40"/>
  <c r="F18" i="40"/>
  <c r="E18" i="40"/>
  <c r="D18" i="40"/>
  <c r="N17" i="40"/>
  <c r="O17" i="40"/>
  <c r="M16" i="40"/>
  <c r="L16" i="40"/>
  <c r="K16" i="40"/>
  <c r="J16" i="40"/>
  <c r="N16" i="40" s="1"/>
  <c r="O16" i="40" s="1"/>
  <c r="I16" i="40"/>
  <c r="H16" i="40"/>
  <c r="G16" i="40"/>
  <c r="F16" i="40"/>
  <c r="E16" i="40"/>
  <c r="D16" i="40"/>
  <c r="N15" i="40"/>
  <c r="O15" i="40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 s="1"/>
  <c r="M9" i="40"/>
  <c r="L9" i="40"/>
  <c r="K9" i="40"/>
  <c r="J9" i="40"/>
  <c r="I9" i="40"/>
  <c r="H9" i="40"/>
  <c r="G9" i="40"/>
  <c r="F9" i="40"/>
  <c r="E9" i="40"/>
  <c r="D9" i="40"/>
  <c r="D20" i="40" s="1"/>
  <c r="N8" i="40"/>
  <c r="O8" i="40" s="1"/>
  <c r="N7" i="40"/>
  <c r="O7" i="40" s="1"/>
  <c r="N6" i="40"/>
  <c r="O6" i="40"/>
  <c r="M5" i="40"/>
  <c r="M20" i="40" s="1"/>
  <c r="L5" i="40"/>
  <c r="L20" i="40" s="1"/>
  <c r="K5" i="40"/>
  <c r="K20" i="40" s="1"/>
  <c r="J5" i="40"/>
  <c r="J20" i="40" s="1"/>
  <c r="I5" i="40"/>
  <c r="I20" i="40" s="1"/>
  <c r="H5" i="40"/>
  <c r="H20" i="40" s="1"/>
  <c r="G5" i="40"/>
  <c r="F5" i="40"/>
  <c r="F20" i="40" s="1"/>
  <c r="E5" i="40"/>
  <c r="E20" i="40" s="1"/>
  <c r="D5" i="40"/>
  <c r="N17" i="39"/>
  <c r="O17" i="39"/>
  <c r="M16" i="39"/>
  <c r="L16" i="39"/>
  <c r="K16" i="39"/>
  <c r="J16" i="39"/>
  <c r="I16" i="39"/>
  <c r="H16" i="39"/>
  <c r="N16" i="39" s="1"/>
  <c r="O16" i="39" s="1"/>
  <c r="G16" i="39"/>
  <c r="F16" i="39"/>
  <c r="E16" i="39"/>
  <c r="D16" i="39"/>
  <c r="N15" i="39"/>
  <c r="O15" i="39"/>
  <c r="N14" i="39"/>
  <c r="O14" i="39"/>
  <c r="N13" i="39"/>
  <c r="O13" i="39" s="1"/>
  <c r="M12" i="39"/>
  <c r="M18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M9" i="39"/>
  <c r="L9" i="39"/>
  <c r="K9" i="39"/>
  <c r="J9" i="39"/>
  <c r="I9" i="39"/>
  <c r="H9" i="39"/>
  <c r="G9" i="39"/>
  <c r="N9" i="39"/>
  <c r="O9" i="39"/>
  <c r="F9" i="39"/>
  <c r="E9" i="39"/>
  <c r="D9" i="39"/>
  <c r="N8" i="39"/>
  <c r="O8" i="39"/>
  <c r="N7" i="39"/>
  <c r="O7" i="39" s="1"/>
  <c r="N6" i="39"/>
  <c r="O6" i="39" s="1"/>
  <c r="M5" i="39"/>
  <c r="L5" i="39"/>
  <c r="L18" i="39"/>
  <c r="K5" i="39"/>
  <c r="K18" i="39" s="1"/>
  <c r="J5" i="39"/>
  <c r="J18" i="39"/>
  <c r="I5" i="39"/>
  <c r="I18" i="39" s="1"/>
  <c r="H5" i="39"/>
  <c r="H18" i="39" s="1"/>
  <c r="G5" i="39"/>
  <c r="G18" i="39" s="1"/>
  <c r="F5" i="39"/>
  <c r="F18" i="39"/>
  <c r="E5" i="39"/>
  <c r="N5" i="39" s="1"/>
  <c r="O5" i="39" s="1"/>
  <c r="D5" i="39"/>
  <c r="D18" i="39" s="1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/>
  <c r="M15" i="38"/>
  <c r="L15" i="38"/>
  <c r="K15" i="38"/>
  <c r="K20" i="38" s="1"/>
  <c r="J15" i="38"/>
  <c r="J20" i="38" s="1"/>
  <c r="I15" i="38"/>
  <c r="N15" i="38" s="1"/>
  <c r="O15" i="38" s="1"/>
  <c r="H15" i="38"/>
  <c r="G15" i="38"/>
  <c r="F15" i="38"/>
  <c r="E15" i="38"/>
  <c r="D15" i="38"/>
  <c r="N14" i="38"/>
  <c r="O14" i="38" s="1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N11" i="38"/>
  <c r="O11" i="38"/>
  <c r="E11" i="38"/>
  <c r="E20" i="38" s="1"/>
  <c r="D11" i="38"/>
  <c r="N10" i="38"/>
  <c r="O10" i="38"/>
  <c r="N9" i="38"/>
  <c r="O9" i="38"/>
  <c r="M8" i="38"/>
  <c r="L8" i="38"/>
  <c r="K8" i="38"/>
  <c r="J8" i="38"/>
  <c r="I8" i="38"/>
  <c r="I20" i="38" s="1"/>
  <c r="H8" i="38"/>
  <c r="H20" i="38" s="1"/>
  <c r="G8" i="38"/>
  <c r="F8" i="38"/>
  <c r="E8" i="38"/>
  <c r="D8" i="38"/>
  <c r="N8" i="38" s="1"/>
  <c r="O8" i="38" s="1"/>
  <c r="N7" i="38"/>
  <c r="O7" i="38"/>
  <c r="N6" i="38"/>
  <c r="O6" i="38" s="1"/>
  <c r="M5" i="38"/>
  <c r="M20" i="38"/>
  <c r="L5" i="38"/>
  <c r="L20" i="38" s="1"/>
  <c r="K5" i="38"/>
  <c r="J5" i="38"/>
  <c r="I5" i="38"/>
  <c r="H5" i="38"/>
  <c r="G5" i="38"/>
  <c r="G20" i="38"/>
  <c r="F5" i="38"/>
  <c r="E5" i="38"/>
  <c r="D5" i="38"/>
  <c r="N5" i="38" s="1"/>
  <c r="O5" i="38" s="1"/>
  <c r="N16" i="37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N13" i="37"/>
  <c r="O13" i="37"/>
  <c r="D13" i="37"/>
  <c r="D17" i="37" s="1"/>
  <c r="N12" i="37"/>
  <c r="O12" i="37"/>
  <c r="N11" i="37"/>
  <c r="O11" i="37" s="1"/>
  <c r="N10" i="37"/>
  <c r="O10" i="37" s="1"/>
  <c r="M9" i="37"/>
  <c r="L9" i="37"/>
  <c r="K9" i="37"/>
  <c r="J9" i="37"/>
  <c r="I9" i="37"/>
  <c r="I17" i="37" s="1"/>
  <c r="H9" i="37"/>
  <c r="N9" i="37" s="1"/>
  <c r="O9" i="37" s="1"/>
  <c r="G9" i="37"/>
  <c r="F9" i="37"/>
  <c r="E9" i="37"/>
  <c r="D9" i="37"/>
  <c r="N8" i="37"/>
  <c r="O8" i="37" s="1"/>
  <c r="N7" i="37"/>
  <c r="O7" i="37"/>
  <c r="N6" i="37"/>
  <c r="O6" i="37" s="1"/>
  <c r="M5" i="37"/>
  <c r="M17" i="37"/>
  <c r="L5" i="37"/>
  <c r="L17" i="37" s="1"/>
  <c r="K5" i="37"/>
  <c r="K17" i="37" s="1"/>
  <c r="J5" i="37"/>
  <c r="J17" i="37" s="1"/>
  <c r="I5" i="37"/>
  <c r="H5" i="37"/>
  <c r="N5" i="37" s="1"/>
  <c r="O5" i="37" s="1"/>
  <c r="G5" i="37"/>
  <c r="G17" i="37"/>
  <c r="F5" i="37"/>
  <c r="F17" i="37" s="1"/>
  <c r="E5" i="37"/>
  <c r="E17" i="37"/>
  <c r="D5" i="37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/>
  <c r="M14" i="36"/>
  <c r="L14" i="36"/>
  <c r="K14" i="36"/>
  <c r="J14" i="36"/>
  <c r="I14" i="36"/>
  <c r="I22" i="36" s="1"/>
  <c r="H14" i="36"/>
  <c r="G14" i="36"/>
  <c r="G22" i="36" s="1"/>
  <c r="F14" i="36"/>
  <c r="E14" i="36"/>
  <c r="D14" i="36"/>
  <c r="N14" i="36" s="1"/>
  <c r="O14" i="36" s="1"/>
  <c r="N13" i="36"/>
  <c r="O13" i="36"/>
  <c r="N12" i="36"/>
  <c r="O12" i="36" s="1"/>
  <c r="N11" i="36"/>
  <c r="O11" i="36"/>
  <c r="M10" i="36"/>
  <c r="M22" i="36" s="1"/>
  <c r="L10" i="36"/>
  <c r="K10" i="36"/>
  <c r="J10" i="36"/>
  <c r="I10" i="36"/>
  <c r="H10" i="36"/>
  <c r="H22" i="36" s="1"/>
  <c r="G10" i="36"/>
  <c r="F10" i="36"/>
  <c r="E10" i="36"/>
  <c r="D10" i="36"/>
  <c r="D22" i="36" s="1"/>
  <c r="N22" i="36" s="1"/>
  <c r="O22" i="36" s="1"/>
  <c r="N9" i="36"/>
  <c r="O9" i="36" s="1"/>
  <c r="N8" i="36"/>
  <c r="O8" i="36" s="1"/>
  <c r="N7" i="36"/>
  <c r="O7" i="36"/>
  <c r="N6" i="36"/>
  <c r="O6" i="36"/>
  <c r="M5" i="36"/>
  <c r="L5" i="36"/>
  <c r="L22" i="36"/>
  <c r="K5" i="36"/>
  <c r="K22" i="36" s="1"/>
  <c r="J5" i="36"/>
  <c r="J22" i="36" s="1"/>
  <c r="I5" i="36"/>
  <c r="H5" i="36"/>
  <c r="G5" i="36"/>
  <c r="F5" i="36"/>
  <c r="F22" i="36"/>
  <c r="E5" i="36"/>
  <c r="E22" i="36" s="1"/>
  <c r="D5" i="36"/>
  <c r="N5" i="36" s="1"/>
  <c r="O5" i="36" s="1"/>
  <c r="N20" i="35"/>
  <c r="O20" i="35" s="1"/>
  <c r="N19" i="35"/>
  <c r="O19" i="35" s="1"/>
  <c r="M18" i="35"/>
  <c r="L18" i="35"/>
  <c r="K18" i="35"/>
  <c r="K21" i="35" s="1"/>
  <c r="J18" i="35"/>
  <c r="N18" i="35" s="1"/>
  <c r="O18" i="35" s="1"/>
  <c r="I18" i="35"/>
  <c r="H18" i="35"/>
  <c r="G18" i="35"/>
  <c r="F18" i="35"/>
  <c r="E18" i="35"/>
  <c r="D18" i="35"/>
  <c r="N17" i="35"/>
  <c r="O17" i="35"/>
  <c r="M16" i="35"/>
  <c r="L16" i="35"/>
  <c r="L21" i="35" s="1"/>
  <c r="K16" i="35"/>
  <c r="J16" i="35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/>
  <c r="N10" i="35"/>
  <c r="O10" i="35"/>
  <c r="N9" i="35"/>
  <c r="O9" i="35"/>
  <c r="M8" i="35"/>
  <c r="M21" i="35" s="1"/>
  <c r="L8" i="35"/>
  <c r="K8" i="35"/>
  <c r="J8" i="35"/>
  <c r="I8" i="35"/>
  <c r="H8" i="35"/>
  <c r="H21" i="35" s="1"/>
  <c r="G8" i="35"/>
  <c r="F8" i="35"/>
  <c r="E8" i="35"/>
  <c r="E21" i="35" s="1"/>
  <c r="D8" i="35"/>
  <c r="D21" i="35" s="1"/>
  <c r="N21" i="35" s="1"/>
  <c r="O21" i="35" s="1"/>
  <c r="N7" i="35"/>
  <c r="O7" i="35" s="1"/>
  <c r="N6" i="35"/>
  <c r="O6" i="35" s="1"/>
  <c r="M5" i="35"/>
  <c r="L5" i="35"/>
  <c r="K5" i="35"/>
  <c r="J5" i="35"/>
  <c r="J21" i="35" s="1"/>
  <c r="I5" i="35"/>
  <c r="I21" i="35" s="1"/>
  <c r="H5" i="35"/>
  <c r="G5" i="35"/>
  <c r="G21" i="35" s="1"/>
  <c r="F5" i="35"/>
  <c r="N5" i="35" s="1"/>
  <c r="O5" i="35" s="1"/>
  <c r="E5" i="35"/>
  <c r="D5" i="35"/>
  <c r="N26" i="34"/>
  <c r="O26" i="34" s="1"/>
  <c r="M25" i="34"/>
  <c r="L25" i="34"/>
  <c r="K25" i="34"/>
  <c r="J25" i="34"/>
  <c r="I25" i="34"/>
  <c r="I27" i="34" s="1"/>
  <c r="H25" i="34"/>
  <c r="G25" i="34"/>
  <c r="F25" i="34"/>
  <c r="E25" i="34"/>
  <c r="D25" i="34"/>
  <c r="N25" i="34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N16" i="34"/>
  <c r="O16" i="34" s="1"/>
  <c r="N15" i="34"/>
  <c r="O15" i="34"/>
  <c r="N14" i="34"/>
  <c r="O14" i="34"/>
  <c r="N13" i="34"/>
  <c r="O13" i="34" s="1"/>
  <c r="N12" i="34"/>
  <c r="O12" i="34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D27" i="34" s="1"/>
  <c r="N9" i="34"/>
  <c r="O9" i="34" s="1"/>
  <c r="N8" i="34"/>
  <c r="O8" i="34"/>
  <c r="N7" i="34"/>
  <c r="O7" i="34"/>
  <c r="N6" i="34"/>
  <c r="O6" i="34" s="1"/>
  <c r="M5" i="34"/>
  <c r="M27" i="34"/>
  <c r="L5" i="34"/>
  <c r="L27" i="34" s="1"/>
  <c r="K5" i="34"/>
  <c r="K27" i="34" s="1"/>
  <c r="J5" i="34"/>
  <c r="J27" i="34"/>
  <c r="I5" i="34"/>
  <c r="H5" i="34"/>
  <c r="H27" i="34" s="1"/>
  <c r="G5" i="34"/>
  <c r="G27" i="34"/>
  <c r="F5" i="34"/>
  <c r="F27" i="34" s="1"/>
  <c r="E5" i="34"/>
  <c r="E27" i="34" s="1"/>
  <c r="D5" i="34"/>
  <c r="N21" i="33"/>
  <c r="O21" i="33"/>
  <c r="N22" i="33"/>
  <c r="O22" i="33" s="1"/>
  <c r="N13" i="33"/>
  <c r="O13" i="33"/>
  <c r="N14" i="33"/>
  <c r="O14" i="33" s="1"/>
  <c r="N15" i="33"/>
  <c r="O15" i="33" s="1"/>
  <c r="N9" i="33"/>
  <c r="O9" i="33"/>
  <c r="N10" i="33"/>
  <c r="O10" i="33"/>
  <c r="N11" i="33"/>
  <c r="O11" i="33" s="1"/>
  <c r="E12" i="33"/>
  <c r="F12" i="33"/>
  <c r="G12" i="33"/>
  <c r="G23" i="33" s="1"/>
  <c r="H12" i="33"/>
  <c r="I12" i="33"/>
  <c r="J12" i="33"/>
  <c r="K12" i="33"/>
  <c r="L12" i="33"/>
  <c r="M12" i="33"/>
  <c r="D12" i="33"/>
  <c r="N12" i="33" s="1"/>
  <c r="O12" i="33" s="1"/>
  <c r="E8" i="33"/>
  <c r="F8" i="33"/>
  <c r="F23" i="33" s="1"/>
  <c r="G8" i="33"/>
  <c r="H8" i="33"/>
  <c r="I8" i="33"/>
  <c r="I23" i="33" s="1"/>
  <c r="J8" i="33"/>
  <c r="K8" i="33"/>
  <c r="L8" i="33"/>
  <c r="M8" i="33"/>
  <c r="D8" i="33"/>
  <c r="N8" i="33" s="1"/>
  <c r="O8" i="33" s="1"/>
  <c r="E5" i="33"/>
  <c r="N5" i="33" s="1"/>
  <c r="O5" i="33" s="1"/>
  <c r="F5" i="33"/>
  <c r="G5" i="33"/>
  <c r="H5" i="33"/>
  <c r="H23" i="33" s="1"/>
  <c r="I5" i="33"/>
  <c r="J5" i="33"/>
  <c r="J23" i="33" s="1"/>
  <c r="K5" i="33"/>
  <c r="L5" i="33"/>
  <c r="L23" i="33"/>
  <c r="M5" i="33"/>
  <c r="M23" i="33" s="1"/>
  <c r="D5" i="33"/>
  <c r="E19" i="33"/>
  <c r="F19" i="33"/>
  <c r="G19" i="33"/>
  <c r="N19" i="33" s="1"/>
  <c r="O19" i="33" s="1"/>
  <c r="H19" i="33"/>
  <c r="I19" i="33"/>
  <c r="J19" i="33"/>
  <c r="K19" i="33"/>
  <c r="L19" i="33"/>
  <c r="M19" i="33"/>
  <c r="D19" i="33"/>
  <c r="N20" i="33"/>
  <c r="O20" i="33"/>
  <c r="N18" i="33"/>
  <c r="O18" i="33" s="1"/>
  <c r="N17" i="33"/>
  <c r="O17" i="33" s="1"/>
  <c r="E16" i="33"/>
  <c r="F16" i="33"/>
  <c r="G16" i="33"/>
  <c r="H16" i="33"/>
  <c r="I16" i="33"/>
  <c r="J16" i="33"/>
  <c r="K16" i="33"/>
  <c r="K23" i="33" s="1"/>
  <c r="L16" i="33"/>
  <c r="M16" i="33"/>
  <c r="D16" i="33"/>
  <c r="N6" i="33"/>
  <c r="O6" i="33"/>
  <c r="N7" i="33"/>
  <c r="O7" i="33" s="1"/>
  <c r="D20" i="38"/>
  <c r="F21" i="35"/>
  <c r="F20" i="38"/>
  <c r="N16" i="33"/>
  <c r="O16" i="33" s="1"/>
  <c r="N12" i="40"/>
  <c r="O12" i="40"/>
  <c r="O16" i="47" l="1"/>
  <c r="P16" i="47" s="1"/>
  <c r="N20" i="38"/>
  <c r="O20" i="38" s="1"/>
  <c r="N19" i="42"/>
  <c r="O19" i="42" s="1"/>
  <c r="N27" i="34"/>
  <c r="O27" i="34" s="1"/>
  <c r="N20" i="40"/>
  <c r="O20" i="40" s="1"/>
  <c r="O18" i="46"/>
  <c r="P18" i="46" s="1"/>
  <c r="N19" i="45"/>
  <c r="O19" i="45" s="1"/>
  <c r="N16" i="43"/>
  <c r="O16" i="43" s="1"/>
  <c r="N5" i="43"/>
  <c r="O5" i="43" s="1"/>
  <c r="N9" i="40"/>
  <c r="O9" i="40" s="1"/>
  <c r="E23" i="33"/>
  <c r="N10" i="34"/>
  <c r="O10" i="34" s="1"/>
  <c r="H17" i="37"/>
  <c r="N17" i="37" s="1"/>
  <c r="O17" i="37" s="1"/>
  <c r="F23" i="41"/>
  <c r="N5" i="42"/>
  <c r="O5" i="42" s="1"/>
  <c r="D23" i="33"/>
  <c r="E18" i="39"/>
  <c r="N18" i="39" s="1"/>
  <c r="O18" i="39" s="1"/>
  <c r="D22" i="44"/>
  <c r="N22" i="44" s="1"/>
  <c r="O22" i="44" s="1"/>
  <c r="L19" i="45"/>
  <c r="N5" i="40"/>
  <c r="O5" i="40" s="1"/>
  <c r="N5" i="44"/>
  <c r="O5" i="44" s="1"/>
  <c r="N8" i="35"/>
  <c r="O8" i="35" s="1"/>
  <c r="N10" i="36"/>
  <c r="O10" i="36" s="1"/>
  <c r="D23" i="41"/>
  <c r="N23" i="41" s="1"/>
  <c r="O23" i="41" s="1"/>
  <c r="O5" i="46"/>
  <c r="P5" i="46" s="1"/>
  <c r="H19" i="45"/>
  <c r="I18" i="46"/>
  <c r="N5" i="34"/>
  <c r="O5" i="34" s="1"/>
  <c r="N23" i="33" l="1"/>
  <c r="O23" i="33" s="1"/>
</calcChain>
</file>

<file path=xl/sharedStrings.xml><?xml version="1.0" encoding="utf-8"?>
<sst xmlns="http://schemas.openxmlformats.org/spreadsheetml/2006/main" count="543" uniqueCount="108">
  <si>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</si>
  <si>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</si>
  <si>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</si>
  <si>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</si>
  <si>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</si>
  <si>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</si>
  <si>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</si>
  <si>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</si>
  <si>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</si>
  <si>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Other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</si>
  <si>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</si>
  <si>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</si>
  <si>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</si>
  <si>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</si>
  <si>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</si>
  <si>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</si>
  <si>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</si>
  <si>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</si>
  <si>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</si>
  <si>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Fees Remitted to County from Tax Collector</t>
  </si>
  <si>
    <t>Physical Environment - Gas Utility</t>
  </si>
  <si>
    <t>Physical Environment - Water / Sewer Combination Utility</t>
  </si>
  <si>
    <t>Total - All Account Codes</t>
  </si>
  <si>
    <t>Local Fiscal Year Ended September 30, 2009</t>
  </si>
  <si>
    <t>Interest and Other Earnings - Interest</t>
  </si>
  <si>
    <t>Other Miscellaneous Revenues - Other</t>
  </si>
  <si>
    <t>Non-Operating - Inter-Fund Group Transfers In</t>
  </si>
  <si>
    <t>Proprietary Non-Operating Sources - State Grants and Donations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</si>
  <si>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</si>
  <si>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</si>
  <si>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</si>
  <si>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</si>
  <si>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</si>
  <si>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</si>
  <si>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</si>
  <si>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</si>
  <si>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State Shared Revenues - Physical Environment - Electric Supply System</t>
  </si>
  <si>
    <t>Noma Revenues Reported by Account Code and Fund Type</t>
  </si>
  <si>
    <t>Local Fiscal Year Ended September 30, 2010</t>
  </si>
  <si>
    <t>Utility Service Tax - Gas</t>
  </si>
  <si>
    <t>Utility Service Tax - Fuel Oil</t>
  </si>
  <si>
    <t>Federal Grant - General Government</t>
  </si>
  <si>
    <t>State Grant - Physical Environment - Sewer / Wastewater</t>
  </si>
  <si>
    <t>State Grant - Culture / Recreation</t>
  </si>
  <si>
    <t>State Grant - Other</t>
  </si>
  <si>
    <t>Physical Environment - Other Physical Environment Charges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</si>
  <si>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</si>
  <si>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</si>
  <si>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</si>
  <si>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Federal Grants and Donations</t>
  </si>
  <si>
    <t>2011 Municipal Population:</t>
  </si>
  <si>
    <t>Local Fiscal Year Ended September 30, 2012</t>
  </si>
  <si>
    <t>Local Option Taxes</t>
  </si>
  <si>
    <t>Other General Taxes</t>
  </si>
  <si>
    <t>Physical Environment - Water Utility</t>
  </si>
  <si>
    <t>2012 Municipal Population:</t>
  </si>
  <si>
    <t>Local Fiscal Year Ended September 30, 2008</t>
  </si>
  <si>
    <t>Communications Services Taxes</t>
  </si>
  <si>
    <t>2008 Municipal Population:</t>
  </si>
  <si>
    <t>Local Fiscal Year Ended September 30, 2013</t>
  </si>
  <si>
    <t>Utility Service Tax - Electricity</t>
  </si>
  <si>
    <t>State Shared Revenues - General Government - Revenue Sharing Proceeds</t>
  </si>
  <si>
    <t>State Shared Revenues - General Government - Local Government Half-Cent Sales Tax</t>
  </si>
  <si>
    <t>General Government - Fees Remitted to County from Tax Collector</t>
  </si>
  <si>
    <t>Proceeds - Debt Proceeds</t>
  </si>
  <si>
    <t>Proprietary Non-Operating - State Grants and Donations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</si>
  <si>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</si>
  <si>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</si>
  <si>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</si>
  <si>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</si>
  <si>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</si>
  <si>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</si>
  <si>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Ad Valorem Taxes</t>
  </si>
  <si>
    <t>First Local Option Fuel Tax (1 to 6 Cents)</t>
  </si>
  <si>
    <t>Communications Services Taxes (Chapter 202, F.S.)</t>
  </si>
  <si>
    <t>Permits, Fees, and Special Assessments</t>
  </si>
  <si>
    <t>Franchise Fee - Electricity</t>
  </si>
  <si>
    <t>Federal Grant - Physical Environment - Water Supply System</t>
  </si>
  <si>
    <t>State Shared Revenues - Other</t>
  </si>
  <si>
    <t>Rents and Royalties</t>
  </si>
  <si>
    <t>2016 Municipal Population:</t>
  </si>
  <si>
    <t>Local Fiscal Year Ended September 30, 2017</t>
  </si>
  <si>
    <t>State Grant - Physical Environment - Water Supply System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</si>
  <si>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</si>
  <si>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</si>
  <si>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</si>
  <si>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</si>
  <si>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Public Safety</t>
  </si>
  <si>
    <t>Federal Grant - Physical Environment - Sewer / Wastewater</t>
  </si>
  <si>
    <t>State Grant - Public Safety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</si>
  <si>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</si>
  <si>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</si>
  <si>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</si>
  <si>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</si>
  <si>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</si>
  <si>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</si>
  <si>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</si>
  <si>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</si>
  <si>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</si>
  <si>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Discretionary Surtax on Documents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</si>
  <si>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</si>
  <si>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</si>
  <si>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</si>
  <si>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</si>
  <si>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</si>
  <si>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</si>
  <si>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County Ninth-Cent Voted Fuel Tax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</si>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</sst>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105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5"/>
      <c r="M3" s="66"/>
      <c r="N3" s="34"/>
      <c r="O3" s="35"/>
      <c r="P3" s="67" t="s">
        <v>94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95</v>
      </c>
      <c r="N4" s="33" t="s">
        <v>7</v>
      </c>
      <c r="O4" s="33" t="s">
        <v>96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97</v>
      </c>
      <c r="B5" s="24"/>
      <c r="C5" s="24"/>
      <c r="D5" s="25">
        <f t="shared" ref="D5:N5" si="0">SUM(D6:D10)</f>
        <v>37926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37926</v>
      </c>
      <c r="P5" s="31">
        <f t="shared" ref="P5:P16" si="1">(O5/P$18)</f>
        <v>174.7741935483871</v>
      </c>
      <c r="Q5" s="6"/>
    </row>
    <row r="6" spans="1:134">
      <c r="A6" s="12"/>
      <c r="B6" s="23">
        <v>311</v>
      </c>
      <c r="C6" s="19" t="s">
        <v>72</v>
      </c>
      <c r="D6" s="43">
        <v>2122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2122</v>
      </c>
      <c r="P6" s="44">
        <f t="shared" si="1"/>
        <v>9.7788018433179715</v>
      </c>
      <c r="Q6" s="9"/>
    </row>
    <row r="7" spans="1:134">
      <c r="A7" s="12"/>
      <c r="B7" s="23">
        <v>312.3</v>
      </c>
      <c r="C7" s="19" t="s">
        <v>106</v>
      </c>
      <c r="D7" s="43">
        <v>6797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2">SUM(D7:N7)</f>
        <v>6797</v>
      </c>
      <c r="P7" s="44">
        <f t="shared" si="1"/>
        <v>31.322580645161292</v>
      </c>
      <c r="Q7" s="9"/>
    </row>
    <row r="8" spans="1:134">
      <c r="A8" s="12"/>
      <c r="B8" s="23">
        <v>312.41000000000003</v>
      </c>
      <c r="C8" s="19" t="s">
        <v>98</v>
      </c>
      <c r="D8" s="43">
        <v>14193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14193</v>
      </c>
      <c r="P8" s="44">
        <f t="shared" si="1"/>
        <v>65.405529953917053</v>
      </c>
      <c r="Q8" s="9"/>
    </row>
    <row r="9" spans="1:134">
      <c r="A9" s="12"/>
      <c r="B9" s="23">
        <v>314.10000000000002</v>
      </c>
      <c r="C9" s="19" t="s">
        <v>60</v>
      </c>
      <c r="D9" s="43">
        <v>14732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14732</v>
      </c>
      <c r="P9" s="44">
        <f t="shared" si="1"/>
        <v>67.889400921658989</v>
      </c>
      <c r="Q9" s="9"/>
    </row>
    <row r="10" spans="1:134">
      <c r="A10" s="12"/>
      <c r="B10" s="23">
        <v>315.10000000000002</v>
      </c>
      <c r="C10" s="19" t="s">
        <v>100</v>
      </c>
      <c r="D10" s="43">
        <v>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82</v>
      </c>
      <c r="P10" s="44">
        <f t="shared" si="1"/>
        <v>0.37788018433179721</v>
      </c>
      <c r="Q10" s="9"/>
    </row>
    <row r="11" spans="1:134" ht="15.75">
      <c r="A11" s="27" t="s">
        <v>101</v>
      </c>
      <c r="B11" s="28"/>
      <c r="C11" s="29"/>
      <c r="D11" s="30">
        <f t="shared" ref="D11:N11" si="3">SUM(D12:D13)</f>
        <v>28178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>SUM(D11:N11)</f>
        <v>28178</v>
      </c>
      <c r="P11" s="42">
        <f t="shared" si="1"/>
        <v>129.85253456221199</v>
      </c>
      <c r="Q11" s="10"/>
    </row>
    <row r="12" spans="1:134">
      <c r="A12" s="12"/>
      <c r="B12" s="23">
        <v>335.125</v>
      </c>
      <c r="C12" s="19" t="s">
        <v>102</v>
      </c>
      <c r="D12" s="43">
        <v>21936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4">SUM(D12:N12)</f>
        <v>21936</v>
      </c>
      <c r="P12" s="44">
        <f t="shared" si="1"/>
        <v>101.08755760368663</v>
      </c>
      <c r="Q12" s="9"/>
    </row>
    <row r="13" spans="1:134">
      <c r="A13" s="12"/>
      <c r="B13" s="23">
        <v>335.18</v>
      </c>
      <c r="C13" s="19" t="s">
        <v>103</v>
      </c>
      <c r="D13" s="43">
        <v>6242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4"/>
        <v>6242</v>
      </c>
      <c r="P13" s="44">
        <f t="shared" si="1"/>
        <v>28.764976958525345</v>
      </c>
      <c r="Q13" s="9"/>
    </row>
    <row r="14" spans="1:134" ht="15.75">
      <c r="A14" s="27" t="s">
        <v>1</v>
      </c>
      <c r="B14" s="28"/>
      <c r="C14" s="29"/>
      <c r="D14" s="30">
        <f t="shared" ref="D14:N14" si="5">SUM(D15:D15)</f>
        <v>4920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5"/>
        <v>0</v>
      </c>
      <c r="O14" s="30">
        <f>SUM(D14:N14)</f>
        <v>4920</v>
      </c>
      <c r="P14" s="42">
        <f t="shared" si="1"/>
        <v>22.672811059907833</v>
      </c>
      <c r="Q14" s="10"/>
    </row>
    <row r="15" spans="1:134" ht="15.75" thickBot="1">
      <c r="A15" s="12"/>
      <c r="B15" s="23">
        <v>362</v>
      </c>
      <c r="C15" s="19" t="s">
        <v>79</v>
      </c>
      <c r="D15" s="43">
        <v>4920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6">SUM(D15:N15)</f>
        <v>4920</v>
      </c>
      <c r="P15" s="44">
        <f t="shared" si="1"/>
        <v>22.672811059907833</v>
      </c>
      <c r="Q15" s="9"/>
    </row>
    <row r="16" spans="1:134" ht="16.5" thickBot="1">
      <c r="A16" s="13" t="s">
        <v>22</v>
      </c>
      <c r="B16" s="21"/>
      <c r="C16" s="20"/>
      <c r="D16" s="14">
        <f>SUM(D5,D11,D14)</f>
        <v>71024</v>
      </c>
      <c r="E16" s="14">
        <f t="shared" ref="E16:N16" si="7">SUM(E5,E11,E14)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>SUM(D16:N16)</f>
        <v>71024</v>
      </c>
      <c r="P16" s="36">
        <f t="shared" si="1"/>
        <v>327.29953917050693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45" t="s">
        <v>107</v>
      </c>
      <c r="N18" s="45"/>
      <c r="O18" s="45"/>
      <c r="P18" s="40">
        <v>217</v>
      </c>
    </row>
    <row r="19" spans="1:16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15.75" customHeight="1" thickBot="1">
      <c r="A20" s="49" t="s">
        <v>47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16939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16939</v>
      </c>
      <c r="O5" s="31">
        <f t="shared" ref="O5:O20" si="2">(N5/O$22)</f>
        <v>91.562162162162167</v>
      </c>
      <c r="P5" s="6"/>
    </row>
    <row r="6" spans="1:133">
      <c r="A6" s="12"/>
      <c r="B6" s="23">
        <v>312.60000000000002</v>
      </c>
      <c r="C6" s="19" t="s">
        <v>8</v>
      </c>
      <c r="D6" s="43">
        <v>6756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6756</v>
      </c>
      <c r="O6" s="44">
        <f t="shared" si="2"/>
        <v>36.518918918918921</v>
      </c>
      <c r="P6" s="9"/>
    </row>
    <row r="7" spans="1:133">
      <c r="A7" s="12"/>
      <c r="B7" s="23">
        <v>314.10000000000002</v>
      </c>
      <c r="C7" s="19" t="s">
        <v>60</v>
      </c>
      <c r="D7" s="43">
        <v>10183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10183</v>
      </c>
      <c r="O7" s="44">
        <f t="shared" si="2"/>
        <v>55.043243243243246</v>
      </c>
      <c r="P7" s="9"/>
    </row>
    <row r="8" spans="1:133" ht="15.75">
      <c r="A8" s="27" t="s">
        <v>10</v>
      </c>
      <c r="B8" s="28"/>
      <c r="C8" s="29"/>
      <c r="D8" s="30">
        <f t="shared" ref="D8:M8" si="3">SUM(D9:D10)</f>
        <v>12754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12754</v>
      </c>
      <c r="O8" s="42">
        <f t="shared" si="2"/>
        <v>68.940540540540539</v>
      </c>
      <c r="P8" s="10"/>
    </row>
    <row r="9" spans="1:133">
      <c r="A9" s="12"/>
      <c r="B9" s="23">
        <v>335.12</v>
      </c>
      <c r="C9" s="19" t="s">
        <v>61</v>
      </c>
      <c r="D9" s="43">
        <v>10302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10302</v>
      </c>
      <c r="O9" s="44">
        <f t="shared" si="2"/>
        <v>55.686486486486487</v>
      </c>
      <c r="P9" s="9"/>
    </row>
    <row r="10" spans="1:133">
      <c r="A10" s="12"/>
      <c r="B10" s="23">
        <v>335.18</v>
      </c>
      <c r="C10" s="19" t="s">
        <v>62</v>
      </c>
      <c r="D10" s="43">
        <v>2452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2452</v>
      </c>
      <c r="O10" s="44">
        <f t="shared" si="2"/>
        <v>13.254054054054054</v>
      </c>
      <c r="P10" s="9"/>
    </row>
    <row r="11" spans="1:133" ht="15.75">
      <c r="A11" s="27" t="s">
        <v>17</v>
      </c>
      <c r="B11" s="28"/>
      <c r="C11" s="29"/>
      <c r="D11" s="30">
        <f t="shared" ref="D11:M11" si="4">SUM(D12:D14)</f>
        <v>61005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61005</v>
      </c>
      <c r="O11" s="42">
        <f t="shared" si="2"/>
        <v>329.75675675675677</v>
      </c>
      <c r="P11" s="10"/>
    </row>
    <row r="12" spans="1:133">
      <c r="A12" s="12"/>
      <c r="B12" s="23">
        <v>341.51</v>
      </c>
      <c r="C12" s="19" t="s">
        <v>63</v>
      </c>
      <c r="D12" s="43">
        <v>1791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1791</v>
      </c>
      <c r="O12" s="44">
        <f t="shared" si="2"/>
        <v>9.6810810810810803</v>
      </c>
      <c r="P12" s="9"/>
    </row>
    <row r="13" spans="1:133">
      <c r="A13" s="12"/>
      <c r="B13" s="23">
        <v>343.2</v>
      </c>
      <c r="C13" s="19" t="s">
        <v>20</v>
      </c>
      <c r="D13" s="43">
        <v>6111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6111</v>
      </c>
      <c r="O13" s="44">
        <f t="shared" si="2"/>
        <v>33.032432432432429</v>
      </c>
      <c r="P13" s="9"/>
    </row>
    <row r="14" spans="1:133">
      <c r="A14" s="12"/>
      <c r="B14" s="23">
        <v>343.6</v>
      </c>
      <c r="C14" s="19" t="s">
        <v>21</v>
      </c>
      <c r="D14" s="43">
        <v>53103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53103</v>
      </c>
      <c r="O14" s="44">
        <f t="shared" si="2"/>
        <v>287.04324324324324</v>
      </c>
      <c r="P14" s="9"/>
    </row>
    <row r="15" spans="1:133" ht="15.75">
      <c r="A15" s="27" t="s">
        <v>1</v>
      </c>
      <c r="B15" s="28"/>
      <c r="C15" s="29"/>
      <c r="D15" s="30">
        <f t="shared" ref="D15:M15" si="5">SUM(D16:D16)</f>
        <v>8278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8278</v>
      </c>
      <c r="O15" s="42">
        <f t="shared" si="2"/>
        <v>44.745945945945948</v>
      </c>
      <c r="P15" s="10"/>
    </row>
    <row r="16" spans="1:133">
      <c r="A16" s="12"/>
      <c r="B16" s="23">
        <v>369.9</v>
      </c>
      <c r="C16" s="19" t="s">
        <v>25</v>
      </c>
      <c r="D16" s="43">
        <v>8278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8278</v>
      </c>
      <c r="O16" s="44">
        <f t="shared" si="2"/>
        <v>44.745945945945948</v>
      </c>
      <c r="P16" s="9"/>
    </row>
    <row r="17" spans="1:119" ht="15.75">
      <c r="A17" s="27" t="s">
        <v>18</v>
      </c>
      <c r="B17" s="28"/>
      <c r="C17" s="29"/>
      <c r="D17" s="30">
        <f t="shared" ref="D17:M17" si="6">SUM(D18:D19)</f>
        <v>41948</v>
      </c>
      <c r="E17" s="30">
        <f t="shared" si="6"/>
        <v>10000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51948</v>
      </c>
      <c r="O17" s="42">
        <f t="shared" si="2"/>
        <v>280.8</v>
      </c>
      <c r="P17" s="9"/>
    </row>
    <row r="18" spans="1:119">
      <c r="A18" s="12"/>
      <c r="B18" s="23">
        <v>384</v>
      </c>
      <c r="C18" s="19" t="s">
        <v>64</v>
      </c>
      <c r="D18" s="43">
        <v>0</v>
      </c>
      <c r="E18" s="43">
        <v>10000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10000</v>
      </c>
      <c r="O18" s="44">
        <f t="shared" si="2"/>
        <v>54.054054054054056</v>
      </c>
      <c r="P18" s="9"/>
    </row>
    <row r="19" spans="1:119" ht="15.75" thickBot="1">
      <c r="A19" s="12"/>
      <c r="B19" s="23">
        <v>389.3</v>
      </c>
      <c r="C19" s="19" t="s">
        <v>65</v>
      </c>
      <c r="D19" s="43">
        <v>41948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41948</v>
      </c>
      <c r="O19" s="44">
        <f t="shared" si="2"/>
        <v>226.74594594594595</v>
      </c>
      <c r="P19" s="9"/>
    </row>
    <row r="20" spans="1:119" ht="16.5" thickBot="1">
      <c r="A20" s="13" t="s">
        <v>22</v>
      </c>
      <c r="B20" s="21"/>
      <c r="C20" s="20"/>
      <c r="D20" s="14">
        <f>SUM(D5,D8,D11,D15,D17)</f>
        <v>140924</v>
      </c>
      <c r="E20" s="14">
        <f t="shared" ref="E20:M20" si="7">SUM(E5,E8,E11,E15,E17)</f>
        <v>10000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150924</v>
      </c>
      <c r="O20" s="36">
        <f t="shared" si="2"/>
        <v>815.80540540540539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66</v>
      </c>
      <c r="M22" s="45"/>
      <c r="N22" s="45"/>
      <c r="O22" s="40">
        <v>185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47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15310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15310</v>
      </c>
      <c r="O5" s="31">
        <f t="shared" ref="O5:O22" si="2">(N5/O$24)</f>
        <v>78.917525773195877</v>
      </c>
      <c r="P5" s="6"/>
    </row>
    <row r="6" spans="1:133">
      <c r="A6" s="12"/>
      <c r="B6" s="23">
        <v>312.10000000000002</v>
      </c>
      <c r="C6" s="19" t="s">
        <v>52</v>
      </c>
      <c r="D6" s="43">
        <v>6321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6321</v>
      </c>
      <c r="O6" s="44">
        <f t="shared" si="2"/>
        <v>32.582474226804123</v>
      </c>
      <c r="P6" s="9"/>
    </row>
    <row r="7" spans="1:133">
      <c r="A7" s="12"/>
      <c r="B7" s="23">
        <v>312.60000000000002</v>
      </c>
      <c r="C7" s="19" t="s">
        <v>8</v>
      </c>
      <c r="D7" s="43">
        <v>8759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8759</v>
      </c>
      <c r="O7" s="44">
        <f t="shared" si="2"/>
        <v>45.149484536082475</v>
      </c>
      <c r="P7" s="9"/>
    </row>
    <row r="8" spans="1:133">
      <c r="A8" s="12"/>
      <c r="B8" s="23">
        <v>314.89999999999998</v>
      </c>
      <c r="C8" s="19" t="s">
        <v>9</v>
      </c>
      <c r="D8" s="43">
        <v>164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164</v>
      </c>
      <c r="O8" s="44">
        <f t="shared" si="2"/>
        <v>0.84536082474226804</v>
      </c>
      <c r="P8" s="9"/>
    </row>
    <row r="9" spans="1:133">
      <c r="A9" s="12"/>
      <c r="B9" s="23">
        <v>319</v>
      </c>
      <c r="C9" s="19" t="s">
        <v>53</v>
      </c>
      <c r="D9" s="43">
        <v>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</v>
      </c>
      <c r="O9" s="44">
        <f t="shared" si="2"/>
        <v>0.34020618556701032</v>
      </c>
      <c r="P9" s="9"/>
    </row>
    <row r="10" spans="1:133" ht="15.75">
      <c r="A10" s="27" t="s">
        <v>10</v>
      </c>
      <c r="B10" s="28"/>
      <c r="C10" s="29"/>
      <c r="D10" s="30">
        <f t="shared" ref="D10:M10" si="3">SUM(D11:D13)</f>
        <v>32721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32721</v>
      </c>
      <c r="O10" s="42">
        <f t="shared" si="2"/>
        <v>168.66494845360825</v>
      </c>
      <c r="P10" s="10"/>
    </row>
    <row r="11" spans="1:133">
      <c r="A11" s="12"/>
      <c r="B11" s="23">
        <v>335.12</v>
      </c>
      <c r="C11" s="19" t="s">
        <v>11</v>
      </c>
      <c r="D11" s="43">
        <v>16739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16739</v>
      </c>
      <c r="O11" s="44">
        <f t="shared" si="2"/>
        <v>86.283505154639172</v>
      </c>
      <c r="P11" s="9"/>
    </row>
    <row r="12" spans="1:133">
      <c r="A12" s="12"/>
      <c r="B12" s="23">
        <v>335.18</v>
      </c>
      <c r="C12" s="19" t="s">
        <v>12</v>
      </c>
      <c r="D12" s="43">
        <v>3832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3832</v>
      </c>
      <c r="O12" s="44">
        <f t="shared" si="2"/>
        <v>19.75257731958763</v>
      </c>
      <c r="P12" s="9"/>
    </row>
    <row r="13" spans="1:133">
      <c r="A13" s="12"/>
      <c r="B13" s="23">
        <v>335.32</v>
      </c>
      <c r="C13" s="19" t="s">
        <v>36</v>
      </c>
      <c r="D13" s="43">
        <v>12150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12150</v>
      </c>
      <c r="O13" s="44">
        <f t="shared" si="2"/>
        <v>62.628865979381445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SUM(D15:D16)</f>
        <v>1726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51969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1"/>
        <v>53695</v>
      </c>
      <c r="O14" s="42">
        <f t="shared" si="2"/>
        <v>276.7783505154639</v>
      </c>
      <c r="P14" s="10"/>
    </row>
    <row r="15" spans="1:133">
      <c r="A15" s="12"/>
      <c r="B15" s="23">
        <v>341.51</v>
      </c>
      <c r="C15" s="19" t="s">
        <v>19</v>
      </c>
      <c r="D15" s="43">
        <v>1726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1726</v>
      </c>
      <c r="O15" s="44">
        <f t="shared" si="2"/>
        <v>8.8969072164948457</v>
      </c>
      <c r="P15" s="9"/>
    </row>
    <row r="16" spans="1:133">
      <c r="A16" s="12"/>
      <c r="B16" s="23">
        <v>343.3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51969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51969</v>
      </c>
      <c r="O16" s="44">
        <f t="shared" si="2"/>
        <v>267.88144329896909</v>
      </c>
      <c r="P16" s="9"/>
    </row>
    <row r="17" spans="1:119" ht="15.75">
      <c r="A17" s="27" t="s">
        <v>1</v>
      </c>
      <c r="B17" s="28"/>
      <c r="C17" s="29"/>
      <c r="D17" s="30">
        <f t="shared" ref="D17:M17" si="5">SUM(D18:D18)</f>
        <v>4233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106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4339</v>
      </c>
      <c r="O17" s="42">
        <f t="shared" si="2"/>
        <v>22.365979381443299</v>
      </c>
      <c r="P17" s="10"/>
    </row>
    <row r="18" spans="1:119">
      <c r="A18" s="12"/>
      <c r="B18" s="23">
        <v>369.9</v>
      </c>
      <c r="C18" s="19" t="s">
        <v>25</v>
      </c>
      <c r="D18" s="43">
        <v>4233</v>
      </c>
      <c r="E18" s="43">
        <v>0</v>
      </c>
      <c r="F18" s="43">
        <v>0</v>
      </c>
      <c r="G18" s="43">
        <v>0</v>
      </c>
      <c r="H18" s="43">
        <v>0</v>
      </c>
      <c r="I18" s="43">
        <v>106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4339</v>
      </c>
      <c r="O18" s="44">
        <f t="shared" si="2"/>
        <v>22.365979381443299</v>
      </c>
      <c r="P18" s="9"/>
    </row>
    <row r="19" spans="1:119" ht="15.75">
      <c r="A19" s="27" t="s">
        <v>18</v>
      </c>
      <c r="B19" s="28"/>
      <c r="C19" s="29"/>
      <c r="D19" s="30">
        <f t="shared" ref="D19:M19" si="6">SUM(D20:D21)</f>
        <v>469676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344225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813901</v>
      </c>
      <c r="O19" s="42">
        <f t="shared" si="2"/>
        <v>4195.3659793814431</v>
      </c>
      <c r="P19" s="9"/>
    </row>
    <row r="20" spans="1:119">
      <c r="A20" s="12"/>
      <c r="B20" s="23">
        <v>381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344225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344225</v>
      </c>
      <c r="O20" s="44">
        <f t="shared" si="2"/>
        <v>1774.3556701030927</v>
      </c>
      <c r="P20" s="9"/>
    </row>
    <row r="21" spans="1:119" ht="15.75" thickBot="1">
      <c r="A21" s="12"/>
      <c r="B21" s="23">
        <v>389.2</v>
      </c>
      <c r="C21" s="19" t="s">
        <v>49</v>
      </c>
      <c r="D21" s="43">
        <v>469676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469676</v>
      </c>
      <c r="O21" s="44">
        <f t="shared" si="2"/>
        <v>2421.0103092783506</v>
      </c>
      <c r="P21" s="9"/>
    </row>
    <row r="22" spans="1:119" ht="16.5" thickBot="1">
      <c r="A22" s="13" t="s">
        <v>22</v>
      </c>
      <c r="B22" s="21"/>
      <c r="C22" s="20"/>
      <c r="D22" s="14">
        <f>SUM(D5,D10,D14,D17,D19)</f>
        <v>523666</v>
      </c>
      <c r="E22" s="14">
        <f t="shared" ref="E22:M22" si="7">SUM(E5,E10,E14,E17,E19)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396300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919966</v>
      </c>
      <c r="O22" s="36">
        <f t="shared" si="2"/>
        <v>4742.0927835051543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55</v>
      </c>
      <c r="M24" s="45"/>
      <c r="N24" s="45"/>
      <c r="O24" s="40">
        <v>194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10227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10227</v>
      </c>
      <c r="O5" s="31">
        <f t="shared" ref="O5:O21" si="2">(N5/O$23)</f>
        <v>51.651515151515149</v>
      </c>
      <c r="P5" s="6"/>
    </row>
    <row r="6" spans="1:133">
      <c r="A6" s="12"/>
      <c r="B6" s="23">
        <v>312.60000000000002</v>
      </c>
      <c r="C6" s="19" t="s">
        <v>8</v>
      </c>
      <c r="D6" s="43">
        <v>9737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9737</v>
      </c>
      <c r="O6" s="44">
        <f t="shared" si="2"/>
        <v>49.176767676767675</v>
      </c>
      <c r="P6" s="9"/>
    </row>
    <row r="7" spans="1:133">
      <c r="A7" s="12"/>
      <c r="B7" s="23">
        <v>314.89999999999998</v>
      </c>
      <c r="C7" s="19" t="s">
        <v>9</v>
      </c>
      <c r="D7" s="43">
        <v>490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490</v>
      </c>
      <c r="O7" s="44">
        <f t="shared" si="2"/>
        <v>2.4747474747474749</v>
      </c>
      <c r="P7" s="9"/>
    </row>
    <row r="8" spans="1:133" ht="15.75">
      <c r="A8" s="27" t="s">
        <v>10</v>
      </c>
      <c r="B8" s="28"/>
      <c r="C8" s="29"/>
      <c r="D8" s="30">
        <f t="shared" ref="D8:M8" si="3">SUM(D9:D11)</f>
        <v>35004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35004</v>
      </c>
      <c r="O8" s="42">
        <f t="shared" si="2"/>
        <v>176.78787878787878</v>
      </c>
      <c r="P8" s="10"/>
    </row>
    <row r="9" spans="1:133">
      <c r="A9" s="12"/>
      <c r="B9" s="23">
        <v>335.12</v>
      </c>
      <c r="C9" s="19" t="s">
        <v>11</v>
      </c>
      <c r="D9" s="43">
        <v>17077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17077</v>
      </c>
      <c r="O9" s="44">
        <f t="shared" si="2"/>
        <v>86.247474747474755</v>
      </c>
      <c r="P9" s="9"/>
    </row>
    <row r="10" spans="1:133">
      <c r="A10" s="12"/>
      <c r="B10" s="23">
        <v>335.18</v>
      </c>
      <c r="C10" s="19" t="s">
        <v>12</v>
      </c>
      <c r="D10" s="43">
        <v>4388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4388</v>
      </c>
      <c r="O10" s="44">
        <f t="shared" si="2"/>
        <v>22.161616161616163</v>
      </c>
      <c r="P10" s="9"/>
    </row>
    <row r="11" spans="1:133">
      <c r="A11" s="12"/>
      <c r="B11" s="23">
        <v>335.32</v>
      </c>
      <c r="C11" s="19" t="s">
        <v>36</v>
      </c>
      <c r="D11" s="43">
        <v>13539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13539</v>
      </c>
      <c r="O11" s="44">
        <f t="shared" si="2"/>
        <v>68.378787878787875</v>
      </c>
      <c r="P11" s="9"/>
    </row>
    <row r="12" spans="1:133" ht="15.75">
      <c r="A12" s="27" t="s">
        <v>17</v>
      </c>
      <c r="B12" s="28"/>
      <c r="C12" s="29"/>
      <c r="D12" s="30">
        <f t="shared" ref="D12:M12" si="4">SUM(D13:D15)</f>
        <v>56630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1"/>
        <v>56630</v>
      </c>
      <c r="O12" s="42">
        <f t="shared" si="2"/>
        <v>286.01010101010098</v>
      </c>
      <c r="P12" s="10"/>
    </row>
    <row r="13" spans="1:133">
      <c r="A13" s="12"/>
      <c r="B13" s="23">
        <v>341.51</v>
      </c>
      <c r="C13" s="19" t="s">
        <v>19</v>
      </c>
      <c r="D13" s="43">
        <v>1790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1790</v>
      </c>
      <c r="O13" s="44">
        <f t="shared" si="2"/>
        <v>9.0404040404040398</v>
      </c>
      <c r="P13" s="9"/>
    </row>
    <row r="14" spans="1:133">
      <c r="A14" s="12"/>
      <c r="B14" s="23">
        <v>343.2</v>
      </c>
      <c r="C14" s="19" t="s">
        <v>20</v>
      </c>
      <c r="D14" s="43">
        <v>6663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6663</v>
      </c>
      <c r="O14" s="44">
        <f t="shared" si="2"/>
        <v>33.651515151515149</v>
      </c>
      <c r="P14" s="9"/>
    </row>
    <row r="15" spans="1:133">
      <c r="A15" s="12"/>
      <c r="B15" s="23">
        <v>343.6</v>
      </c>
      <c r="C15" s="19" t="s">
        <v>21</v>
      </c>
      <c r="D15" s="43">
        <v>48177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48177</v>
      </c>
      <c r="O15" s="44">
        <f t="shared" si="2"/>
        <v>243.31818181818181</v>
      </c>
      <c r="P15" s="9"/>
    </row>
    <row r="16" spans="1:133" ht="15.75">
      <c r="A16" s="27" t="s">
        <v>1</v>
      </c>
      <c r="B16" s="28"/>
      <c r="C16" s="29"/>
      <c r="D16" s="30">
        <f t="shared" ref="D16:M16" si="5">SUM(D17:D17)</f>
        <v>1659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1659</v>
      </c>
      <c r="O16" s="42">
        <f t="shared" si="2"/>
        <v>8.3787878787878789</v>
      </c>
      <c r="P16" s="10"/>
    </row>
    <row r="17" spans="1:119">
      <c r="A17" s="12"/>
      <c r="B17" s="23">
        <v>369.9</v>
      </c>
      <c r="C17" s="19" t="s">
        <v>25</v>
      </c>
      <c r="D17" s="43">
        <v>1659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1659</v>
      </c>
      <c r="O17" s="44">
        <f t="shared" si="2"/>
        <v>8.3787878787878789</v>
      </c>
      <c r="P17" s="9"/>
    </row>
    <row r="18" spans="1:119" ht="15.75">
      <c r="A18" s="27" t="s">
        <v>18</v>
      </c>
      <c r="B18" s="28"/>
      <c r="C18" s="29"/>
      <c r="D18" s="30">
        <f t="shared" ref="D18:M18" si="6">SUM(D19:D20)</f>
        <v>331133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331133</v>
      </c>
      <c r="O18" s="42">
        <f t="shared" si="2"/>
        <v>1672.3888888888889</v>
      </c>
      <c r="P18" s="9"/>
    </row>
    <row r="19" spans="1:119">
      <c r="A19" s="12"/>
      <c r="B19" s="23">
        <v>381</v>
      </c>
      <c r="C19" s="19" t="s">
        <v>26</v>
      </c>
      <c r="D19" s="43">
        <v>3300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3300</v>
      </c>
      <c r="O19" s="44">
        <f t="shared" si="2"/>
        <v>16.666666666666668</v>
      </c>
      <c r="P19" s="9"/>
    </row>
    <row r="20" spans="1:119" ht="15.75" thickBot="1">
      <c r="A20" s="12"/>
      <c r="B20" s="23">
        <v>389.2</v>
      </c>
      <c r="C20" s="19" t="s">
        <v>49</v>
      </c>
      <c r="D20" s="43">
        <v>327833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327833</v>
      </c>
      <c r="O20" s="44">
        <f t="shared" si="2"/>
        <v>1655.7222222222222</v>
      </c>
      <c r="P20" s="9"/>
    </row>
    <row r="21" spans="1:119" ht="16.5" thickBot="1">
      <c r="A21" s="13" t="s">
        <v>22</v>
      </c>
      <c r="B21" s="21"/>
      <c r="C21" s="20"/>
      <c r="D21" s="14">
        <f>SUM(D5,D8,D12,D16,D18)</f>
        <v>434653</v>
      </c>
      <c r="E21" s="14">
        <f t="shared" ref="E21:M21" si="7">SUM(E5,E8,E12,E16,E18)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434653</v>
      </c>
      <c r="O21" s="36">
        <f t="shared" si="2"/>
        <v>2195.2171717171718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50</v>
      </c>
      <c r="M23" s="45"/>
      <c r="N23" s="45"/>
      <c r="O23" s="40">
        <v>198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47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17051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17051</v>
      </c>
      <c r="O5" s="31">
        <f t="shared" ref="O5:O27" si="2">(N5/O$29)</f>
        <v>80.810426540284354</v>
      </c>
      <c r="P5" s="6"/>
    </row>
    <row r="6" spans="1:133">
      <c r="A6" s="12"/>
      <c r="B6" s="23">
        <v>312.60000000000002</v>
      </c>
      <c r="C6" s="19" t="s">
        <v>8</v>
      </c>
      <c r="D6" s="43">
        <v>9399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9399</v>
      </c>
      <c r="O6" s="44">
        <f t="shared" si="2"/>
        <v>44.545023696682463</v>
      </c>
      <c r="P6" s="9"/>
    </row>
    <row r="7" spans="1:133">
      <c r="A7" s="12"/>
      <c r="B7" s="23">
        <v>314.39999999999998</v>
      </c>
      <c r="C7" s="19" t="s">
        <v>39</v>
      </c>
      <c r="D7" s="43">
        <v>6998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6998</v>
      </c>
      <c r="O7" s="44">
        <f t="shared" si="2"/>
        <v>33.165876777251185</v>
      </c>
      <c r="P7" s="9"/>
    </row>
    <row r="8" spans="1:133">
      <c r="A8" s="12"/>
      <c r="B8" s="23">
        <v>314.7</v>
      </c>
      <c r="C8" s="19" t="s">
        <v>40</v>
      </c>
      <c r="D8" s="43">
        <v>560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560</v>
      </c>
      <c r="O8" s="44">
        <f t="shared" si="2"/>
        <v>2.6540284360189572</v>
      </c>
      <c r="P8" s="9"/>
    </row>
    <row r="9" spans="1:133">
      <c r="A9" s="12"/>
      <c r="B9" s="23">
        <v>314.89999999999998</v>
      </c>
      <c r="C9" s="19" t="s">
        <v>9</v>
      </c>
      <c r="D9" s="43">
        <v>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</v>
      </c>
      <c r="O9" s="44">
        <f t="shared" si="2"/>
        <v>0.44549763033175355</v>
      </c>
      <c r="P9" s="9"/>
    </row>
    <row r="10" spans="1:133" ht="15.75">
      <c r="A10" s="27" t="s">
        <v>10</v>
      </c>
      <c r="B10" s="28"/>
      <c r="C10" s="29"/>
      <c r="D10" s="30">
        <f t="shared" ref="D10:M10" si="3">SUM(D11:D17)</f>
        <v>218280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70000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288280</v>
      </c>
      <c r="O10" s="42">
        <f t="shared" si="2"/>
        <v>1366.255924170616</v>
      </c>
      <c r="P10" s="10"/>
    </row>
    <row r="11" spans="1:133">
      <c r="A11" s="12"/>
      <c r="B11" s="23">
        <v>331.1</v>
      </c>
      <c r="C11" s="19" t="s">
        <v>41</v>
      </c>
      <c r="D11" s="43">
        <v>14451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14451</v>
      </c>
      <c r="O11" s="44">
        <f t="shared" si="2"/>
        <v>68.488151658767777</v>
      </c>
      <c r="P11" s="9"/>
    </row>
    <row r="12" spans="1:133">
      <c r="A12" s="12"/>
      <c r="B12" s="23">
        <v>334.35</v>
      </c>
      <c r="C12" s="19" t="s">
        <v>42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70000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70000</v>
      </c>
      <c r="O12" s="44">
        <f t="shared" si="2"/>
        <v>331.7535545023697</v>
      </c>
      <c r="P12" s="9"/>
    </row>
    <row r="13" spans="1:133">
      <c r="A13" s="12"/>
      <c r="B13" s="23">
        <v>334.7</v>
      </c>
      <c r="C13" s="19" t="s">
        <v>43</v>
      </c>
      <c r="D13" s="43">
        <v>164953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164953</v>
      </c>
      <c r="O13" s="44">
        <f t="shared" si="2"/>
        <v>781.76777251184831</v>
      </c>
      <c r="P13" s="9"/>
    </row>
    <row r="14" spans="1:133">
      <c r="A14" s="12"/>
      <c r="B14" s="23">
        <v>334.9</v>
      </c>
      <c r="C14" s="19" t="s">
        <v>44</v>
      </c>
      <c r="D14" s="43">
        <v>3000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3000</v>
      </c>
      <c r="O14" s="44">
        <f t="shared" si="2"/>
        <v>14.218009478672986</v>
      </c>
      <c r="P14" s="9"/>
    </row>
    <row r="15" spans="1:133">
      <c r="A15" s="12"/>
      <c r="B15" s="23">
        <v>335.12</v>
      </c>
      <c r="C15" s="19" t="s">
        <v>11</v>
      </c>
      <c r="D15" s="43">
        <v>16637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16637</v>
      </c>
      <c r="O15" s="44">
        <f t="shared" si="2"/>
        <v>78.848341232227483</v>
      </c>
      <c r="P15" s="9"/>
    </row>
    <row r="16" spans="1:133">
      <c r="A16" s="12"/>
      <c r="B16" s="23">
        <v>335.18</v>
      </c>
      <c r="C16" s="19" t="s">
        <v>12</v>
      </c>
      <c r="D16" s="43">
        <v>4310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4310</v>
      </c>
      <c r="O16" s="44">
        <f t="shared" si="2"/>
        <v>20.42654028436019</v>
      </c>
      <c r="P16" s="9"/>
    </row>
    <row r="17" spans="1:119">
      <c r="A17" s="12"/>
      <c r="B17" s="23">
        <v>335.32</v>
      </c>
      <c r="C17" s="19" t="s">
        <v>36</v>
      </c>
      <c r="D17" s="43">
        <v>14929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14929</v>
      </c>
      <c r="O17" s="44">
        <f t="shared" si="2"/>
        <v>70.753554502369667</v>
      </c>
      <c r="P17" s="9"/>
    </row>
    <row r="18" spans="1:119" ht="15.75">
      <c r="A18" s="27" t="s">
        <v>17</v>
      </c>
      <c r="B18" s="28"/>
      <c r="C18" s="29"/>
      <c r="D18" s="30">
        <f t="shared" ref="D18:M18" si="4">SUM(D19:D21)</f>
        <v>1799</v>
      </c>
      <c r="E18" s="30">
        <f t="shared" si="4"/>
        <v>0</v>
      </c>
      <c r="F18" s="30">
        <f t="shared" si="4"/>
        <v>0</v>
      </c>
      <c r="G18" s="30">
        <f t="shared" si="4"/>
        <v>0</v>
      </c>
      <c r="H18" s="30">
        <f t="shared" si="4"/>
        <v>0</v>
      </c>
      <c r="I18" s="30">
        <f t="shared" si="4"/>
        <v>58173</v>
      </c>
      <c r="J18" s="30">
        <f t="shared" si="4"/>
        <v>0</v>
      </c>
      <c r="K18" s="30">
        <f t="shared" si="4"/>
        <v>0</v>
      </c>
      <c r="L18" s="30">
        <f t="shared" si="4"/>
        <v>0</v>
      </c>
      <c r="M18" s="30">
        <f t="shared" si="4"/>
        <v>0</v>
      </c>
      <c r="N18" s="30">
        <f t="shared" si="1"/>
        <v>59972</v>
      </c>
      <c r="O18" s="42">
        <f t="shared" si="2"/>
        <v>284.22748815165875</v>
      </c>
      <c r="P18" s="10"/>
    </row>
    <row r="19" spans="1:119">
      <c r="A19" s="12"/>
      <c r="B19" s="23">
        <v>341.51</v>
      </c>
      <c r="C19" s="19" t="s">
        <v>19</v>
      </c>
      <c r="D19" s="43">
        <v>1799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1799</v>
      </c>
      <c r="O19" s="44">
        <f t="shared" si="2"/>
        <v>8.5260663507109005</v>
      </c>
      <c r="P19" s="9"/>
    </row>
    <row r="20" spans="1:119">
      <c r="A20" s="12"/>
      <c r="B20" s="23">
        <v>343.6</v>
      </c>
      <c r="C20" s="19" t="s">
        <v>21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56016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56016</v>
      </c>
      <c r="O20" s="44">
        <f t="shared" si="2"/>
        <v>265.478672985782</v>
      </c>
      <c r="P20" s="9"/>
    </row>
    <row r="21" spans="1:119">
      <c r="A21" s="12"/>
      <c r="B21" s="23">
        <v>343.9</v>
      </c>
      <c r="C21" s="19" t="s">
        <v>45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2157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2157</v>
      </c>
      <c r="O21" s="44">
        <f t="shared" si="2"/>
        <v>10.222748815165877</v>
      </c>
      <c r="P21" s="9"/>
    </row>
    <row r="22" spans="1:119" ht="15.75">
      <c r="A22" s="27" t="s">
        <v>1</v>
      </c>
      <c r="B22" s="28"/>
      <c r="C22" s="29"/>
      <c r="D22" s="30">
        <f t="shared" ref="D22:M22" si="5">SUM(D23:D24)</f>
        <v>8442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8442</v>
      </c>
      <c r="O22" s="42">
        <f t="shared" si="2"/>
        <v>40.009478672985779</v>
      </c>
      <c r="P22" s="10"/>
    </row>
    <row r="23" spans="1:119">
      <c r="A23" s="12"/>
      <c r="B23" s="23">
        <v>361.1</v>
      </c>
      <c r="C23" s="19" t="s">
        <v>24</v>
      </c>
      <c r="D23" s="43">
        <v>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</v>
      </c>
      <c r="O23" s="44">
        <f t="shared" si="2"/>
        <v>1.4218009478672985E-2</v>
      </c>
      <c r="P23" s="9"/>
    </row>
    <row r="24" spans="1:119">
      <c r="A24" s="12"/>
      <c r="B24" s="23">
        <v>369.9</v>
      </c>
      <c r="C24" s="19" t="s">
        <v>25</v>
      </c>
      <c r="D24" s="43">
        <v>8439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8439</v>
      </c>
      <c r="O24" s="44">
        <f t="shared" si="2"/>
        <v>39.995260663507111</v>
      </c>
      <c r="P24" s="9"/>
    </row>
    <row r="25" spans="1:119" ht="15.75">
      <c r="A25" s="27" t="s">
        <v>18</v>
      </c>
      <c r="B25" s="28"/>
      <c r="C25" s="29"/>
      <c r="D25" s="30">
        <f t="shared" ref="D25:M25" si="6">SUM(D26:D26)</f>
        <v>2960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2960</v>
      </c>
      <c r="O25" s="42">
        <f t="shared" si="2"/>
        <v>14.028436018957345</v>
      </c>
      <c r="P25" s="9"/>
    </row>
    <row r="26" spans="1:119" ht="15.75" thickBot="1">
      <c r="A26" s="12"/>
      <c r="B26" s="23">
        <v>381</v>
      </c>
      <c r="C26" s="19" t="s">
        <v>26</v>
      </c>
      <c r="D26" s="43">
        <v>2960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2960</v>
      </c>
      <c r="O26" s="44">
        <f t="shared" si="2"/>
        <v>14.028436018957345</v>
      </c>
      <c r="P26" s="9"/>
    </row>
    <row r="27" spans="1:119" ht="16.5" thickBot="1">
      <c r="A27" s="13" t="s">
        <v>22</v>
      </c>
      <c r="B27" s="21"/>
      <c r="C27" s="20"/>
      <c r="D27" s="14">
        <f>SUM(D5,D10,D18,D22,D25)</f>
        <v>248532</v>
      </c>
      <c r="E27" s="14">
        <f t="shared" ref="E27:M27" si="7">SUM(E5,E10,E18,E22,E25)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128173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376705</v>
      </c>
      <c r="O27" s="36">
        <f t="shared" si="2"/>
        <v>1785.3317535545023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5" t="s">
        <v>46</v>
      </c>
      <c r="M29" s="45"/>
      <c r="N29" s="45"/>
      <c r="O29" s="40">
        <v>211</v>
      </c>
    </row>
    <row r="30" spans="1:119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19" ht="15.75" customHeight="1" thickBot="1">
      <c r="A31" s="49" t="s">
        <v>47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9055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9055</v>
      </c>
      <c r="O5" s="31">
        <f t="shared" ref="O5:O23" si="2">(N5/O$25)</f>
        <v>39.1991341991342</v>
      </c>
      <c r="P5" s="6"/>
    </row>
    <row r="6" spans="1:133">
      <c r="A6" s="12"/>
      <c r="B6" s="23">
        <v>312.60000000000002</v>
      </c>
      <c r="C6" s="19" t="s">
        <v>8</v>
      </c>
      <c r="D6" s="43">
        <v>8547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8547</v>
      </c>
      <c r="O6" s="44">
        <f t="shared" si="2"/>
        <v>37</v>
      </c>
      <c r="P6" s="9"/>
    </row>
    <row r="7" spans="1:133">
      <c r="A7" s="12"/>
      <c r="B7" s="23">
        <v>314.89999999999998</v>
      </c>
      <c r="C7" s="19" t="s">
        <v>9</v>
      </c>
      <c r="D7" s="43">
        <v>508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508</v>
      </c>
      <c r="O7" s="44">
        <f t="shared" si="2"/>
        <v>2.1991341991341993</v>
      </c>
      <c r="P7" s="9"/>
    </row>
    <row r="8" spans="1:133" ht="15.75">
      <c r="A8" s="27" t="s">
        <v>10</v>
      </c>
      <c r="B8" s="28"/>
      <c r="C8" s="29"/>
      <c r="D8" s="30">
        <f t="shared" ref="D8:M8" si="3">SUM(D9:D11)</f>
        <v>39978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39978</v>
      </c>
      <c r="O8" s="42">
        <f t="shared" si="2"/>
        <v>173.06493506493507</v>
      </c>
      <c r="P8" s="10"/>
    </row>
    <row r="9" spans="1:133">
      <c r="A9" s="12"/>
      <c r="B9" s="23">
        <v>335.12</v>
      </c>
      <c r="C9" s="19" t="s">
        <v>11</v>
      </c>
      <c r="D9" s="43">
        <v>16854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16854</v>
      </c>
      <c r="O9" s="44">
        <f t="shared" si="2"/>
        <v>72.961038961038966</v>
      </c>
      <c r="P9" s="9"/>
    </row>
    <row r="10" spans="1:133">
      <c r="A10" s="12"/>
      <c r="B10" s="23">
        <v>335.18</v>
      </c>
      <c r="C10" s="19" t="s">
        <v>12</v>
      </c>
      <c r="D10" s="43">
        <v>4309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4309</v>
      </c>
      <c r="O10" s="44">
        <f t="shared" si="2"/>
        <v>18.653679653679653</v>
      </c>
      <c r="P10" s="9"/>
    </row>
    <row r="11" spans="1:133">
      <c r="A11" s="12"/>
      <c r="B11" s="23">
        <v>335.32</v>
      </c>
      <c r="C11" s="19" t="s">
        <v>36</v>
      </c>
      <c r="D11" s="43">
        <v>18815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18815</v>
      </c>
      <c r="O11" s="44">
        <f t="shared" si="2"/>
        <v>81.450216450216445</v>
      </c>
      <c r="P11" s="9"/>
    </row>
    <row r="12" spans="1:133" ht="15.75">
      <c r="A12" s="27" t="s">
        <v>17</v>
      </c>
      <c r="B12" s="28"/>
      <c r="C12" s="29"/>
      <c r="D12" s="30">
        <f t="shared" ref="D12:M12" si="4">SUM(D13:D15)</f>
        <v>63607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1"/>
        <v>63607</v>
      </c>
      <c r="O12" s="42">
        <f t="shared" si="2"/>
        <v>275.35497835497836</v>
      </c>
      <c r="P12" s="10"/>
    </row>
    <row r="13" spans="1:133">
      <c r="A13" s="12"/>
      <c r="B13" s="23">
        <v>341.51</v>
      </c>
      <c r="C13" s="19" t="s">
        <v>19</v>
      </c>
      <c r="D13" s="43">
        <v>1792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1792</v>
      </c>
      <c r="O13" s="44">
        <f t="shared" si="2"/>
        <v>7.7575757575757578</v>
      </c>
      <c r="P13" s="9"/>
    </row>
    <row r="14" spans="1:133">
      <c r="A14" s="12"/>
      <c r="B14" s="23">
        <v>343.2</v>
      </c>
      <c r="C14" s="19" t="s">
        <v>20</v>
      </c>
      <c r="D14" s="43">
        <v>6340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6340</v>
      </c>
      <c r="O14" s="44">
        <f t="shared" si="2"/>
        <v>27.445887445887447</v>
      </c>
      <c r="P14" s="9"/>
    </row>
    <row r="15" spans="1:133">
      <c r="A15" s="12"/>
      <c r="B15" s="23">
        <v>343.6</v>
      </c>
      <c r="C15" s="19" t="s">
        <v>21</v>
      </c>
      <c r="D15" s="43">
        <v>55475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55475</v>
      </c>
      <c r="O15" s="44">
        <f t="shared" si="2"/>
        <v>240.15151515151516</v>
      </c>
      <c r="P15" s="9"/>
    </row>
    <row r="16" spans="1:133" ht="15.75">
      <c r="A16" s="27" t="s">
        <v>1</v>
      </c>
      <c r="B16" s="28"/>
      <c r="C16" s="29"/>
      <c r="D16" s="30">
        <f t="shared" ref="D16:M16" si="5">SUM(D17:D18)</f>
        <v>8315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8315</v>
      </c>
      <c r="O16" s="42">
        <f t="shared" si="2"/>
        <v>35.995670995670999</v>
      </c>
      <c r="P16" s="10"/>
    </row>
    <row r="17" spans="1:119">
      <c r="A17" s="12"/>
      <c r="B17" s="23">
        <v>361.1</v>
      </c>
      <c r="C17" s="19" t="s">
        <v>24</v>
      </c>
      <c r="D17" s="43">
        <v>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</v>
      </c>
      <c r="O17" s="44">
        <f t="shared" si="2"/>
        <v>2.1645021645021644E-2</v>
      </c>
      <c r="P17" s="9"/>
    </row>
    <row r="18" spans="1:119">
      <c r="A18" s="12"/>
      <c r="B18" s="23">
        <v>369.9</v>
      </c>
      <c r="C18" s="19" t="s">
        <v>25</v>
      </c>
      <c r="D18" s="43">
        <v>8310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8310</v>
      </c>
      <c r="O18" s="44">
        <f t="shared" si="2"/>
        <v>35.974025974025977</v>
      </c>
      <c r="P18" s="9"/>
    </row>
    <row r="19" spans="1:119" ht="15.75">
      <c r="A19" s="27" t="s">
        <v>18</v>
      </c>
      <c r="B19" s="28"/>
      <c r="C19" s="29"/>
      <c r="D19" s="30">
        <f t="shared" ref="D19:M19" si="6">SUM(D20:D22)</f>
        <v>232531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58962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291493</v>
      </c>
      <c r="O19" s="42">
        <f t="shared" si="2"/>
        <v>1261.8744588744589</v>
      </c>
      <c r="P19" s="9"/>
    </row>
    <row r="20" spans="1:119">
      <c r="A20" s="12"/>
      <c r="B20" s="23">
        <v>381</v>
      </c>
      <c r="C20" s="19" t="s">
        <v>26</v>
      </c>
      <c r="D20" s="43">
        <v>5397</v>
      </c>
      <c r="E20" s="43">
        <v>0</v>
      </c>
      <c r="F20" s="43">
        <v>0</v>
      </c>
      <c r="G20" s="43">
        <v>0</v>
      </c>
      <c r="H20" s="43">
        <v>0</v>
      </c>
      <c r="I20" s="43">
        <v>58962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64359</v>
      </c>
      <c r="O20" s="44">
        <f t="shared" si="2"/>
        <v>278.61038961038963</v>
      </c>
      <c r="P20" s="9"/>
    </row>
    <row r="21" spans="1:119">
      <c r="A21" s="12"/>
      <c r="B21" s="23">
        <v>389.3</v>
      </c>
      <c r="C21" s="19" t="s">
        <v>27</v>
      </c>
      <c r="D21" s="43">
        <v>224134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224134</v>
      </c>
      <c r="O21" s="44">
        <f t="shared" si="2"/>
        <v>970.27705627705632</v>
      </c>
      <c r="P21" s="9"/>
    </row>
    <row r="22" spans="1:119" ht="15.75" thickBot="1">
      <c r="A22" s="12"/>
      <c r="B22" s="23">
        <v>389.4</v>
      </c>
      <c r="C22" s="19" t="s">
        <v>28</v>
      </c>
      <c r="D22" s="43">
        <v>3000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3000</v>
      </c>
      <c r="O22" s="44">
        <f t="shared" si="2"/>
        <v>12.987012987012987</v>
      </c>
      <c r="P22" s="9"/>
    </row>
    <row r="23" spans="1:119" ht="16.5" thickBot="1">
      <c r="A23" s="13" t="s">
        <v>22</v>
      </c>
      <c r="B23" s="21"/>
      <c r="C23" s="20"/>
      <c r="D23" s="14">
        <f>SUM(D5,D8,D12,D16,D19)</f>
        <v>353486</v>
      </c>
      <c r="E23" s="14">
        <f t="shared" ref="E23:M23" si="7">SUM(E5,E8,E12,E16,E19)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58962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412448</v>
      </c>
      <c r="O23" s="36">
        <f t="shared" si="2"/>
        <v>1785.4891774891776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35</v>
      </c>
      <c r="M25" s="45"/>
      <c r="N25" s="45"/>
      <c r="O25" s="40">
        <v>231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thickBot="1">
      <c r="A27" s="49" t="s">
        <v>47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9090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7" si="1">SUM(D5:M5)</f>
        <v>9090</v>
      </c>
      <c r="O5" s="31">
        <f t="shared" ref="O5:O17" si="2">(N5/O$19)</f>
        <v>39.521739130434781</v>
      </c>
      <c r="P5" s="6"/>
    </row>
    <row r="6" spans="1:133">
      <c r="A6" s="12"/>
      <c r="B6" s="23">
        <v>312.60000000000002</v>
      </c>
      <c r="C6" s="19" t="s">
        <v>8</v>
      </c>
      <c r="D6" s="43">
        <v>8421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8421</v>
      </c>
      <c r="O6" s="44">
        <f t="shared" si="2"/>
        <v>36.61304347826087</v>
      </c>
      <c r="P6" s="9"/>
    </row>
    <row r="7" spans="1:133">
      <c r="A7" s="12"/>
      <c r="B7" s="23">
        <v>314.89999999999998</v>
      </c>
      <c r="C7" s="19" t="s">
        <v>9</v>
      </c>
      <c r="D7" s="43">
        <v>596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596</v>
      </c>
      <c r="O7" s="44">
        <f t="shared" si="2"/>
        <v>2.5913043478260871</v>
      </c>
      <c r="P7" s="9"/>
    </row>
    <row r="8" spans="1:133">
      <c r="A8" s="12"/>
      <c r="B8" s="23">
        <v>315</v>
      </c>
      <c r="C8" s="19" t="s">
        <v>57</v>
      </c>
      <c r="D8" s="43">
        <v>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</v>
      </c>
      <c r="O8" s="44">
        <f t="shared" si="2"/>
        <v>0.31739130434782609</v>
      </c>
      <c r="P8" s="9"/>
    </row>
    <row r="9" spans="1:133" ht="15.75">
      <c r="A9" s="27" t="s">
        <v>10</v>
      </c>
      <c r="B9" s="28"/>
      <c r="C9" s="29"/>
      <c r="D9" s="30">
        <f t="shared" ref="D9:M9" si="3">SUM(D10:D12)</f>
        <v>36369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36369</v>
      </c>
      <c r="O9" s="42">
        <f t="shared" si="2"/>
        <v>158.12608695652173</v>
      </c>
      <c r="P9" s="10"/>
    </row>
    <row r="10" spans="1:133">
      <c r="A10" s="12"/>
      <c r="B10" s="23">
        <v>335.12</v>
      </c>
      <c r="C10" s="19" t="s">
        <v>11</v>
      </c>
      <c r="D10" s="43">
        <v>18347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18347</v>
      </c>
      <c r="O10" s="44">
        <f t="shared" si="2"/>
        <v>79.769565217391303</v>
      </c>
      <c r="P10" s="9"/>
    </row>
    <row r="11" spans="1:133">
      <c r="A11" s="12"/>
      <c r="B11" s="23">
        <v>335.18</v>
      </c>
      <c r="C11" s="19" t="s">
        <v>12</v>
      </c>
      <c r="D11" s="43">
        <v>5318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5318</v>
      </c>
      <c r="O11" s="44">
        <f t="shared" si="2"/>
        <v>23.121739130434783</v>
      </c>
      <c r="P11" s="9"/>
    </row>
    <row r="12" spans="1:133">
      <c r="A12" s="12"/>
      <c r="B12" s="23">
        <v>335.32</v>
      </c>
      <c r="C12" s="19" t="s">
        <v>36</v>
      </c>
      <c r="D12" s="43">
        <v>12704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12704</v>
      </c>
      <c r="O12" s="44">
        <f t="shared" si="2"/>
        <v>55.234782608695653</v>
      </c>
      <c r="P12" s="9"/>
    </row>
    <row r="13" spans="1:133" ht="15.75">
      <c r="A13" s="27" t="s">
        <v>17</v>
      </c>
      <c r="B13" s="28"/>
      <c r="C13" s="29"/>
      <c r="D13" s="30">
        <f t="shared" ref="D13:M13" si="4">SUM(D14:D16)</f>
        <v>10657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48427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1"/>
        <v>59084</v>
      </c>
      <c r="O13" s="42">
        <f t="shared" si="2"/>
        <v>256.88695652173914</v>
      </c>
      <c r="P13" s="10"/>
    </row>
    <row r="14" spans="1:133">
      <c r="A14" s="12"/>
      <c r="B14" s="23">
        <v>341.51</v>
      </c>
      <c r="C14" s="19" t="s">
        <v>19</v>
      </c>
      <c r="D14" s="43">
        <v>3878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3878</v>
      </c>
      <c r="O14" s="44">
        <f t="shared" si="2"/>
        <v>16.860869565217392</v>
      </c>
      <c r="P14" s="9"/>
    </row>
    <row r="15" spans="1:133">
      <c r="A15" s="12"/>
      <c r="B15" s="23">
        <v>343.2</v>
      </c>
      <c r="C15" s="19" t="s">
        <v>20</v>
      </c>
      <c r="D15" s="43">
        <v>6779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6779</v>
      </c>
      <c r="O15" s="44">
        <f t="shared" si="2"/>
        <v>29.473913043478262</v>
      </c>
      <c r="P15" s="9"/>
    </row>
    <row r="16" spans="1:133" ht="15.75" thickBot="1">
      <c r="A16" s="12"/>
      <c r="B16" s="23">
        <v>343.6</v>
      </c>
      <c r="C16" s="19" t="s">
        <v>21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48427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48427</v>
      </c>
      <c r="O16" s="44">
        <f t="shared" si="2"/>
        <v>210.55217391304348</v>
      </c>
      <c r="P16" s="9"/>
    </row>
    <row r="17" spans="1:119" ht="16.5" thickBot="1">
      <c r="A17" s="13" t="s">
        <v>22</v>
      </c>
      <c r="B17" s="21"/>
      <c r="C17" s="20"/>
      <c r="D17" s="14">
        <f>SUM(D5,D9,D13)</f>
        <v>56116</v>
      </c>
      <c r="E17" s="14">
        <f t="shared" ref="E17:M17" si="5">SUM(E5,E9,E13)</f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48427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1"/>
        <v>104543</v>
      </c>
      <c r="O17" s="36">
        <f t="shared" si="2"/>
        <v>454.53478260869565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7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45" t="s">
        <v>58</v>
      </c>
      <c r="M19" s="45"/>
      <c r="N19" s="45"/>
      <c r="O19" s="40">
        <v>230</v>
      </c>
    </row>
    <row r="20" spans="1:119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</row>
    <row r="21" spans="1:119" ht="15.75" customHeight="1" thickBot="1">
      <c r="A21" s="49" t="s">
        <v>47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5"/>
      <c r="M3" s="66"/>
      <c r="N3" s="34"/>
      <c r="O3" s="35"/>
      <c r="P3" s="67" t="s">
        <v>94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95</v>
      </c>
      <c r="N4" s="33" t="s">
        <v>7</v>
      </c>
      <c r="O4" s="33" t="s">
        <v>96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97</v>
      </c>
      <c r="B5" s="24"/>
      <c r="C5" s="24"/>
      <c r="D5" s="25">
        <f t="shared" ref="D5:N5" si="0">SUM(D6:D10)</f>
        <v>37516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8" si="1">SUM(D5:N5)</f>
        <v>37516</v>
      </c>
      <c r="P5" s="31">
        <f t="shared" ref="P5:P18" si="2">(O5/P$20)</f>
        <v>170.52727272727273</v>
      </c>
      <c r="Q5" s="6"/>
    </row>
    <row r="6" spans="1:134">
      <c r="A6" s="12"/>
      <c r="B6" s="23">
        <v>311</v>
      </c>
      <c r="C6" s="19" t="s">
        <v>72</v>
      </c>
      <c r="D6" s="43">
        <v>2022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2022</v>
      </c>
      <c r="P6" s="44">
        <f t="shared" si="2"/>
        <v>9.1909090909090914</v>
      </c>
      <c r="Q6" s="9"/>
    </row>
    <row r="7" spans="1:134">
      <c r="A7" s="12"/>
      <c r="B7" s="23">
        <v>312.41000000000003</v>
      </c>
      <c r="C7" s="19" t="s">
        <v>98</v>
      </c>
      <c r="D7" s="43">
        <v>6697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6697</v>
      </c>
      <c r="P7" s="44">
        <f t="shared" si="2"/>
        <v>30.440909090909091</v>
      </c>
      <c r="Q7" s="9"/>
    </row>
    <row r="8" spans="1:134">
      <c r="A8" s="12"/>
      <c r="B8" s="23">
        <v>312.61</v>
      </c>
      <c r="C8" s="19" t="s">
        <v>99</v>
      </c>
      <c r="D8" s="43">
        <v>14093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14093</v>
      </c>
      <c r="P8" s="44">
        <f t="shared" si="2"/>
        <v>64.059090909090912</v>
      </c>
      <c r="Q8" s="9"/>
    </row>
    <row r="9" spans="1:134">
      <c r="A9" s="12"/>
      <c r="B9" s="23">
        <v>314.10000000000002</v>
      </c>
      <c r="C9" s="19" t="s">
        <v>60</v>
      </c>
      <c r="D9" s="43">
        <v>14632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14632</v>
      </c>
      <c r="P9" s="44">
        <f t="shared" si="2"/>
        <v>66.509090909090915</v>
      </c>
      <c r="Q9" s="9"/>
    </row>
    <row r="10" spans="1:134">
      <c r="A10" s="12"/>
      <c r="B10" s="23">
        <v>315.10000000000002</v>
      </c>
      <c r="C10" s="19" t="s">
        <v>100</v>
      </c>
      <c r="D10" s="43">
        <v>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72</v>
      </c>
      <c r="P10" s="44">
        <f t="shared" si="2"/>
        <v>0.32727272727272727</v>
      </c>
      <c r="Q10" s="9"/>
    </row>
    <row r="11" spans="1:134" ht="15.75">
      <c r="A11" s="27" t="s">
        <v>101</v>
      </c>
      <c r="B11" s="28"/>
      <c r="C11" s="29"/>
      <c r="D11" s="30">
        <f t="shared" ref="D11:N11" si="3">SUM(D12:D13)</f>
        <v>27978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27978</v>
      </c>
      <c r="P11" s="42">
        <f t="shared" si="2"/>
        <v>127.17272727272727</v>
      </c>
      <c r="Q11" s="10"/>
    </row>
    <row r="12" spans="1:134">
      <c r="A12" s="12"/>
      <c r="B12" s="23">
        <v>335.125</v>
      </c>
      <c r="C12" s="19" t="s">
        <v>102</v>
      </c>
      <c r="D12" s="43">
        <v>21836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21836</v>
      </c>
      <c r="P12" s="44">
        <f t="shared" si="2"/>
        <v>99.25454545454545</v>
      </c>
      <c r="Q12" s="9"/>
    </row>
    <row r="13" spans="1:134">
      <c r="A13" s="12"/>
      <c r="B13" s="23">
        <v>335.18</v>
      </c>
      <c r="C13" s="19" t="s">
        <v>103</v>
      </c>
      <c r="D13" s="43">
        <v>6142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6142</v>
      </c>
      <c r="P13" s="44">
        <f t="shared" si="2"/>
        <v>27.918181818181818</v>
      </c>
      <c r="Q13" s="9"/>
    </row>
    <row r="14" spans="1:134" ht="15.75">
      <c r="A14" s="27" t="s">
        <v>17</v>
      </c>
      <c r="B14" s="28"/>
      <c r="C14" s="29"/>
      <c r="D14" s="30">
        <f t="shared" ref="D14:N14" si="4">SUM(D15:D15)</f>
        <v>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83521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1"/>
        <v>83521</v>
      </c>
      <c r="P14" s="42">
        <f t="shared" si="2"/>
        <v>379.64090909090908</v>
      </c>
      <c r="Q14" s="10"/>
    </row>
    <row r="15" spans="1:134">
      <c r="A15" s="12"/>
      <c r="B15" s="23">
        <v>343.6</v>
      </c>
      <c r="C15" s="19" t="s">
        <v>21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83521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83521</v>
      </c>
      <c r="P15" s="44">
        <f t="shared" si="2"/>
        <v>379.64090909090908</v>
      </c>
      <c r="Q15" s="9"/>
    </row>
    <row r="16" spans="1:134" ht="15.75">
      <c r="A16" s="27" t="s">
        <v>1</v>
      </c>
      <c r="B16" s="28"/>
      <c r="C16" s="29"/>
      <c r="D16" s="30">
        <f t="shared" ref="D16:N16" si="5">SUM(D17:D17)</f>
        <v>4920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5"/>
        <v>0</v>
      </c>
      <c r="O16" s="30">
        <f t="shared" si="1"/>
        <v>4920</v>
      </c>
      <c r="P16" s="42">
        <f t="shared" si="2"/>
        <v>22.363636363636363</v>
      </c>
      <c r="Q16" s="10"/>
    </row>
    <row r="17" spans="1:120" ht="15.75" thickBot="1">
      <c r="A17" s="12"/>
      <c r="B17" s="23">
        <v>362</v>
      </c>
      <c r="C17" s="19" t="s">
        <v>79</v>
      </c>
      <c r="D17" s="43">
        <v>4920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4920</v>
      </c>
      <c r="P17" s="44">
        <f t="shared" si="2"/>
        <v>22.363636363636363</v>
      </c>
      <c r="Q17" s="9"/>
    </row>
    <row r="18" spans="1:120" ht="16.5" thickBot="1">
      <c r="A18" s="13" t="s">
        <v>22</v>
      </c>
      <c r="B18" s="21"/>
      <c r="C18" s="20"/>
      <c r="D18" s="14">
        <f>SUM(D5,D11,D14,D16)</f>
        <v>70414</v>
      </c>
      <c r="E18" s="14">
        <f t="shared" ref="E18:N18" si="6">SUM(E5,E11,E14,E16)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83521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1"/>
        <v>153935</v>
      </c>
      <c r="P18" s="36">
        <f t="shared" si="2"/>
        <v>699.7045454545455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45" t="s">
        <v>104</v>
      </c>
      <c r="N20" s="45"/>
      <c r="O20" s="45"/>
      <c r="P20" s="40">
        <v>220</v>
      </c>
    </row>
    <row r="21" spans="1:120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1:120" ht="15.75" customHeight="1" thickBot="1">
      <c r="A22" s="49" t="s">
        <v>47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91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14919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14919</v>
      </c>
      <c r="O5" s="31">
        <f t="shared" ref="O5:O19" si="2">(N5/O$21)</f>
        <v>81.972527472527474</v>
      </c>
      <c r="P5" s="6"/>
    </row>
    <row r="6" spans="1:133">
      <c r="A6" s="12"/>
      <c r="B6" s="23">
        <v>312.41000000000003</v>
      </c>
      <c r="C6" s="19" t="s">
        <v>73</v>
      </c>
      <c r="D6" s="43">
        <v>5732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5732</v>
      </c>
      <c r="O6" s="44">
        <f t="shared" si="2"/>
        <v>31.494505494505493</v>
      </c>
      <c r="P6" s="9"/>
    </row>
    <row r="7" spans="1:133">
      <c r="A7" s="12"/>
      <c r="B7" s="23">
        <v>312.60000000000002</v>
      </c>
      <c r="C7" s="19" t="s">
        <v>8</v>
      </c>
      <c r="D7" s="43">
        <v>9136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9136</v>
      </c>
      <c r="O7" s="44">
        <f t="shared" si="2"/>
        <v>50.197802197802197</v>
      </c>
      <c r="P7" s="9"/>
    </row>
    <row r="8" spans="1:133">
      <c r="A8" s="12"/>
      <c r="B8" s="23">
        <v>315</v>
      </c>
      <c r="C8" s="19" t="s">
        <v>74</v>
      </c>
      <c r="D8" s="43">
        <v>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</v>
      </c>
      <c r="O8" s="44">
        <f t="shared" si="2"/>
        <v>0.28021978021978022</v>
      </c>
      <c r="P8" s="9"/>
    </row>
    <row r="9" spans="1:133" ht="15.75">
      <c r="A9" s="27" t="s">
        <v>10</v>
      </c>
      <c r="B9" s="28"/>
      <c r="C9" s="29"/>
      <c r="D9" s="30">
        <f t="shared" ref="D9:M9" si="3">SUM(D10:D12)</f>
        <v>27802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30000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57802</v>
      </c>
      <c r="O9" s="42">
        <f t="shared" si="2"/>
        <v>317.5934065934066</v>
      </c>
      <c r="P9" s="10"/>
    </row>
    <row r="10" spans="1:133">
      <c r="A10" s="12"/>
      <c r="B10" s="23">
        <v>334.35</v>
      </c>
      <c r="C10" s="19" t="s">
        <v>42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30000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30000</v>
      </c>
      <c r="O10" s="44">
        <f t="shared" si="2"/>
        <v>164.83516483516485</v>
      </c>
      <c r="P10" s="9"/>
    </row>
    <row r="11" spans="1:133">
      <c r="A11" s="12"/>
      <c r="B11" s="23">
        <v>335.12</v>
      </c>
      <c r="C11" s="19" t="s">
        <v>61</v>
      </c>
      <c r="D11" s="43">
        <v>22553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22553</v>
      </c>
      <c r="O11" s="44">
        <f t="shared" si="2"/>
        <v>123.91758241758242</v>
      </c>
      <c r="P11" s="9"/>
    </row>
    <row r="12" spans="1:133">
      <c r="A12" s="12"/>
      <c r="B12" s="23">
        <v>335.18</v>
      </c>
      <c r="C12" s="19" t="s">
        <v>62</v>
      </c>
      <c r="D12" s="43">
        <v>5249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5249</v>
      </c>
      <c r="O12" s="44">
        <f t="shared" si="2"/>
        <v>28.840659340659339</v>
      </c>
      <c r="P12" s="9"/>
    </row>
    <row r="13" spans="1:133" ht="15.75">
      <c r="A13" s="27" t="s">
        <v>17</v>
      </c>
      <c r="B13" s="28"/>
      <c r="C13" s="29"/>
      <c r="D13" s="30">
        <f t="shared" ref="D13:M13" si="4">SUM(D14:D15)</f>
        <v>2032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74312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1"/>
        <v>76344</v>
      </c>
      <c r="O13" s="42">
        <f t="shared" si="2"/>
        <v>419.47252747252747</v>
      </c>
      <c r="P13" s="10"/>
    </row>
    <row r="14" spans="1:133">
      <c r="A14" s="12"/>
      <c r="B14" s="23">
        <v>341.51</v>
      </c>
      <c r="C14" s="19" t="s">
        <v>63</v>
      </c>
      <c r="D14" s="43">
        <v>2032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2032</v>
      </c>
      <c r="O14" s="44">
        <f t="shared" si="2"/>
        <v>11.164835164835164</v>
      </c>
      <c r="P14" s="9"/>
    </row>
    <row r="15" spans="1:133">
      <c r="A15" s="12"/>
      <c r="B15" s="23">
        <v>343.6</v>
      </c>
      <c r="C15" s="19" t="s">
        <v>21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74312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74312</v>
      </c>
      <c r="O15" s="44">
        <f t="shared" si="2"/>
        <v>408.30769230769232</v>
      </c>
      <c r="P15" s="9"/>
    </row>
    <row r="16" spans="1:133" ht="15.75">
      <c r="A16" s="27" t="s">
        <v>1</v>
      </c>
      <c r="B16" s="28"/>
      <c r="C16" s="29"/>
      <c r="D16" s="30">
        <f t="shared" ref="D16:M16" si="5">SUM(D17:D18)</f>
        <v>15714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15714</v>
      </c>
      <c r="O16" s="42">
        <f t="shared" si="2"/>
        <v>86.340659340659343</v>
      </c>
      <c r="P16" s="10"/>
    </row>
    <row r="17" spans="1:119">
      <c r="A17" s="12"/>
      <c r="B17" s="23">
        <v>362</v>
      </c>
      <c r="C17" s="19" t="s">
        <v>79</v>
      </c>
      <c r="D17" s="43">
        <v>780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780</v>
      </c>
      <c r="O17" s="44">
        <f t="shared" si="2"/>
        <v>4.2857142857142856</v>
      </c>
      <c r="P17" s="9"/>
    </row>
    <row r="18" spans="1:119" ht="15.75" thickBot="1">
      <c r="A18" s="12"/>
      <c r="B18" s="23">
        <v>369.9</v>
      </c>
      <c r="C18" s="19" t="s">
        <v>25</v>
      </c>
      <c r="D18" s="43">
        <v>14934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14934</v>
      </c>
      <c r="O18" s="44">
        <f t="shared" si="2"/>
        <v>82.054945054945051</v>
      </c>
      <c r="P18" s="9"/>
    </row>
    <row r="19" spans="1:119" ht="16.5" thickBot="1">
      <c r="A19" s="13" t="s">
        <v>22</v>
      </c>
      <c r="B19" s="21"/>
      <c r="C19" s="20"/>
      <c r="D19" s="14">
        <f>SUM(D5,D9,D13,D16)</f>
        <v>60467</v>
      </c>
      <c r="E19" s="14">
        <f t="shared" ref="E19:M19" si="6">SUM(E5,E9,E13,E16)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104312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164779</v>
      </c>
      <c r="O19" s="36">
        <f t="shared" si="2"/>
        <v>905.37912087912093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92</v>
      </c>
      <c r="M21" s="45"/>
      <c r="N21" s="45"/>
      <c r="O21" s="40">
        <v>182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17622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17622</v>
      </c>
      <c r="O5" s="31">
        <f t="shared" ref="O5:O22" si="2">(N5/O$24)</f>
        <v>87.237623762376231</v>
      </c>
      <c r="P5" s="6"/>
    </row>
    <row r="6" spans="1:133">
      <c r="A6" s="12"/>
      <c r="B6" s="23">
        <v>312.41000000000003</v>
      </c>
      <c r="C6" s="19" t="s">
        <v>73</v>
      </c>
      <c r="D6" s="43">
        <v>6451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6451</v>
      </c>
      <c r="O6" s="44">
        <f t="shared" si="2"/>
        <v>31.935643564356436</v>
      </c>
      <c r="P6" s="9"/>
    </row>
    <row r="7" spans="1:133">
      <c r="A7" s="12"/>
      <c r="B7" s="23">
        <v>312.60000000000002</v>
      </c>
      <c r="C7" s="19" t="s">
        <v>8</v>
      </c>
      <c r="D7" s="43">
        <v>11139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11139</v>
      </c>
      <c r="O7" s="44">
        <f t="shared" si="2"/>
        <v>55.143564356435647</v>
      </c>
      <c r="P7" s="9"/>
    </row>
    <row r="8" spans="1:133">
      <c r="A8" s="12"/>
      <c r="B8" s="23">
        <v>315</v>
      </c>
      <c r="C8" s="19" t="s">
        <v>74</v>
      </c>
      <c r="D8" s="43">
        <v>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</v>
      </c>
      <c r="O8" s="44">
        <f t="shared" si="2"/>
        <v>0.15841584158415842</v>
      </c>
      <c r="P8" s="9"/>
    </row>
    <row r="9" spans="1:133" ht="15.75">
      <c r="A9" s="27" t="s">
        <v>10</v>
      </c>
      <c r="B9" s="28"/>
      <c r="C9" s="29"/>
      <c r="D9" s="30">
        <f t="shared" ref="D9:M9" si="3">SUM(D10:D15)</f>
        <v>55401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55401</v>
      </c>
      <c r="O9" s="42">
        <f t="shared" si="2"/>
        <v>274.26237623762376</v>
      </c>
      <c r="P9" s="10"/>
    </row>
    <row r="10" spans="1:133">
      <c r="A10" s="12"/>
      <c r="B10" s="23">
        <v>331.2</v>
      </c>
      <c r="C10" s="19" t="s">
        <v>87</v>
      </c>
      <c r="D10" s="43">
        <v>2810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2810</v>
      </c>
      <c r="O10" s="44">
        <f t="shared" si="2"/>
        <v>13.910891089108912</v>
      </c>
      <c r="P10" s="9"/>
    </row>
    <row r="11" spans="1:133">
      <c r="A11" s="12"/>
      <c r="B11" s="23">
        <v>331.35</v>
      </c>
      <c r="C11" s="19" t="s">
        <v>88</v>
      </c>
      <c r="D11" s="43">
        <v>27575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27575</v>
      </c>
      <c r="O11" s="44">
        <f t="shared" si="2"/>
        <v>136.509900990099</v>
      </c>
      <c r="P11" s="9"/>
    </row>
    <row r="12" spans="1:133">
      <c r="A12" s="12"/>
      <c r="B12" s="23">
        <v>334.2</v>
      </c>
      <c r="C12" s="19" t="s">
        <v>89</v>
      </c>
      <c r="D12" s="43">
        <v>468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468</v>
      </c>
      <c r="O12" s="44">
        <f t="shared" si="2"/>
        <v>2.3168316831683167</v>
      </c>
      <c r="P12" s="9"/>
    </row>
    <row r="13" spans="1:133">
      <c r="A13" s="12"/>
      <c r="B13" s="23">
        <v>334.35</v>
      </c>
      <c r="C13" s="19" t="s">
        <v>42</v>
      </c>
      <c r="D13" s="43">
        <v>4596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4596</v>
      </c>
      <c r="O13" s="44">
        <f t="shared" si="2"/>
        <v>22.752475247524753</v>
      </c>
      <c r="P13" s="9"/>
    </row>
    <row r="14" spans="1:133">
      <c r="A14" s="12"/>
      <c r="B14" s="23">
        <v>335.12</v>
      </c>
      <c r="C14" s="19" t="s">
        <v>61</v>
      </c>
      <c r="D14" s="43">
        <v>15472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15472</v>
      </c>
      <c r="O14" s="44">
        <f t="shared" si="2"/>
        <v>76.594059405940598</v>
      </c>
      <c r="P14" s="9"/>
    </row>
    <row r="15" spans="1:133">
      <c r="A15" s="12"/>
      <c r="B15" s="23">
        <v>335.18</v>
      </c>
      <c r="C15" s="19" t="s">
        <v>62</v>
      </c>
      <c r="D15" s="43">
        <v>4480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4480</v>
      </c>
      <c r="O15" s="44">
        <f t="shared" si="2"/>
        <v>22.178217821782177</v>
      </c>
      <c r="P15" s="9"/>
    </row>
    <row r="16" spans="1:133" ht="15.75">
      <c r="A16" s="27" t="s">
        <v>17</v>
      </c>
      <c r="B16" s="28"/>
      <c r="C16" s="29"/>
      <c r="D16" s="30">
        <f t="shared" ref="D16:M16" si="4">SUM(D17:D18)</f>
        <v>2046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73998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1"/>
        <v>76044</v>
      </c>
      <c r="O16" s="42">
        <f t="shared" si="2"/>
        <v>376.45544554455444</v>
      </c>
      <c r="P16" s="10"/>
    </row>
    <row r="17" spans="1:119">
      <c r="A17" s="12"/>
      <c r="B17" s="23">
        <v>341.51</v>
      </c>
      <c r="C17" s="19" t="s">
        <v>63</v>
      </c>
      <c r="D17" s="43">
        <v>2046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2046</v>
      </c>
      <c r="O17" s="44">
        <f t="shared" si="2"/>
        <v>10.128712871287128</v>
      </c>
      <c r="P17" s="9"/>
    </row>
    <row r="18" spans="1:119">
      <c r="A18" s="12"/>
      <c r="B18" s="23">
        <v>343.6</v>
      </c>
      <c r="C18" s="19" t="s">
        <v>21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73998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73998</v>
      </c>
      <c r="O18" s="44">
        <f t="shared" si="2"/>
        <v>366.32673267326732</v>
      </c>
      <c r="P18" s="9"/>
    </row>
    <row r="19" spans="1:119" ht="15.75">
      <c r="A19" s="27" t="s">
        <v>1</v>
      </c>
      <c r="B19" s="28"/>
      <c r="C19" s="29"/>
      <c r="D19" s="30">
        <f t="shared" ref="D19:M19" si="5">SUM(D20:D21)</f>
        <v>24411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24411</v>
      </c>
      <c r="O19" s="42">
        <f t="shared" si="2"/>
        <v>120.84653465346534</v>
      </c>
      <c r="P19" s="10"/>
    </row>
    <row r="20" spans="1:119">
      <c r="A20" s="12"/>
      <c r="B20" s="23">
        <v>362</v>
      </c>
      <c r="C20" s="19" t="s">
        <v>79</v>
      </c>
      <c r="D20" s="43">
        <v>850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850</v>
      </c>
      <c r="O20" s="44">
        <f t="shared" si="2"/>
        <v>4.2079207920792081</v>
      </c>
      <c r="P20" s="9"/>
    </row>
    <row r="21" spans="1:119" ht="15.75" thickBot="1">
      <c r="A21" s="12"/>
      <c r="B21" s="23">
        <v>369.9</v>
      </c>
      <c r="C21" s="19" t="s">
        <v>25</v>
      </c>
      <c r="D21" s="43">
        <v>23561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23561</v>
      </c>
      <c r="O21" s="44">
        <f t="shared" si="2"/>
        <v>116.63861386138613</v>
      </c>
      <c r="P21" s="9"/>
    </row>
    <row r="22" spans="1:119" ht="16.5" thickBot="1">
      <c r="A22" s="13" t="s">
        <v>22</v>
      </c>
      <c r="B22" s="21"/>
      <c r="C22" s="20"/>
      <c r="D22" s="14">
        <f>SUM(D5,D9,D16,D19)</f>
        <v>99480</v>
      </c>
      <c r="E22" s="14">
        <f t="shared" ref="E22:M22" si="6">SUM(E5,E9,E16,E19)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73998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173478</v>
      </c>
      <c r="O22" s="36">
        <f t="shared" si="2"/>
        <v>858.80198019801981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90</v>
      </c>
      <c r="M24" s="45"/>
      <c r="N24" s="45"/>
      <c r="O24" s="40">
        <v>202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17896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6" si="1">SUM(D5:M5)</f>
        <v>17896</v>
      </c>
      <c r="O5" s="31">
        <f t="shared" ref="O5:O16" si="2">(N5/O$18)</f>
        <v>95.700534759358291</v>
      </c>
      <c r="P5" s="6"/>
    </row>
    <row r="6" spans="1:133">
      <c r="A6" s="12"/>
      <c r="B6" s="23">
        <v>312.10000000000002</v>
      </c>
      <c r="C6" s="19" t="s">
        <v>52</v>
      </c>
      <c r="D6" s="43">
        <v>2034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2034</v>
      </c>
      <c r="O6" s="44">
        <f t="shared" si="2"/>
        <v>10.877005347593583</v>
      </c>
      <c r="P6" s="9"/>
    </row>
    <row r="7" spans="1:133">
      <c r="A7" s="12"/>
      <c r="B7" s="23">
        <v>312.60000000000002</v>
      </c>
      <c r="C7" s="19" t="s">
        <v>8</v>
      </c>
      <c r="D7" s="43">
        <v>15810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15810</v>
      </c>
      <c r="O7" s="44">
        <f t="shared" si="2"/>
        <v>84.545454545454547</v>
      </c>
      <c r="P7" s="9"/>
    </row>
    <row r="8" spans="1:133">
      <c r="A8" s="12"/>
      <c r="B8" s="23">
        <v>315</v>
      </c>
      <c r="C8" s="19" t="s">
        <v>74</v>
      </c>
      <c r="D8" s="43">
        <v>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</v>
      </c>
      <c r="O8" s="44">
        <f t="shared" si="2"/>
        <v>0.27807486631016043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25321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25321</v>
      </c>
      <c r="O9" s="42">
        <f t="shared" si="2"/>
        <v>135.40641711229947</v>
      </c>
      <c r="P9" s="10"/>
    </row>
    <row r="10" spans="1:133">
      <c r="A10" s="12"/>
      <c r="B10" s="23">
        <v>335.12</v>
      </c>
      <c r="C10" s="19" t="s">
        <v>61</v>
      </c>
      <c r="D10" s="43">
        <v>16753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16753</v>
      </c>
      <c r="O10" s="44">
        <f t="shared" si="2"/>
        <v>89.588235294117652</v>
      </c>
      <c r="P10" s="9"/>
    </row>
    <row r="11" spans="1:133">
      <c r="A11" s="12"/>
      <c r="B11" s="23">
        <v>335.18</v>
      </c>
      <c r="C11" s="19" t="s">
        <v>62</v>
      </c>
      <c r="D11" s="43">
        <v>8568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8568</v>
      </c>
      <c r="O11" s="44">
        <f t="shared" si="2"/>
        <v>45.81818181818182</v>
      </c>
      <c r="P11" s="9"/>
    </row>
    <row r="12" spans="1:133" ht="15.75">
      <c r="A12" s="27" t="s">
        <v>17</v>
      </c>
      <c r="B12" s="28"/>
      <c r="C12" s="29"/>
      <c r="D12" s="30">
        <f t="shared" ref="D12:M12" si="4">SUM(D13:D13)</f>
        <v>0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72729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1"/>
        <v>72729</v>
      </c>
      <c r="O12" s="42">
        <f t="shared" si="2"/>
        <v>388.92513368983958</v>
      </c>
      <c r="P12" s="10"/>
    </row>
    <row r="13" spans="1:133">
      <c r="A13" s="12"/>
      <c r="B13" s="23">
        <v>343.6</v>
      </c>
      <c r="C13" s="19" t="s">
        <v>21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72729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72729</v>
      </c>
      <c r="O13" s="44">
        <f t="shared" si="2"/>
        <v>388.92513368983958</v>
      </c>
      <c r="P13" s="9"/>
    </row>
    <row r="14" spans="1:133" ht="15.75">
      <c r="A14" s="27" t="s">
        <v>1</v>
      </c>
      <c r="B14" s="28"/>
      <c r="C14" s="29"/>
      <c r="D14" s="30">
        <f t="shared" ref="D14:M14" si="5">SUM(D15:D15)</f>
        <v>14335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14335</v>
      </c>
      <c r="O14" s="42">
        <f t="shared" si="2"/>
        <v>76.657754010695186</v>
      </c>
      <c r="P14" s="10"/>
    </row>
    <row r="15" spans="1:133" ht="15.75" thickBot="1">
      <c r="A15" s="12"/>
      <c r="B15" s="23">
        <v>369.9</v>
      </c>
      <c r="C15" s="19" t="s">
        <v>25</v>
      </c>
      <c r="D15" s="43">
        <v>14335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14335</v>
      </c>
      <c r="O15" s="44">
        <f t="shared" si="2"/>
        <v>76.657754010695186</v>
      </c>
      <c r="P15" s="9"/>
    </row>
    <row r="16" spans="1:133" ht="16.5" thickBot="1">
      <c r="A16" s="13" t="s">
        <v>22</v>
      </c>
      <c r="B16" s="21"/>
      <c r="C16" s="20"/>
      <c r="D16" s="14">
        <f>SUM(D5,D9,D12,D14)</f>
        <v>57552</v>
      </c>
      <c r="E16" s="14">
        <f t="shared" ref="E16:M16" si="6">SUM(E5,E9,E12,E14)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72729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130281</v>
      </c>
      <c r="O16" s="36">
        <f t="shared" si="2"/>
        <v>696.68983957219257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85</v>
      </c>
      <c r="M18" s="45"/>
      <c r="N18" s="45"/>
      <c r="O18" s="40">
        <v>187</v>
      </c>
    </row>
    <row r="19" spans="1: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47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10068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10068</v>
      </c>
      <c r="O5" s="31">
        <f t="shared" ref="O5:O19" si="2">(N5/O$21)</f>
        <v>54.12903225806452</v>
      </c>
      <c r="P5" s="6"/>
    </row>
    <row r="6" spans="1:133">
      <c r="A6" s="12"/>
      <c r="B6" s="23">
        <v>311</v>
      </c>
      <c r="C6" s="19" t="s">
        <v>72</v>
      </c>
      <c r="D6" s="43">
        <v>1860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1860</v>
      </c>
      <c r="O6" s="44">
        <f t="shared" si="2"/>
        <v>10</v>
      </c>
      <c r="P6" s="9"/>
    </row>
    <row r="7" spans="1:133">
      <c r="A7" s="12"/>
      <c r="B7" s="23">
        <v>312.60000000000002</v>
      </c>
      <c r="C7" s="19" t="s">
        <v>8</v>
      </c>
      <c r="D7" s="43">
        <v>8165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8165</v>
      </c>
      <c r="O7" s="44">
        <f t="shared" si="2"/>
        <v>43.897849462365592</v>
      </c>
      <c r="P7" s="9"/>
    </row>
    <row r="8" spans="1:133">
      <c r="A8" s="12"/>
      <c r="B8" s="23">
        <v>315</v>
      </c>
      <c r="C8" s="19" t="s">
        <v>74</v>
      </c>
      <c r="D8" s="43">
        <v>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</v>
      </c>
      <c r="O8" s="44">
        <f t="shared" si="2"/>
        <v>0.23118279569892472</v>
      </c>
      <c r="P8" s="9"/>
    </row>
    <row r="9" spans="1:133" ht="15.75">
      <c r="A9" s="27" t="s">
        <v>10</v>
      </c>
      <c r="B9" s="28"/>
      <c r="C9" s="29"/>
      <c r="D9" s="30">
        <f t="shared" ref="D9:M9" si="3">SUM(D10:D13)</f>
        <v>119493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112000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231493</v>
      </c>
      <c r="O9" s="42">
        <f t="shared" si="2"/>
        <v>1244.5860215053763</v>
      </c>
      <c r="P9" s="10"/>
    </row>
    <row r="10" spans="1:133">
      <c r="A10" s="12"/>
      <c r="B10" s="23">
        <v>334.31</v>
      </c>
      <c r="C10" s="19" t="s">
        <v>82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112000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112000</v>
      </c>
      <c r="O10" s="44">
        <f t="shared" si="2"/>
        <v>602.15053763440858</v>
      </c>
      <c r="P10" s="9"/>
    </row>
    <row r="11" spans="1:133">
      <c r="A11" s="12"/>
      <c r="B11" s="23">
        <v>334.7</v>
      </c>
      <c r="C11" s="19" t="s">
        <v>43</v>
      </c>
      <c r="D11" s="43">
        <v>106694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106694</v>
      </c>
      <c r="O11" s="44">
        <f t="shared" si="2"/>
        <v>573.6236559139785</v>
      </c>
      <c r="P11" s="9"/>
    </row>
    <row r="12" spans="1:133">
      <c r="A12" s="12"/>
      <c r="B12" s="23">
        <v>335.12</v>
      </c>
      <c r="C12" s="19" t="s">
        <v>61</v>
      </c>
      <c r="D12" s="43">
        <v>9026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9026</v>
      </c>
      <c r="O12" s="44">
        <f t="shared" si="2"/>
        <v>48.526881720430104</v>
      </c>
      <c r="P12" s="9"/>
    </row>
    <row r="13" spans="1:133">
      <c r="A13" s="12"/>
      <c r="B13" s="23">
        <v>335.18</v>
      </c>
      <c r="C13" s="19" t="s">
        <v>62</v>
      </c>
      <c r="D13" s="43">
        <v>3773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3773</v>
      </c>
      <c r="O13" s="44">
        <f t="shared" si="2"/>
        <v>20.28494623655914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SUM(D15:D16)</f>
        <v>6457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62900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1"/>
        <v>69357</v>
      </c>
      <c r="O14" s="42">
        <f t="shared" si="2"/>
        <v>372.88709677419354</v>
      </c>
      <c r="P14" s="10"/>
    </row>
    <row r="15" spans="1:133">
      <c r="A15" s="12"/>
      <c r="B15" s="23">
        <v>343.2</v>
      </c>
      <c r="C15" s="19" t="s">
        <v>20</v>
      </c>
      <c r="D15" s="43">
        <v>6457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6457</v>
      </c>
      <c r="O15" s="44">
        <f t="shared" si="2"/>
        <v>34.715053763440864</v>
      </c>
      <c r="P15" s="9"/>
    </row>
    <row r="16" spans="1:133">
      <c r="A16" s="12"/>
      <c r="B16" s="23">
        <v>343.6</v>
      </c>
      <c r="C16" s="19" t="s">
        <v>21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62900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62900</v>
      </c>
      <c r="O16" s="44">
        <f t="shared" si="2"/>
        <v>338.1720430107527</v>
      </c>
      <c r="P16" s="9"/>
    </row>
    <row r="17" spans="1:119" ht="15.75">
      <c r="A17" s="27" t="s">
        <v>1</v>
      </c>
      <c r="B17" s="28"/>
      <c r="C17" s="29"/>
      <c r="D17" s="30">
        <f t="shared" ref="D17:M17" si="5">SUM(D18:D18)</f>
        <v>24881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24881</v>
      </c>
      <c r="O17" s="42">
        <f t="shared" si="2"/>
        <v>133.76881720430109</v>
      </c>
      <c r="P17" s="10"/>
    </row>
    <row r="18" spans="1:119" ht="15.75" thickBot="1">
      <c r="A18" s="12"/>
      <c r="B18" s="23">
        <v>369.9</v>
      </c>
      <c r="C18" s="19" t="s">
        <v>25</v>
      </c>
      <c r="D18" s="43">
        <v>24881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24881</v>
      </c>
      <c r="O18" s="44">
        <f t="shared" si="2"/>
        <v>133.76881720430109</v>
      </c>
      <c r="P18" s="9"/>
    </row>
    <row r="19" spans="1:119" ht="16.5" thickBot="1">
      <c r="A19" s="13" t="s">
        <v>22</v>
      </c>
      <c r="B19" s="21"/>
      <c r="C19" s="20"/>
      <c r="D19" s="14">
        <f>SUM(D5,D9,D14,D17)</f>
        <v>160899</v>
      </c>
      <c r="E19" s="14">
        <f t="shared" ref="E19:M19" si="6">SUM(E5,E9,E14,E17)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174900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335799</v>
      </c>
      <c r="O19" s="36">
        <f t="shared" si="2"/>
        <v>1805.3709677419354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83</v>
      </c>
      <c r="M21" s="45"/>
      <c r="N21" s="45"/>
      <c r="O21" s="40">
        <v>186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24384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24384</v>
      </c>
      <c r="O5" s="31">
        <f t="shared" ref="O5:O23" si="2">(N5/O$25)</f>
        <v>133.24590163934425</v>
      </c>
      <c r="P5" s="6"/>
    </row>
    <row r="6" spans="1:133">
      <c r="A6" s="12"/>
      <c r="B6" s="23">
        <v>311</v>
      </c>
      <c r="C6" s="19" t="s">
        <v>72</v>
      </c>
      <c r="D6" s="43">
        <v>1220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1220</v>
      </c>
      <c r="O6" s="44">
        <f t="shared" si="2"/>
        <v>6.666666666666667</v>
      </c>
      <c r="P6" s="9"/>
    </row>
    <row r="7" spans="1:133">
      <c r="A7" s="12"/>
      <c r="B7" s="23">
        <v>312.41000000000003</v>
      </c>
      <c r="C7" s="19" t="s">
        <v>73</v>
      </c>
      <c r="D7" s="43">
        <v>5780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5780</v>
      </c>
      <c r="O7" s="44">
        <f t="shared" si="2"/>
        <v>31.584699453551913</v>
      </c>
      <c r="P7" s="9"/>
    </row>
    <row r="8" spans="1:133">
      <c r="A8" s="12"/>
      <c r="B8" s="23">
        <v>312.60000000000002</v>
      </c>
      <c r="C8" s="19" t="s">
        <v>8</v>
      </c>
      <c r="D8" s="43">
        <v>13671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13671</v>
      </c>
      <c r="O8" s="44">
        <f t="shared" si="2"/>
        <v>74.704918032786878</v>
      </c>
      <c r="P8" s="9"/>
    </row>
    <row r="9" spans="1:133">
      <c r="A9" s="12"/>
      <c r="B9" s="23">
        <v>315</v>
      </c>
      <c r="C9" s="19" t="s">
        <v>74</v>
      </c>
      <c r="D9" s="43">
        <v>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</v>
      </c>
      <c r="O9" s="44">
        <f t="shared" si="2"/>
        <v>0.25136612021857924</v>
      </c>
      <c r="P9" s="9"/>
    </row>
    <row r="10" spans="1:133">
      <c r="A10" s="12"/>
      <c r="B10" s="23">
        <v>319</v>
      </c>
      <c r="C10" s="19" t="s">
        <v>53</v>
      </c>
      <c r="D10" s="43">
        <v>3667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3667</v>
      </c>
      <c r="O10" s="44">
        <f t="shared" si="2"/>
        <v>20.038251366120218</v>
      </c>
      <c r="P10" s="9"/>
    </row>
    <row r="11" spans="1:133" ht="15.75">
      <c r="A11" s="27" t="s">
        <v>75</v>
      </c>
      <c r="B11" s="28"/>
      <c r="C11" s="29"/>
      <c r="D11" s="30">
        <f t="shared" ref="D11:M11" si="3">SUM(D12:D12)</f>
        <v>3308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3308</v>
      </c>
      <c r="O11" s="42">
        <f t="shared" si="2"/>
        <v>18.076502732240439</v>
      </c>
      <c r="P11" s="10"/>
    </row>
    <row r="12" spans="1:133">
      <c r="A12" s="12"/>
      <c r="B12" s="23">
        <v>323.10000000000002</v>
      </c>
      <c r="C12" s="19" t="s">
        <v>76</v>
      </c>
      <c r="D12" s="43">
        <v>3308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3308</v>
      </c>
      <c r="O12" s="44">
        <f t="shared" si="2"/>
        <v>18.076502732240439</v>
      </c>
      <c r="P12" s="9"/>
    </row>
    <row r="13" spans="1:133" ht="15.75">
      <c r="A13" s="27" t="s">
        <v>10</v>
      </c>
      <c r="B13" s="28"/>
      <c r="C13" s="29"/>
      <c r="D13" s="30">
        <f t="shared" ref="D13:M13" si="4">SUM(D14:D16)</f>
        <v>15349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604967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620316</v>
      </c>
      <c r="O13" s="42">
        <f t="shared" si="2"/>
        <v>3389.7049180327867</v>
      </c>
      <c r="P13" s="10"/>
    </row>
    <row r="14" spans="1:133">
      <c r="A14" s="12"/>
      <c r="B14" s="23">
        <v>331.31</v>
      </c>
      <c r="C14" s="19" t="s">
        <v>77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214143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214143</v>
      </c>
      <c r="O14" s="44">
        <f t="shared" si="2"/>
        <v>1170.1803278688524</v>
      </c>
      <c r="P14" s="9"/>
    </row>
    <row r="15" spans="1:133">
      <c r="A15" s="12"/>
      <c r="B15" s="23">
        <v>334.35</v>
      </c>
      <c r="C15" s="19" t="s">
        <v>42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390824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390824</v>
      </c>
      <c r="O15" s="44">
        <f t="shared" si="2"/>
        <v>2135.6502732240438</v>
      </c>
      <c r="P15" s="9"/>
    </row>
    <row r="16" spans="1:133">
      <c r="A16" s="12"/>
      <c r="B16" s="23">
        <v>335.9</v>
      </c>
      <c r="C16" s="19" t="s">
        <v>78</v>
      </c>
      <c r="D16" s="43">
        <v>15349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15349</v>
      </c>
      <c r="O16" s="44">
        <f t="shared" si="2"/>
        <v>83.874316939890704</v>
      </c>
      <c r="P16" s="9"/>
    </row>
    <row r="17" spans="1:119" ht="15.75">
      <c r="A17" s="27" t="s">
        <v>17</v>
      </c>
      <c r="B17" s="28"/>
      <c r="C17" s="29"/>
      <c r="D17" s="30">
        <f>SUM(D18)</f>
        <v>0</v>
      </c>
      <c r="E17" s="30">
        <f t="shared" ref="E17:M17" si="5">SUM(E18)</f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69574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>SUM(D17:M17)</f>
        <v>69574</v>
      </c>
      <c r="O17" s="42">
        <f t="shared" si="2"/>
        <v>380.1857923497268</v>
      </c>
      <c r="P17" s="9"/>
    </row>
    <row r="18" spans="1:119">
      <c r="A18" s="12"/>
      <c r="B18" s="23">
        <v>343.6</v>
      </c>
      <c r="C18" s="19" t="s">
        <v>21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69574</v>
      </c>
      <c r="J18" s="43">
        <v>0</v>
      </c>
      <c r="K18" s="43">
        <v>0</v>
      </c>
      <c r="L18" s="43">
        <v>0</v>
      </c>
      <c r="M18" s="43">
        <v>0</v>
      </c>
      <c r="N18" s="43">
        <f>SUM(D18:M18)</f>
        <v>69574</v>
      </c>
      <c r="O18" s="44">
        <f t="shared" si="2"/>
        <v>380.1857923497268</v>
      </c>
      <c r="P18" s="9"/>
    </row>
    <row r="19" spans="1:119" ht="15.75">
      <c r="A19" s="27" t="s">
        <v>1</v>
      </c>
      <c r="B19" s="28"/>
      <c r="C19" s="29"/>
      <c r="D19" s="30">
        <f>SUM(D20)</f>
        <v>3125</v>
      </c>
      <c r="E19" s="30">
        <f t="shared" ref="E19:M19" si="6">SUM(E20)</f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3125</v>
      </c>
      <c r="O19" s="42">
        <f t="shared" si="2"/>
        <v>17.076502732240439</v>
      </c>
      <c r="P19" s="10"/>
    </row>
    <row r="20" spans="1:119">
      <c r="A20" s="12"/>
      <c r="B20" s="23">
        <v>362</v>
      </c>
      <c r="C20" s="19" t="s">
        <v>79</v>
      </c>
      <c r="D20" s="43">
        <v>3125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3125</v>
      </c>
      <c r="O20" s="44">
        <f t="shared" si="2"/>
        <v>17.076502732240439</v>
      </c>
      <c r="P20" s="9"/>
    </row>
    <row r="21" spans="1:119" ht="15.75">
      <c r="A21" s="27" t="s">
        <v>18</v>
      </c>
      <c r="B21" s="28"/>
      <c r="C21" s="29"/>
      <c r="D21" s="30">
        <f>SUM(D22)</f>
        <v>100200</v>
      </c>
      <c r="E21" s="30">
        <f t="shared" ref="E21:M21" si="7">SUM(E22)</f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>SUM(D21:M21)</f>
        <v>100200</v>
      </c>
      <c r="O21" s="42">
        <f t="shared" si="2"/>
        <v>547.54098360655735</v>
      </c>
      <c r="P21" s="9"/>
    </row>
    <row r="22" spans="1:119" ht="15.75" thickBot="1">
      <c r="A22" s="12"/>
      <c r="B22" s="23">
        <v>384</v>
      </c>
      <c r="C22" s="19" t="s">
        <v>64</v>
      </c>
      <c r="D22" s="43">
        <v>100200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>SUM(D22:M22)</f>
        <v>100200</v>
      </c>
      <c r="O22" s="44">
        <f t="shared" si="2"/>
        <v>547.54098360655735</v>
      </c>
      <c r="P22" s="9"/>
    </row>
    <row r="23" spans="1:119" ht="16.5" thickBot="1">
      <c r="A23" s="13" t="s">
        <v>22</v>
      </c>
      <c r="B23" s="21"/>
      <c r="C23" s="20"/>
      <c r="D23" s="14">
        <f>SUM(D5,D11,D13,D17,D19,D21)</f>
        <v>146366</v>
      </c>
      <c r="E23" s="14">
        <f t="shared" ref="E23:M23" si="8">SUM(E5,E11,E13,E17,E19,E21)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674541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820907</v>
      </c>
      <c r="O23" s="36">
        <f t="shared" si="2"/>
        <v>4485.8306010928964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80</v>
      </c>
      <c r="M25" s="45"/>
      <c r="N25" s="45"/>
      <c r="O25" s="40">
        <v>183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22804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22804</v>
      </c>
      <c r="O5" s="31">
        <f t="shared" ref="O5:O20" si="2">(N5/O$22)</f>
        <v>124.61202185792349</v>
      </c>
      <c r="P5" s="6"/>
    </row>
    <row r="6" spans="1:133">
      <c r="A6" s="12"/>
      <c r="B6" s="23">
        <v>312.60000000000002</v>
      </c>
      <c r="C6" s="19" t="s">
        <v>8</v>
      </c>
      <c r="D6" s="43">
        <v>9863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9863</v>
      </c>
      <c r="O6" s="44">
        <f t="shared" si="2"/>
        <v>53.896174863387976</v>
      </c>
      <c r="P6" s="9"/>
    </row>
    <row r="7" spans="1:133">
      <c r="A7" s="12"/>
      <c r="B7" s="23">
        <v>314.10000000000002</v>
      </c>
      <c r="C7" s="19" t="s">
        <v>60</v>
      </c>
      <c r="D7" s="43">
        <v>12749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12749</v>
      </c>
      <c r="O7" s="44">
        <f t="shared" si="2"/>
        <v>69.666666666666671</v>
      </c>
      <c r="P7" s="9"/>
    </row>
    <row r="8" spans="1:133">
      <c r="A8" s="12"/>
      <c r="B8" s="23">
        <v>314.89999999999998</v>
      </c>
      <c r="C8" s="19" t="s">
        <v>9</v>
      </c>
      <c r="D8" s="43">
        <v>192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</v>
      </c>
      <c r="O8" s="44">
        <f t="shared" si="2"/>
        <v>1.0491803278688525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19207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19207</v>
      </c>
      <c r="O9" s="42">
        <f t="shared" si="2"/>
        <v>104.95628415300547</v>
      </c>
      <c r="P9" s="10"/>
    </row>
    <row r="10" spans="1:133">
      <c r="A10" s="12"/>
      <c r="B10" s="23">
        <v>335.12</v>
      </c>
      <c r="C10" s="19" t="s">
        <v>61</v>
      </c>
      <c r="D10" s="43">
        <v>15450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15450</v>
      </c>
      <c r="O10" s="44">
        <f t="shared" si="2"/>
        <v>84.426229508196727</v>
      </c>
      <c r="P10" s="9"/>
    </row>
    <row r="11" spans="1:133">
      <c r="A11" s="12"/>
      <c r="B11" s="23">
        <v>335.18</v>
      </c>
      <c r="C11" s="19" t="s">
        <v>62</v>
      </c>
      <c r="D11" s="43">
        <v>3757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3757</v>
      </c>
      <c r="O11" s="44">
        <f t="shared" si="2"/>
        <v>20.530054644808743</v>
      </c>
      <c r="P11" s="9"/>
    </row>
    <row r="12" spans="1:133" ht="15.75">
      <c r="A12" s="27" t="s">
        <v>17</v>
      </c>
      <c r="B12" s="28"/>
      <c r="C12" s="29"/>
      <c r="D12" s="30">
        <f t="shared" ref="D12:M12" si="4">SUM(D13:D15)</f>
        <v>62631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1"/>
        <v>62631</v>
      </c>
      <c r="O12" s="42">
        <f t="shared" si="2"/>
        <v>342.24590163934425</v>
      </c>
      <c r="P12" s="10"/>
    </row>
    <row r="13" spans="1:133">
      <c r="A13" s="12"/>
      <c r="B13" s="23">
        <v>341.51</v>
      </c>
      <c r="C13" s="19" t="s">
        <v>63</v>
      </c>
      <c r="D13" s="43">
        <v>1838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1838</v>
      </c>
      <c r="O13" s="44">
        <f t="shared" si="2"/>
        <v>10.043715846994536</v>
      </c>
      <c r="P13" s="9"/>
    </row>
    <row r="14" spans="1:133">
      <c r="A14" s="12"/>
      <c r="B14" s="23">
        <v>343.2</v>
      </c>
      <c r="C14" s="19" t="s">
        <v>20</v>
      </c>
      <c r="D14" s="43">
        <v>6204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6204</v>
      </c>
      <c r="O14" s="44">
        <f t="shared" si="2"/>
        <v>33.901639344262293</v>
      </c>
      <c r="P14" s="9"/>
    </row>
    <row r="15" spans="1:133">
      <c r="A15" s="12"/>
      <c r="B15" s="23">
        <v>343.6</v>
      </c>
      <c r="C15" s="19" t="s">
        <v>21</v>
      </c>
      <c r="D15" s="43">
        <v>54589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54589</v>
      </c>
      <c r="O15" s="44">
        <f t="shared" si="2"/>
        <v>298.30054644808746</v>
      </c>
      <c r="P15" s="9"/>
    </row>
    <row r="16" spans="1:133" ht="15.75">
      <c r="A16" s="27" t="s">
        <v>1</v>
      </c>
      <c r="B16" s="28"/>
      <c r="C16" s="29"/>
      <c r="D16" s="30">
        <f t="shared" ref="D16:M16" si="5">SUM(D17:D17)</f>
        <v>2839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2839</v>
      </c>
      <c r="O16" s="42">
        <f t="shared" si="2"/>
        <v>15.513661202185792</v>
      </c>
      <c r="P16" s="10"/>
    </row>
    <row r="17" spans="1:119">
      <c r="A17" s="12"/>
      <c r="B17" s="23">
        <v>369.9</v>
      </c>
      <c r="C17" s="19" t="s">
        <v>25</v>
      </c>
      <c r="D17" s="43">
        <v>2839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2839</v>
      </c>
      <c r="O17" s="44">
        <f t="shared" si="2"/>
        <v>15.513661202185792</v>
      </c>
      <c r="P17" s="9"/>
    </row>
    <row r="18" spans="1:119" ht="15.75">
      <c r="A18" s="27" t="s">
        <v>18</v>
      </c>
      <c r="B18" s="28"/>
      <c r="C18" s="29"/>
      <c r="D18" s="30">
        <f t="shared" ref="D18:M18" si="6">SUM(D19:D19)</f>
        <v>44488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44488</v>
      </c>
      <c r="O18" s="42">
        <f t="shared" si="2"/>
        <v>243.10382513661202</v>
      </c>
      <c r="P18" s="9"/>
    </row>
    <row r="19" spans="1:119" ht="15.75" thickBot="1">
      <c r="A19" s="12"/>
      <c r="B19" s="23">
        <v>389.3</v>
      </c>
      <c r="C19" s="19" t="s">
        <v>65</v>
      </c>
      <c r="D19" s="43">
        <v>44488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44488</v>
      </c>
      <c r="O19" s="44">
        <f t="shared" si="2"/>
        <v>243.10382513661202</v>
      </c>
      <c r="P19" s="9"/>
    </row>
    <row r="20" spans="1:119" ht="16.5" thickBot="1">
      <c r="A20" s="13" t="s">
        <v>22</v>
      </c>
      <c r="B20" s="21"/>
      <c r="C20" s="20"/>
      <c r="D20" s="14">
        <f>SUM(D5,D9,D12,D16,D18)</f>
        <v>151969</v>
      </c>
      <c r="E20" s="14">
        <f t="shared" ref="E20:M20" si="7">SUM(E5,E9,E12,E16,E18)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151969</v>
      </c>
      <c r="O20" s="36">
        <f t="shared" si="2"/>
        <v>830.43169398907105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70</v>
      </c>
      <c r="M22" s="45"/>
      <c r="N22" s="45"/>
      <c r="O22" s="40">
        <v>183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47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13</v>
      </c>
      <c r="E3" s="65"/>
      <c r="F3" s="65"/>
      <c r="G3" s="65"/>
      <c r="H3" s="66"/>
      <c r="I3" s="64" t="s">
        <v>14</v>
      </c>
      <c r="J3" s="66"/>
      <c r="K3" s="64" t="s">
        <v>16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30</v>
      </c>
      <c r="F4" s="32" t="s">
        <v>31</v>
      </c>
      <c r="G4" s="32" t="s">
        <v>32</v>
      </c>
      <c r="H4" s="32" t="s">
        <v>3</v>
      </c>
      <c r="I4" s="32" t="s">
        <v>4</v>
      </c>
      <c r="J4" s="33" t="s">
        <v>33</v>
      </c>
      <c r="K4" s="33" t="s">
        <v>5</v>
      </c>
      <c r="L4" s="33" t="s">
        <v>6</v>
      </c>
      <c r="M4" s="33" t="s">
        <v>7</v>
      </c>
      <c r="N4" s="33" t="s">
        <v>15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23660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23660</v>
      </c>
      <c r="O5" s="31">
        <f t="shared" ref="O5:O18" si="2">(N5/O$20)</f>
        <v>118.3</v>
      </c>
      <c r="P5" s="6"/>
    </row>
    <row r="6" spans="1:133">
      <c r="A6" s="12"/>
      <c r="B6" s="23">
        <v>312.60000000000002</v>
      </c>
      <c r="C6" s="19" t="s">
        <v>8</v>
      </c>
      <c r="D6" s="43">
        <v>7155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7155</v>
      </c>
      <c r="O6" s="44">
        <f t="shared" si="2"/>
        <v>35.774999999999999</v>
      </c>
      <c r="P6" s="9"/>
    </row>
    <row r="7" spans="1:133">
      <c r="A7" s="12"/>
      <c r="B7" s="23">
        <v>314.10000000000002</v>
      </c>
      <c r="C7" s="19" t="s">
        <v>60</v>
      </c>
      <c r="D7" s="43">
        <v>11988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11988</v>
      </c>
      <c r="O7" s="44">
        <f t="shared" si="2"/>
        <v>59.94</v>
      </c>
      <c r="P7" s="9"/>
    </row>
    <row r="8" spans="1:133">
      <c r="A8" s="12"/>
      <c r="B8" s="23">
        <v>314.89999999999998</v>
      </c>
      <c r="C8" s="19" t="s">
        <v>9</v>
      </c>
      <c r="D8" s="43">
        <v>4517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4517</v>
      </c>
      <c r="O8" s="44">
        <f t="shared" si="2"/>
        <v>22.585000000000001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15694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15694</v>
      </c>
      <c r="O9" s="42">
        <f t="shared" si="2"/>
        <v>78.47</v>
      </c>
      <c r="P9" s="10"/>
    </row>
    <row r="10" spans="1:133">
      <c r="A10" s="12"/>
      <c r="B10" s="23">
        <v>335.12</v>
      </c>
      <c r="C10" s="19" t="s">
        <v>61</v>
      </c>
      <c r="D10" s="43">
        <v>12851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12851</v>
      </c>
      <c r="O10" s="44">
        <f t="shared" si="2"/>
        <v>64.254999999999995</v>
      </c>
      <c r="P10" s="9"/>
    </row>
    <row r="11" spans="1:133">
      <c r="A11" s="12"/>
      <c r="B11" s="23">
        <v>335.18</v>
      </c>
      <c r="C11" s="19" t="s">
        <v>62</v>
      </c>
      <c r="D11" s="43">
        <v>2843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2843</v>
      </c>
      <c r="O11" s="44">
        <f t="shared" si="2"/>
        <v>14.215</v>
      </c>
      <c r="P11" s="9"/>
    </row>
    <row r="12" spans="1:133" ht="15.75">
      <c r="A12" s="27" t="s">
        <v>17</v>
      </c>
      <c r="B12" s="28"/>
      <c r="C12" s="29"/>
      <c r="D12" s="30">
        <f t="shared" ref="D12:M12" si="4">SUM(D13:D15)</f>
        <v>84708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1"/>
        <v>84708</v>
      </c>
      <c r="O12" s="42">
        <f t="shared" si="2"/>
        <v>423.54</v>
      </c>
      <c r="P12" s="10"/>
    </row>
    <row r="13" spans="1:133">
      <c r="A13" s="12"/>
      <c r="B13" s="23">
        <v>341.51</v>
      </c>
      <c r="C13" s="19" t="s">
        <v>63</v>
      </c>
      <c r="D13" s="43">
        <v>1712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1712</v>
      </c>
      <c r="O13" s="44">
        <f t="shared" si="2"/>
        <v>8.56</v>
      </c>
      <c r="P13" s="9"/>
    </row>
    <row r="14" spans="1:133">
      <c r="A14" s="12"/>
      <c r="B14" s="23">
        <v>343.2</v>
      </c>
      <c r="C14" s="19" t="s">
        <v>20</v>
      </c>
      <c r="D14" s="43">
        <v>4832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4832</v>
      </c>
      <c r="O14" s="44">
        <f t="shared" si="2"/>
        <v>24.16</v>
      </c>
      <c r="P14" s="9"/>
    </row>
    <row r="15" spans="1:133">
      <c r="A15" s="12"/>
      <c r="B15" s="23">
        <v>343.6</v>
      </c>
      <c r="C15" s="19" t="s">
        <v>21</v>
      </c>
      <c r="D15" s="43">
        <v>78164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78164</v>
      </c>
      <c r="O15" s="44">
        <f t="shared" si="2"/>
        <v>390.82</v>
      </c>
      <c r="P15" s="9"/>
    </row>
    <row r="16" spans="1:133" ht="15.75">
      <c r="A16" s="27" t="s">
        <v>1</v>
      </c>
      <c r="B16" s="28"/>
      <c r="C16" s="29"/>
      <c r="D16" s="30">
        <f t="shared" ref="D16:M16" si="5">SUM(D17:D17)</f>
        <v>6494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6494</v>
      </c>
      <c r="O16" s="42">
        <f t="shared" si="2"/>
        <v>32.47</v>
      </c>
      <c r="P16" s="10"/>
    </row>
    <row r="17" spans="1:119" ht="15.75" thickBot="1">
      <c r="A17" s="12"/>
      <c r="B17" s="23">
        <v>369.9</v>
      </c>
      <c r="C17" s="19" t="s">
        <v>25</v>
      </c>
      <c r="D17" s="43">
        <v>6494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6494</v>
      </c>
      <c r="O17" s="44">
        <f t="shared" si="2"/>
        <v>32.47</v>
      </c>
      <c r="P17" s="9"/>
    </row>
    <row r="18" spans="1:119" ht="16.5" thickBot="1">
      <c r="A18" s="13" t="s">
        <v>22</v>
      </c>
      <c r="B18" s="21"/>
      <c r="C18" s="20"/>
      <c r="D18" s="14">
        <f>SUM(D5,D9,D12,D16)</f>
        <v>130556</v>
      </c>
      <c r="E18" s="14">
        <f t="shared" ref="E18:M18" si="6">SUM(E5,E9,E12,E16)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130556</v>
      </c>
      <c r="O18" s="36">
        <f t="shared" si="2"/>
        <v>652.78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5" t="s">
        <v>68</v>
      </c>
      <c r="M20" s="45"/>
      <c r="N20" s="45"/>
      <c r="O20" s="40">
        <v>200</v>
      </c>
    </row>
    <row r="21" spans="1:119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19" ht="15.75" customHeight="1" thickBot="1">
      <c r="A22" s="49" t="s">
        <v>47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2024-01-04T15:18:54Z</cp:lastPrinted>
  <dcterms:created xsi:type="dcterms:W3CDTF">2000-08-31T21:26:31Z</dcterms:created>
  <dcterms:modified xsi:type="dcterms:W3CDTF">2024-01-04T15:18:57Z</dcterms:modified>
</cp:coreProperties>
</file>