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'2008'!$A$1:$O$29</definedName>
    <definedName name="_xlnm.Print_Area" localSheetId="12">'2009'!$A$1:$O$26</definedName>
    <definedName name="_xlnm.Print_Area" localSheetId="11">'2010'!$A$1:$O$26</definedName>
    <definedName name="_xlnm.Print_Area" localSheetId="10">'2011'!$A$1:$O$24</definedName>
    <definedName name="_xlnm.Print_Area" localSheetId="9">'2012'!$A$1:$O$26</definedName>
    <definedName name="_xlnm.Print_Area" localSheetId="8">'2013'!$A$1:$O$26</definedName>
    <definedName name="_xlnm.Print_Area" localSheetId="7">'2014'!$A$1:$O$25</definedName>
    <definedName name="_xlnm.Print_Area" localSheetId="6">'2015'!$A$1:$O$25</definedName>
    <definedName name="_xlnm.Print_Area" localSheetId="5">'2016'!$A$1:$O$25</definedName>
    <definedName name="_xlnm.Print_Area" localSheetId="4">'2017'!$A$1:$O$25</definedName>
    <definedName name="_xlnm.Print_Area" localSheetId="3">'2018'!$A$1:$O$28</definedName>
    <definedName name="_xlnm.Print_Area" localSheetId="2">'2019'!$A$1:$O$26</definedName>
    <definedName name="_xlnm.Print_Area" localSheetId="1">'2020'!$A$1:$O$27</definedName>
    <definedName name="_xlnm.Print_Area" localSheetId="0">'2021'!$A$1:$P$23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<sst xmlns="http://schemas.openxmlformats.org/spreadsheetml/2006/main" count="573" uniqueCount="88">
  <si>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</si>
  <si>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</si>
  <si>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</si>
  <si>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</si>
  <si>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</si>
  <si>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</si>
  <si>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</si>
  <si>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</si>
  <si>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</si>
  <si>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</si>
  <si>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</si>
  <si>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</si>
  <si>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</si>
  <si>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</si>
  <si>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</si>
  <si>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</si>
  <si>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</si>
  <si>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</si>
  <si>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</si>
  <si>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</si>
  <si>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</si>
  <si>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</si>
  <si>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</si>
  <si>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</si>
  <si>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</si>
  <si>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</si>
  <si>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</si>
  <si>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Physical Environment</t>
  </si>
  <si>
    <t>Gas Utility Services</t>
  </si>
  <si>
    <t>Water Utility Services</t>
  </si>
  <si>
    <t>Sewer / Wastewater Services</t>
  </si>
  <si>
    <t>Transportation</t>
  </si>
  <si>
    <t>Road and Street Facilities</t>
  </si>
  <si>
    <t>Culture / Recreation</t>
  </si>
  <si>
    <t>Parks and Recreation</t>
  </si>
  <si>
    <t>2009 Municipal Population:</t>
  </si>
  <si>
    <t>Jay Expenditures Reported by Account Code and Fund Type</t>
  </si>
  <si>
    <t>Local Fiscal Year Ended September 30, 2010</t>
  </si>
  <si>
    <t>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</si>
  <si>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</si>
  <si>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</si>
  <si>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</si>
  <si>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</si>
  <si>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</si>
  <si>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Uses and Non-Operating</t>
  </si>
  <si>
    <t>Inter-Fund Group Transfers Out</t>
  </si>
  <si>
    <t>2012 Municipal Population:</t>
  </si>
  <si>
    <t>Local Fiscal Year Ended September 30, 2008</t>
  </si>
  <si>
    <t>Fire Control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</si>
  <si>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</si>
  <si>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</si>
  <si>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</si>
  <si>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</si>
  <si>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</si>
  <si>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</si>
  <si>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</si>
  <si>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</si>
  <si>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</si>
  <si>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</si>
  <si>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</si>
  <si>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Economic Environment</t>
  </si>
  <si>
    <t>Housing and Urban Development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</si>
  <si>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</si>
  <si>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</si>
  <si>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</si>
  <si>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</si>
  <si>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</si>
  <si>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</si>
  <si>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</si>
  <si>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</si>
  <si>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Pension Benefits</t>
  </si>
  <si>
    <t>Other Public Safety</t>
  </si>
  <si>
    <t>Other Transportation</t>
  </si>
  <si>
    <t>Other Culture / Recreation</t>
  </si>
  <si>
    <t>Non-Operating Interest Expense</t>
  </si>
  <si>
    <t>2018 Municipal Population:</t>
  </si>
  <si>
    <t>Local Fiscal Year Ended September 30, 2019</t>
  </si>
  <si>
    <t>Debt Service Payments</t>
  </si>
  <si>
    <t>2019 Municipal Population:</t>
  </si>
  <si>
    <t>Local Fiscal Year Ended September 30, 2020</t>
  </si>
  <si>
    <t>Other Economic Environment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</si>
  <si>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</si>
  <si>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</si>
  <si>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</si>
  <si>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</si>
  <si>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</si>
  <si>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</si>
  <si>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Transportation Systems /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</si>
</sst>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870789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660452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1531241</v>
      </c>
      <c r="P5" s="30">
        <f>(O5/P$21)</f>
        <v>2799.3436928702013</v>
      </c>
      <c r="Q5" s="6"/>
    </row>
    <row r="6" spans="1:17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470090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470090</v>
      </c>
      <c r="P6" s="44">
        <f>(O6/P$21)</f>
        <v>859.3967093235832</v>
      </c>
      <c r="Q6" s="9"/>
    </row>
    <row r="7" spans="1:17" ht="15">
      <c r="A7" s="12"/>
      <c r="B7" s="42">
        <v>512</v>
      </c>
      <c r="C7" s="19" t="s">
        <v>20</v>
      </c>
      <c r="D7" s="43">
        <v>444548</v>
      </c>
      <c r="E7" s="43">
        <v>0</v>
      </c>
      <c r="F7" s="43">
        <v>0</v>
      </c>
      <c r="G7" s="43">
        <v>0</v>
      </c>
      <c r="H7" s="43">
        <v>0</v>
      </c>
      <c r="I7" s="43">
        <v>175462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620010</v>
      </c>
      <c r="P7" s="44">
        <f>(O7/P$21)</f>
        <v>1133.473491773309</v>
      </c>
      <c r="Q7" s="9"/>
    </row>
    <row r="8" spans="1:17" ht="15">
      <c r="A8" s="12"/>
      <c r="B8" s="42">
        <v>513</v>
      </c>
      <c r="C8" s="19" t="s">
        <v>21</v>
      </c>
      <c r="D8" s="43">
        <v>387650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387650</v>
      </c>
      <c r="P8" s="44">
        <f>(O8/P$21)</f>
        <v>708.6837294332724</v>
      </c>
      <c r="Q8" s="9"/>
    </row>
    <row r="9" spans="1:17" ht="15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14900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14900</v>
      </c>
      <c r="P9" s="44">
        <f>(O9/P$21)</f>
        <v>27.239488117001827</v>
      </c>
      <c r="Q9" s="9"/>
    </row>
    <row r="10" spans="1:17" ht="15">
      <c r="A10" s="12"/>
      <c r="B10" s="42">
        <v>518</v>
      </c>
      <c r="C10" s="19" t="s">
        <v>70</v>
      </c>
      <c r="D10" s="43">
        <v>28312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28312</v>
      </c>
      <c r="P10" s="44">
        <f>(O10/P$21)</f>
        <v>51.75868372943327</v>
      </c>
      <c r="Q10" s="9"/>
    </row>
    <row r="11" spans="1:17" ht="15">
      <c r="A11" s="12"/>
      <c r="B11" s="42">
        <v>519</v>
      </c>
      <c r="C11" s="19" t="s">
        <v>24</v>
      </c>
      <c r="D11" s="43">
        <v>10279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10279</v>
      </c>
      <c r="P11" s="44">
        <f>(O11/P$21)</f>
        <v>18.79159049360146</v>
      </c>
      <c r="Q11" s="9"/>
    </row>
    <row r="12" spans="1:17" ht="15.75">
      <c r="A12" s="26" t="s">
        <v>27</v>
      </c>
      <c r="B12" s="27"/>
      <c r="C12" s="28"/>
      <c r="D12" s="29">
        <f>SUM(D13:D13)</f>
        <v>0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148800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148800</v>
      </c>
      <c r="P12" s="41">
        <f>(O12/P$21)</f>
        <v>272.0292504570384</v>
      </c>
      <c r="Q12" s="10"/>
    </row>
    <row r="13" spans="1:17" ht="15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148800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148800</v>
      </c>
      <c r="P13" s="44">
        <f>(O13/P$21)</f>
        <v>272.0292504570384</v>
      </c>
      <c r="Q13" s="9"/>
    </row>
    <row r="14" spans="1:17" ht="15.75">
      <c r="A14" s="26" t="s">
        <v>31</v>
      </c>
      <c r="B14" s="27"/>
      <c r="C14" s="28"/>
      <c r="D14" s="29">
        <f>SUM(D15:D16)</f>
        <v>48234</v>
      </c>
      <c r="E14" s="29">
        <f>SUM(E15:E16)</f>
        <v>0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130540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29">
        <f>SUM(D14:N14)</f>
        <v>178774</v>
      </c>
      <c r="P14" s="41">
        <f>(O14/P$21)</f>
        <v>326.82632541133455</v>
      </c>
      <c r="Q14" s="10"/>
    </row>
    <row r="15" spans="1:17" ht="15">
      <c r="A15" s="12"/>
      <c r="B15" s="42">
        <v>541</v>
      </c>
      <c r="C15" s="19" t="s">
        <v>32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130540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130540</v>
      </c>
      <c r="P15" s="44">
        <f>(O15/P$21)</f>
        <v>238.6471663619744</v>
      </c>
      <c r="Q15" s="9"/>
    </row>
    <row r="16" spans="1:17" ht="15">
      <c r="A16" s="12"/>
      <c r="B16" s="42">
        <v>549</v>
      </c>
      <c r="C16" s="19" t="s">
        <v>87</v>
      </c>
      <c r="D16" s="43">
        <v>48234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48234</v>
      </c>
      <c r="P16" s="44">
        <f>(O16/P$21)</f>
        <v>88.17915904936015</v>
      </c>
      <c r="Q16" s="9"/>
    </row>
    <row r="17" spans="1:17" ht="15.75">
      <c r="A17" s="26" t="s">
        <v>33</v>
      </c>
      <c r="B17" s="27"/>
      <c r="C17" s="28"/>
      <c r="D17" s="29">
        <f>SUM(D18:D18)</f>
        <v>2945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2945</v>
      </c>
      <c r="P17" s="41">
        <f>(O17/P$21)</f>
        <v>5.383912248628885</v>
      </c>
      <c r="Q17" s="9"/>
    </row>
    <row r="18" spans="1:17" ht="15.75" thickBot="1">
      <c r="A18" s="12"/>
      <c r="B18" s="42">
        <v>579</v>
      </c>
      <c r="C18" s="19" t="s">
        <v>73</v>
      </c>
      <c r="D18" s="43">
        <v>2945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2945</v>
      </c>
      <c r="P18" s="44">
        <f>(O18/P$21)</f>
        <v>5.383912248628885</v>
      </c>
      <c r="Q18" s="9"/>
    </row>
    <row r="19" spans="1:120" ht="16.5" thickBot="1">
      <c r="A19" s="13" t="s">
        <v>10</v>
      </c>
      <c r="B19" s="21"/>
      <c r="C19" s="20"/>
      <c r="D19" s="14">
        <f>SUM(D5,D12,D14,D17)</f>
        <v>921968</v>
      </c>
      <c r="E19" s="14">
        <f aca="true" t="shared" si="0" ref="E19:N19">SUM(E5,E12,E14,E17)</f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939792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>SUM(D19:N19)</f>
        <v>1861760</v>
      </c>
      <c r="P19" s="35">
        <f>(O19/P$21)</f>
        <v>3403.583180987203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6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6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3" t="s">
        <v>83</v>
      </c>
      <c r="N21" s="93"/>
      <c r="O21" s="93"/>
      <c r="P21" s="39">
        <v>547</v>
      </c>
    </row>
    <row r="22" spans="1:16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6" ht="15.75" customHeight="1" thickBot="1">
      <c r="A23" s="97" t="s">
        <v>40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</sheetData>
  <sheetProtection/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283191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283191</v>
      </c>
      <c r="O5" s="30">
        <f aca="true" t="shared" si="2" ref="O5:O22">(N5/O$24)</f>
        <v>538.3859315589353</v>
      </c>
      <c r="P5" s="6"/>
    </row>
    <row r="6" spans="1:16" ht="15">
      <c r="A6" s="12"/>
      <c r="B6" s="42">
        <v>511</v>
      </c>
      <c r="C6" s="19" t="s">
        <v>19</v>
      </c>
      <c r="D6" s="43">
        <v>61895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61895</v>
      </c>
      <c r="O6" s="44">
        <f t="shared" si="2"/>
        <v>117.67110266159696</v>
      </c>
      <c r="P6" s="9"/>
    </row>
    <row r="7" spans="1:16" ht="15">
      <c r="A7" s="12"/>
      <c r="B7" s="42">
        <v>512</v>
      </c>
      <c r="C7" s="19" t="s">
        <v>20</v>
      </c>
      <c r="D7" s="43">
        <v>15629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15629</v>
      </c>
      <c r="O7" s="44">
        <f t="shared" si="2"/>
        <v>29.712927756653993</v>
      </c>
      <c r="P7" s="9"/>
    </row>
    <row r="8" spans="1:16" ht="15">
      <c r="A8" s="12"/>
      <c r="B8" s="42">
        <v>513</v>
      </c>
      <c r="C8" s="19" t="s">
        <v>21</v>
      </c>
      <c r="D8" s="43">
        <v>11902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11902</v>
      </c>
      <c r="O8" s="44">
        <f t="shared" si="2"/>
        <v>22.627376425855513</v>
      </c>
      <c r="P8" s="9"/>
    </row>
    <row r="9" spans="1:16" ht="15">
      <c r="A9" s="12"/>
      <c r="B9" s="42">
        <v>514</v>
      </c>
      <c r="C9" s="19" t="s">
        <v>22</v>
      </c>
      <c r="D9" s="43">
        <v>13687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13687</v>
      </c>
      <c r="O9" s="44">
        <f t="shared" si="2"/>
        <v>26.020912547528518</v>
      </c>
      <c r="P9" s="9"/>
    </row>
    <row r="10" spans="1:16" ht="15">
      <c r="A10" s="12"/>
      <c r="B10" s="42">
        <v>519</v>
      </c>
      <c r="C10" s="19" t="s">
        <v>24</v>
      </c>
      <c r="D10" s="43">
        <v>180078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180078</v>
      </c>
      <c r="O10" s="44">
        <f t="shared" si="2"/>
        <v>342.35361216730035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SUM(D12:D15)</f>
        <v>655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583662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584317</v>
      </c>
      <c r="O11" s="41">
        <f t="shared" si="2"/>
        <v>1110.8688212927757</v>
      </c>
      <c r="P11" s="10"/>
    </row>
    <row r="12" spans="1:16" ht="15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228830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228830</v>
      </c>
      <c r="O12" s="44">
        <f t="shared" si="2"/>
        <v>435.0380228136882</v>
      </c>
      <c r="P12" s="9"/>
    </row>
    <row r="13" spans="1:16" ht="15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208886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208886</v>
      </c>
      <c r="O13" s="44">
        <f t="shared" si="2"/>
        <v>397.1216730038023</v>
      </c>
      <c r="P13" s="9"/>
    </row>
    <row r="14" spans="1:16" ht="15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145946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145946</v>
      </c>
      <c r="O14" s="44">
        <f t="shared" si="2"/>
        <v>277.4638783269962</v>
      </c>
      <c r="P14" s="9"/>
    </row>
    <row r="15" spans="1:16" ht="15">
      <c r="A15" s="12"/>
      <c r="B15" s="42">
        <v>539</v>
      </c>
      <c r="C15" s="19" t="s">
        <v>38</v>
      </c>
      <c r="D15" s="43">
        <v>655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655</v>
      </c>
      <c r="O15" s="44">
        <f t="shared" si="2"/>
        <v>1.2452471482889733</v>
      </c>
      <c r="P15" s="9"/>
    </row>
    <row r="16" spans="1:16" ht="15.75">
      <c r="A16" s="26" t="s">
        <v>31</v>
      </c>
      <c r="B16" s="27"/>
      <c r="C16" s="28"/>
      <c r="D16" s="29">
        <f aca="true" t="shared" si="4" ref="D16:M16">SUM(D17:D17)</f>
        <v>61799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61799</v>
      </c>
      <c r="O16" s="41">
        <f t="shared" si="2"/>
        <v>117.48859315589354</v>
      </c>
      <c r="P16" s="10"/>
    </row>
    <row r="17" spans="1:16" ht="15">
      <c r="A17" s="12"/>
      <c r="B17" s="42">
        <v>541</v>
      </c>
      <c r="C17" s="19" t="s">
        <v>32</v>
      </c>
      <c r="D17" s="43">
        <v>61799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61799</v>
      </c>
      <c r="O17" s="44">
        <f t="shared" si="2"/>
        <v>117.48859315589354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38571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38571</v>
      </c>
      <c r="O18" s="41">
        <f t="shared" si="2"/>
        <v>73.32889733840304</v>
      </c>
      <c r="P18" s="9"/>
    </row>
    <row r="19" spans="1:16" ht="15">
      <c r="A19" s="12"/>
      <c r="B19" s="42">
        <v>572</v>
      </c>
      <c r="C19" s="19" t="s">
        <v>34</v>
      </c>
      <c r="D19" s="43">
        <v>38571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38571</v>
      </c>
      <c r="O19" s="44">
        <f t="shared" si="2"/>
        <v>73.32889733840304</v>
      </c>
      <c r="P19" s="9"/>
    </row>
    <row r="20" spans="1:16" ht="15.75">
      <c r="A20" s="26" t="s">
        <v>44</v>
      </c>
      <c r="B20" s="27"/>
      <c r="C20" s="28"/>
      <c r="D20" s="29">
        <f aca="true" t="shared" si="6" ref="D20:M20">SUM(D21:D21)</f>
        <v>112482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112482</v>
      </c>
      <c r="O20" s="41">
        <f t="shared" si="2"/>
        <v>213.84410646387832</v>
      </c>
      <c r="P20" s="9"/>
    </row>
    <row r="21" spans="1:16" ht="15.75" thickBot="1">
      <c r="A21" s="12"/>
      <c r="B21" s="42">
        <v>581</v>
      </c>
      <c r="C21" s="19" t="s">
        <v>45</v>
      </c>
      <c r="D21" s="43">
        <v>112482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112482</v>
      </c>
      <c r="O21" s="44">
        <f t="shared" si="2"/>
        <v>213.84410646387832</v>
      </c>
      <c r="P21" s="9"/>
    </row>
    <row r="22" spans="1:119" ht="16.5" thickBot="1">
      <c r="A22" s="13" t="s">
        <v>10</v>
      </c>
      <c r="B22" s="21"/>
      <c r="C22" s="20"/>
      <c r="D22" s="14">
        <f>SUM(D5,D11,D16,D18,D20)</f>
        <v>496698</v>
      </c>
      <c r="E22" s="14">
        <f aca="true" t="shared" si="7" ref="E22:M22">SUM(E5,E11,E16,E18,E20)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583662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1080360</v>
      </c>
      <c r="O22" s="35">
        <f t="shared" si="2"/>
        <v>2053.916349809886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46</v>
      </c>
      <c r="M24" s="93"/>
      <c r="N24" s="93"/>
      <c r="O24" s="39">
        <v>526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697731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697731</v>
      </c>
      <c r="O5" s="30">
        <f aca="true" t="shared" si="2" ref="O5:O20">(N5/O$22)</f>
        <v>1336.6494252873563</v>
      </c>
      <c r="P5" s="6"/>
    </row>
    <row r="6" spans="1:16" ht="15">
      <c r="A6" s="12"/>
      <c r="B6" s="42">
        <v>511</v>
      </c>
      <c r="C6" s="19" t="s">
        <v>19</v>
      </c>
      <c r="D6" s="43">
        <v>63048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63048</v>
      </c>
      <c r="O6" s="44">
        <f t="shared" si="2"/>
        <v>120.7816091954023</v>
      </c>
      <c r="P6" s="9"/>
    </row>
    <row r="7" spans="1:16" ht="15">
      <c r="A7" s="12"/>
      <c r="B7" s="42">
        <v>512</v>
      </c>
      <c r="C7" s="19" t="s">
        <v>20</v>
      </c>
      <c r="D7" s="43">
        <v>16327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16327</v>
      </c>
      <c r="O7" s="44">
        <f t="shared" si="2"/>
        <v>31.27777777777778</v>
      </c>
      <c r="P7" s="9"/>
    </row>
    <row r="8" spans="1:16" ht="15">
      <c r="A8" s="12"/>
      <c r="B8" s="42">
        <v>513</v>
      </c>
      <c r="C8" s="19" t="s">
        <v>21</v>
      </c>
      <c r="D8" s="43">
        <v>14642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14642</v>
      </c>
      <c r="O8" s="44">
        <f t="shared" si="2"/>
        <v>28.049808429118773</v>
      </c>
      <c r="P8" s="9"/>
    </row>
    <row r="9" spans="1:16" ht="15">
      <c r="A9" s="12"/>
      <c r="B9" s="42">
        <v>514</v>
      </c>
      <c r="C9" s="19" t="s">
        <v>22</v>
      </c>
      <c r="D9" s="43">
        <v>11159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11159</v>
      </c>
      <c r="O9" s="44">
        <f t="shared" si="2"/>
        <v>21.377394636015325</v>
      </c>
      <c r="P9" s="9"/>
    </row>
    <row r="10" spans="1:16" ht="15">
      <c r="A10" s="12"/>
      <c r="B10" s="42">
        <v>519</v>
      </c>
      <c r="C10" s="19" t="s">
        <v>24</v>
      </c>
      <c r="D10" s="43">
        <v>592555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592555</v>
      </c>
      <c r="O10" s="44">
        <f t="shared" si="2"/>
        <v>1135.1628352490422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SUM(D12:D15)</f>
        <v>2207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628327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630534</v>
      </c>
      <c r="O11" s="41">
        <f t="shared" si="2"/>
        <v>1207.9195402298851</v>
      </c>
      <c r="P11" s="10"/>
    </row>
    <row r="12" spans="1:16" ht="15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244400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244400</v>
      </c>
      <c r="O12" s="44">
        <f t="shared" si="2"/>
        <v>468.1992337164751</v>
      </c>
      <c r="P12" s="9"/>
    </row>
    <row r="13" spans="1:16" ht="15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223893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223893</v>
      </c>
      <c r="O13" s="44">
        <f t="shared" si="2"/>
        <v>428.91379310344826</v>
      </c>
      <c r="P13" s="9"/>
    </row>
    <row r="14" spans="1:16" ht="15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160034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160034</v>
      </c>
      <c r="O14" s="44">
        <f t="shared" si="2"/>
        <v>306.5785440613027</v>
      </c>
      <c r="P14" s="9"/>
    </row>
    <row r="15" spans="1:16" ht="15">
      <c r="A15" s="12"/>
      <c r="B15" s="42">
        <v>539</v>
      </c>
      <c r="C15" s="19" t="s">
        <v>38</v>
      </c>
      <c r="D15" s="43">
        <v>2207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2207</v>
      </c>
      <c r="O15" s="44">
        <f t="shared" si="2"/>
        <v>4.227969348659004</v>
      </c>
      <c r="P15" s="9"/>
    </row>
    <row r="16" spans="1:16" ht="15.75">
      <c r="A16" s="26" t="s">
        <v>31</v>
      </c>
      <c r="B16" s="27"/>
      <c r="C16" s="28"/>
      <c r="D16" s="29">
        <f aca="true" t="shared" si="4" ref="D16:M16">SUM(D17:D17)</f>
        <v>98185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98185</v>
      </c>
      <c r="O16" s="41">
        <f t="shared" si="2"/>
        <v>188.09386973180077</v>
      </c>
      <c r="P16" s="10"/>
    </row>
    <row r="17" spans="1:16" ht="15">
      <c r="A17" s="12"/>
      <c r="B17" s="42">
        <v>541</v>
      </c>
      <c r="C17" s="19" t="s">
        <v>32</v>
      </c>
      <c r="D17" s="43">
        <v>98185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98185</v>
      </c>
      <c r="O17" s="44">
        <f t="shared" si="2"/>
        <v>188.09386973180077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34396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34396</v>
      </c>
      <c r="O18" s="41">
        <f t="shared" si="2"/>
        <v>65.89272030651341</v>
      </c>
      <c r="P18" s="9"/>
    </row>
    <row r="19" spans="1:16" ht="15.75" thickBot="1">
      <c r="A19" s="12"/>
      <c r="B19" s="42">
        <v>572</v>
      </c>
      <c r="C19" s="19" t="s">
        <v>34</v>
      </c>
      <c r="D19" s="43">
        <v>34396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34396</v>
      </c>
      <c r="O19" s="44">
        <f t="shared" si="2"/>
        <v>65.89272030651341</v>
      </c>
      <c r="P19" s="9"/>
    </row>
    <row r="20" spans="1:119" ht="16.5" thickBot="1">
      <c r="A20" s="13" t="s">
        <v>10</v>
      </c>
      <c r="B20" s="21"/>
      <c r="C20" s="20"/>
      <c r="D20" s="14">
        <f>SUM(D5,D11,D16,D18)</f>
        <v>832519</v>
      </c>
      <c r="E20" s="14">
        <f aca="true" t="shared" si="6" ref="E20:M20">SUM(E5,E11,E16,E18)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628327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1460846</v>
      </c>
      <c r="O20" s="35">
        <f t="shared" si="2"/>
        <v>2798.5555555555557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42</v>
      </c>
      <c r="M22" s="93"/>
      <c r="N22" s="93"/>
      <c r="O22" s="39">
        <v>522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40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328870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328870</v>
      </c>
      <c r="O5" s="30">
        <f aca="true" t="shared" si="2" ref="O5:O22">(N5/O$24)</f>
        <v>617.016885553471</v>
      </c>
      <c r="P5" s="6"/>
    </row>
    <row r="6" spans="1:16" ht="15">
      <c r="A6" s="12"/>
      <c r="B6" s="42">
        <v>511</v>
      </c>
      <c r="C6" s="19" t="s">
        <v>19</v>
      </c>
      <c r="D6" s="43">
        <v>63168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63168</v>
      </c>
      <c r="O6" s="44">
        <f t="shared" si="2"/>
        <v>118.5140712945591</v>
      </c>
      <c r="P6" s="9"/>
    </row>
    <row r="7" spans="1:16" ht="15">
      <c r="A7" s="12"/>
      <c r="B7" s="42">
        <v>512</v>
      </c>
      <c r="C7" s="19" t="s">
        <v>20</v>
      </c>
      <c r="D7" s="43">
        <v>16462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16462</v>
      </c>
      <c r="O7" s="44">
        <f t="shared" si="2"/>
        <v>30.885553470919323</v>
      </c>
      <c r="P7" s="9"/>
    </row>
    <row r="8" spans="1:16" ht="15">
      <c r="A8" s="12"/>
      <c r="B8" s="42">
        <v>513</v>
      </c>
      <c r="C8" s="19" t="s">
        <v>21</v>
      </c>
      <c r="D8" s="43">
        <v>11772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11772</v>
      </c>
      <c r="O8" s="44">
        <f t="shared" si="2"/>
        <v>22.086303939962477</v>
      </c>
      <c r="P8" s="9"/>
    </row>
    <row r="9" spans="1:16" ht="15">
      <c r="A9" s="12"/>
      <c r="B9" s="42">
        <v>514</v>
      </c>
      <c r="C9" s="19" t="s">
        <v>22</v>
      </c>
      <c r="D9" s="43">
        <v>14269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14269</v>
      </c>
      <c r="O9" s="44">
        <f t="shared" si="2"/>
        <v>26.77110694183865</v>
      </c>
      <c r="P9" s="9"/>
    </row>
    <row r="10" spans="1:16" ht="15">
      <c r="A10" s="12"/>
      <c r="B10" s="42">
        <v>519</v>
      </c>
      <c r="C10" s="19" t="s">
        <v>24</v>
      </c>
      <c r="D10" s="43">
        <v>223199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223199</v>
      </c>
      <c r="O10" s="44">
        <f t="shared" si="2"/>
        <v>418.7598499061914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SUM(D12:D12)</f>
        <v>2728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2728</v>
      </c>
      <c r="O11" s="41">
        <f t="shared" si="2"/>
        <v>5.118198874296435</v>
      </c>
      <c r="P11" s="10"/>
    </row>
    <row r="12" spans="1:16" ht="15">
      <c r="A12" s="12"/>
      <c r="B12" s="42">
        <v>521</v>
      </c>
      <c r="C12" s="19" t="s">
        <v>26</v>
      </c>
      <c r="D12" s="43">
        <v>2728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2728</v>
      </c>
      <c r="O12" s="44">
        <f t="shared" si="2"/>
        <v>5.118198874296435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SUM(D14:D17)</f>
        <v>799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652715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653514</v>
      </c>
      <c r="O13" s="41">
        <f t="shared" si="2"/>
        <v>1226.1050656660414</v>
      </c>
      <c r="P13" s="10"/>
    </row>
    <row r="14" spans="1:16" ht="15">
      <c r="A14" s="12"/>
      <c r="B14" s="42">
        <v>532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310685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310685</v>
      </c>
      <c r="O14" s="44">
        <f t="shared" si="2"/>
        <v>582.8986866791745</v>
      </c>
      <c r="P14" s="9"/>
    </row>
    <row r="15" spans="1:16" ht="15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185579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185579</v>
      </c>
      <c r="O15" s="44">
        <f t="shared" si="2"/>
        <v>348.1782363977486</v>
      </c>
      <c r="P15" s="9"/>
    </row>
    <row r="16" spans="1:16" ht="15">
      <c r="A16" s="12"/>
      <c r="B16" s="42">
        <v>535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156451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156451</v>
      </c>
      <c r="O16" s="44">
        <f t="shared" si="2"/>
        <v>293.52908067542216</v>
      </c>
      <c r="P16" s="9"/>
    </row>
    <row r="17" spans="1:16" ht="15">
      <c r="A17" s="12"/>
      <c r="B17" s="42">
        <v>539</v>
      </c>
      <c r="C17" s="19" t="s">
        <v>38</v>
      </c>
      <c r="D17" s="43">
        <v>799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799</v>
      </c>
      <c r="O17" s="44">
        <f t="shared" si="2"/>
        <v>1.4990619136960601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60134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60134</v>
      </c>
      <c r="O18" s="41">
        <f t="shared" si="2"/>
        <v>112.82176360225141</v>
      </c>
      <c r="P18" s="10"/>
    </row>
    <row r="19" spans="1:16" ht="15">
      <c r="A19" s="12"/>
      <c r="B19" s="42">
        <v>541</v>
      </c>
      <c r="C19" s="19" t="s">
        <v>32</v>
      </c>
      <c r="D19" s="43">
        <v>60134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60134</v>
      </c>
      <c r="O19" s="44">
        <f t="shared" si="2"/>
        <v>112.82176360225141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37106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37106</v>
      </c>
      <c r="O20" s="41">
        <f t="shared" si="2"/>
        <v>69.61726078799249</v>
      </c>
      <c r="P20" s="9"/>
    </row>
    <row r="21" spans="1:16" ht="15.75" thickBot="1">
      <c r="A21" s="12"/>
      <c r="B21" s="42">
        <v>572</v>
      </c>
      <c r="C21" s="19" t="s">
        <v>34</v>
      </c>
      <c r="D21" s="43">
        <v>37106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37106</v>
      </c>
      <c r="O21" s="44">
        <f t="shared" si="2"/>
        <v>69.61726078799249</v>
      </c>
      <c r="P21" s="9"/>
    </row>
    <row r="22" spans="1:119" ht="16.5" thickBot="1">
      <c r="A22" s="13" t="s">
        <v>10</v>
      </c>
      <c r="B22" s="21"/>
      <c r="C22" s="20"/>
      <c r="D22" s="14">
        <f>SUM(D5,D11,D13,D18,D20)</f>
        <v>429637</v>
      </c>
      <c r="E22" s="14">
        <f aca="true" t="shared" si="7" ref="E22:M22">SUM(E5,E11,E13,E18,E20)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652715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1082352</v>
      </c>
      <c r="O22" s="35">
        <f t="shared" si="2"/>
        <v>2030.6791744840525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39</v>
      </c>
      <c r="M24" s="93"/>
      <c r="N24" s="93"/>
      <c r="O24" s="39">
        <v>533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293228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293228</v>
      </c>
      <c r="O5" s="30">
        <f aca="true" t="shared" si="2" ref="O5:O22">(N5/O$24)</f>
        <v>539.0220588235294</v>
      </c>
      <c r="P5" s="6"/>
    </row>
    <row r="6" spans="1:16" ht="15">
      <c r="A6" s="12"/>
      <c r="B6" s="42">
        <v>511</v>
      </c>
      <c r="C6" s="19" t="s">
        <v>19</v>
      </c>
      <c r="D6" s="43">
        <v>62537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62537</v>
      </c>
      <c r="O6" s="44">
        <f t="shared" si="2"/>
        <v>114.95772058823529</v>
      </c>
      <c r="P6" s="9"/>
    </row>
    <row r="7" spans="1:16" ht="15">
      <c r="A7" s="12"/>
      <c r="B7" s="42">
        <v>512</v>
      </c>
      <c r="C7" s="19" t="s">
        <v>20</v>
      </c>
      <c r="D7" s="43">
        <v>15134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15134</v>
      </c>
      <c r="O7" s="44">
        <f t="shared" si="2"/>
        <v>27.81985294117647</v>
      </c>
      <c r="P7" s="9"/>
    </row>
    <row r="8" spans="1:16" ht="15">
      <c r="A8" s="12"/>
      <c r="B8" s="42">
        <v>513</v>
      </c>
      <c r="C8" s="19" t="s">
        <v>21</v>
      </c>
      <c r="D8" s="43">
        <v>39448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39448</v>
      </c>
      <c r="O8" s="44">
        <f t="shared" si="2"/>
        <v>72.51470588235294</v>
      </c>
      <c r="P8" s="9"/>
    </row>
    <row r="9" spans="1:16" ht="15">
      <c r="A9" s="12"/>
      <c r="B9" s="42">
        <v>514</v>
      </c>
      <c r="C9" s="19" t="s">
        <v>22</v>
      </c>
      <c r="D9" s="43">
        <v>15110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15110</v>
      </c>
      <c r="O9" s="44">
        <f t="shared" si="2"/>
        <v>27.77573529411765</v>
      </c>
      <c r="P9" s="9"/>
    </row>
    <row r="10" spans="1:16" ht="15">
      <c r="A10" s="12"/>
      <c r="B10" s="42">
        <v>515</v>
      </c>
      <c r="C10" s="19" t="s">
        <v>23</v>
      </c>
      <c r="D10" s="43">
        <v>9798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9798</v>
      </c>
      <c r="O10" s="44">
        <f t="shared" si="2"/>
        <v>18.011029411764707</v>
      </c>
      <c r="P10" s="9"/>
    </row>
    <row r="11" spans="1:16" ht="15">
      <c r="A11" s="12"/>
      <c r="B11" s="42">
        <v>519</v>
      </c>
      <c r="C11" s="19" t="s">
        <v>24</v>
      </c>
      <c r="D11" s="43">
        <v>151201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151201</v>
      </c>
      <c r="O11" s="44">
        <f t="shared" si="2"/>
        <v>277.9430147058824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2527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2527</v>
      </c>
      <c r="O12" s="41">
        <f t="shared" si="2"/>
        <v>4.645220588235294</v>
      </c>
      <c r="P12" s="10"/>
    </row>
    <row r="13" spans="1:16" ht="15">
      <c r="A13" s="12"/>
      <c r="B13" s="42">
        <v>521</v>
      </c>
      <c r="C13" s="19" t="s">
        <v>26</v>
      </c>
      <c r="D13" s="43">
        <v>2527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2527</v>
      </c>
      <c r="O13" s="44">
        <f t="shared" si="2"/>
        <v>4.645220588235294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620904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620904</v>
      </c>
      <c r="O14" s="41">
        <f t="shared" si="2"/>
        <v>1141.3676470588234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268997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268997</v>
      </c>
      <c r="O15" s="44">
        <f t="shared" si="2"/>
        <v>494.4797794117647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189688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189688</v>
      </c>
      <c r="O16" s="44">
        <f t="shared" si="2"/>
        <v>348.69117647058823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162219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162219</v>
      </c>
      <c r="O17" s="44">
        <f t="shared" si="2"/>
        <v>298.1966911764706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101205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101205</v>
      </c>
      <c r="O18" s="41">
        <f t="shared" si="2"/>
        <v>186.03860294117646</v>
      </c>
      <c r="P18" s="10"/>
    </row>
    <row r="19" spans="1:16" ht="15">
      <c r="A19" s="12"/>
      <c r="B19" s="42">
        <v>541</v>
      </c>
      <c r="C19" s="19" t="s">
        <v>32</v>
      </c>
      <c r="D19" s="43">
        <v>101205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101205</v>
      </c>
      <c r="O19" s="44">
        <f t="shared" si="2"/>
        <v>186.03860294117646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40362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40362</v>
      </c>
      <c r="O20" s="41">
        <f t="shared" si="2"/>
        <v>74.19485294117646</v>
      </c>
      <c r="P20" s="9"/>
    </row>
    <row r="21" spans="1:16" ht="15.75" thickBot="1">
      <c r="A21" s="12"/>
      <c r="B21" s="42">
        <v>572</v>
      </c>
      <c r="C21" s="19" t="s">
        <v>34</v>
      </c>
      <c r="D21" s="43">
        <v>40362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40362</v>
      </c>
      <c r="O21" s="44">
        <f t="shared" si="2"/>
        <v>74.19485294117646</v>
      </c>
      <c r="P21" s="9"/>
    </row>
    <row r="22" spans="1:119" ht="16.5" thickBot="1">
      <c r="A22" s="13" t="s">
        <v>10</v>
      </c>
      <c r="B22" s="21"/>
      <c r="C22" s="20"/>
      <c r="D22" s="14">
        <f>SUM(D5,D12,D14,D18,D20)</f>
        <v>437322</v>
      </c>
      <c r="E22" s="14">
        <f aca="true" t="shared" si="7" ref="E22:M22">SUM(E5,E12,E14,E18,E20)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620904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1058226</v>
      </c>
      <c r="O22" s="35">
        <f t="shared" si="2"/>
        <v>1945.2683823529412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35</v>
      </c>
      <c r="M24" s="93"/>
      <c r="N24" s="93"/>
      <c r="O24" s="39">
        <v>544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711790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711790</v>
      </c>
      <c r="O5" s="30">
        <f aca="true" t="shared" si="2" ref="O5:O25">(N5/O$27)</f>
        <v>1353.212927756654</v>
      </c>
      <c r="P5" s="6"/>
    </row>
    <row r="6" spans="1:16" ht="15">
      <c r="A6" s="12"/>
      <c r="B6" s="42">
        <v>511</v>
      </c>
      <c r="C6" s="19" t="s">
        <v>19</v>
      </c>
      <c r="D6" s="43">
        <v>54595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54595</v>
      </c>
      <c r="O6" s="44">
        <f t="shared" si="2"/>
        <v>103.79277566539923</v>
      </c>
      <c r="P6" s="9"/>
    </row>
    <row r="7" spans="1:16" ht="15">
      <c r="A7" s="12"/>
      <c r="B7" s="42">
        <v>512</v>
      </c>
      <c r="C7" s="19" t="s">
        <v>20</v>
      </c>
      <c r="D7" s="43">
        <v>15995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15995</v>
      </c>
      <c r="O7" s="44">
        <f t="shared" si="2"/>
        <v>30.40874524714829</v>
      </c>
      <c r="P7" s="9"/>
    </row>
    <row r="8" spans="1:16" ht="15">
      <c r="A8" s="12"/>
      <c r="B8" s="42">
        <v>513</v>
      </c>
      <c r="C8" s="19" t="s">
        <v>21</v>
      </c>
      <c r="D8" s="43">
        <v>37128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37128</v>
      </c>
      <c r="O8" s="44">
        <f t="shared" si="2"/>
        <v>70.58555133079848</v>
      </c>
      <c r="P8" s="9"/>
    </row>
    <row r="9" spans="1:16" ht="15">
      <c r="A9" s="12"/>
      <c r="B9" s="42">
        <v>514</v>
      </c>
      <c r="C9" s="19" t="s">
        <v>22</v>
      </c>
      <c r="D9" s="43">
        <v>14060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14060</v>
      </c>
      <c r="O9" s="44">
        <f t="shared" si="2"/>
        <v>26.730038022813687</v>
      </c>
      <c r="P9" s="9"/>
    </row>
    <row r="10" spans="1:16" ht="15">
      <c r="A10" s="12"/>
      <c r="B10" s="42">
        <v>519</v>
      </c>
      <c r="C10" s="19" t="s">
        <v>24</v>
      </c>
      <c r="D10" s="43">
        <v>590012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590012</v>
      </c>
      <c r="O10" s="44">
        <f t="shared" si="2"/>
        <v>1121.6958174904944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20453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20453</v>
      </c>
      <c r="O11" s="41">
        <f t="shared" si="2"/>
        <v>38.88403041825095</v>
      </c>
      <c r="P11" s="10"/>
    </row>
    <row r="12" spans="1:16" ht="15">
      <c r="A12" s="12"/>
      <c r="B12" s="42">
        <v>521</v>
      </c>
      <c r="C12" s="19" t="s">
        <v>26</v>
      </c>
      <c r="D12" s="43">
        <v>2953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2953</v>
      </c>
      <c r="O12" s="44">
        <f t="shared" si="2"/>
        <v>5.614068441064639</v>
      </c>
      <c r="P12" s="9"/>
    </row>
    <row r="13" spans="1:16" ht="15">
      <c r="A13" s="12"/>
      <c r="B13" s="42">
        <v>522</v>
      </c>
      <c r="C13" s="19" t="s">
        <v>48</v>
      </c>
      <c r="D13" s="43">
        <v>17500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17500</v>
      </c>
      <c r="O13" s="44">
        <f t="shared" si="2"/>
        <v>33.26996197718631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11342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725087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736429</v>
      </c>
      <c r="O14" s="41">
        <f t="shared" si="2"/>
        <v>1400.055133079848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355536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355536</v>
      </c>
      <c r="O15" s="44">
        <f t="shared" si="2"/>
        <v>675.9239543726236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201969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201969</v>
      </c>
      <c r="O16" s="44">
        <f t="shared" si="2"/>
        <v>383.97148288973386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167582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167582</v>
      </c>
      <c r="O17" s="44">
        <f t="shared" si="2"/>
        <v>318.59695817490496</v>
      </c>
      <c r="P17" s="9"/>
    </row>
    <row r="18" spans="1:16" ht="15">
      <c r="A18" s="12"/>
      <c r="B18" s="42">
        <v>539</v>
      </c>
      <c r="C18" s="19" t="s">
        <v>38</v>
      </c>
      <c r="D18" s="43">
        <v>11342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11342</v>
      </c>
      <c r="O18" s="44">
        <f t="shared" si="2"/>
        <v>21.562737642585553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65903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65903</v>
      </c>
      <c r="O19" s="41">
        <f t="shared" si="2"/>
        <v>125.29087452471482</v>
      </c>
      <c r="P19" s="10"/>
    </row>
    <row r="20" spans="1:16" ht="15">
      <c r="A20" s="12"/>
      <c r="B20" s="42">
        <v>541</v>
      </c>
      <c r="C20" s="19" t="s">
        <v>32</v>
      </c>
      <c r="D20" s="43">
        <v>65903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65903</v>
      </c>
      <c r="O20" s="44">
        <f t="shared" si="2"/>
        <v>125.29087452471482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33038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33038</v>
      </c>
      <c r="O21" s="41">
        <f t="shared" si="2"/>
        <v>62.80988593155894</v>
      </c>
      <c r="P21" s="9"/>
    </row>
    <row r="22" spans="1:16" ht="15">
      <c r="A22" s="12"/>
      <c r="B22" s="42">
        <v>572</v>
      </c>
      <c r="C22" s="19" t="s">
        <v>34</v>
      </c>
      <c r="D22" s="43">
        <v>33038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33038</v>
      </c>
      <c r="O22" s="44">
        <f t="shared" si="2"/>
        <v>62.80988593155894</v>
      </c>
      <c r="P22" s="9"/>
    </row>
    <row r="23" spans="1:16" ht="15.75">
      <c r="A23" s="26" t="s">
        <v>44</v>
      </c>
      <c r="B23" s="27"/>
      <c r="C23" s="28"/>
      <c r="D23" s="29">
        <f aca="true" t="shared" si="7" ref="D23:M23">SUM(D24:D24)</f>
        <v>72000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72000</v>
      </c>
      <c r="O23" s="41">
        <f t="shared" si="2"/>
        <v>136.88212927756655</v>
      </c>
      <c r="P23" s="9"/>
    </row>
    <row r="24" spans="1:16" ht="15.75" thickBot="1">
      <c r="A24" s="12"/>
      <c r="B24" s="42">
        <v>581</v>
      </c>
      <c r="C24" s="19" t="s">
        <v>45</v>
      </c>
      <c r="D24" s="43">
        <v>72000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72000</v>
      </c>
      <c r="O24" s="44">
        <f t="shared" si="2"/>
        <v>136.88212927756655</v>
      </c>
      <c r="P24" s="9"/>
    </row>
    <row r="25" spans="1:119" ht="16.5" thickBot="1">
      <c r="A25" s="13" t="s">
        <v>10</v>
      </c>
      <c r="B25" s="21"/>
      <c r="C25" s="20"/>
      <c r="D25" s="14">
        <f>SUM(D5,D11,D14,D19,D21,D23)</f>
        <v>914526</v>
      </c>
      <c r="E25" s="14">
        <f aca="true" t="shared" si="8" ref="E25:M25">SUM(E5,E11,E14,E19,E21,E23)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725087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1639613</v>
      </c>
      <c r="O25" s="35">
        <f t="shared" si="2"/>
        <v>3117.1349809885933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49</v>
      </c>
      <c r="M27" s="93"/>
      <c r="N27" s="93"/>
      <c r="O27" s="39">
        <v>526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723408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723408</v>
      </c>
      <c r="O5" s="30">
        <f aca="true" t="shared" si="2" ref="O5:O27">(N5/O$29)</f>
        <v>1264.6993006993007</v>
      </c>
      <c r="P5" s="6"/>
    </row>
    <row r="6" spans="1:16" ht="15">
      <c r="A6" s="12"/>
      <c r="B6" s="42">
        <v>511</v>
      </c>
      <c r="C6" s="19" t="s">
        <v>19</v>
      </c>
      <c r="D6" s="43">
        <v>15003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15003</v>
      </c>
      <c r="O6" s="44">
        <f t="shared" si="2"/>
        <v>26.22902097902098</v>
      </c>
      <c r="P6" s="9"/>
    </row>
    <row r="7" spans="1:16" ht="15">
      <c r="A7" s="12"/>
      <c r="B7" s="42">
        <v>512</v>
      </c>
      <c r="C7" s="19" t="s">
        <v>20</v>
      </c>
      <c r="D7" s="43">
        <v>13200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13200</v>
      </c>
      <c r="O7" s="44">
        <f t="shared" si="2"/>
        <v>23.076923076923077</v>
      </c>
      <c r="P7" s="9"/>
    </row>
    <row r="8" spans="1:16" ht="15">
      <c r="A8" s="12"/>
      <c r="B8" s="42">
        <v>513</v>
      </c>
      <c r="C8" s="19" t="s">
        <v>21</v>
      </c>
      <c r="D8" s="43">
        <v>20541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20541</v>
      </c>
      <c r="O8" s="44">
        <f t="shared" si="2"/>
        <v>35.91083916083916</v>
      </c>
      <c r="P8" s="9"/>
    </row>
    <row r="9" spans="1:16" ht="15">
      <c r="A9" s="12"/>
      <c r="B9" s="42">
        <v>514</v>
      </c>
      <c r="C9" s="19" t="s">
        <v>22</v>
      </c>
      <c r="D9" s="43">
        <v>11220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11220</v>
      </c>
      <c r="O9" s="44">
        <f t="shared" si="2"/>
        <v>19.615384615384617</v>
      </c>
      <c r="P9" s="9"/>
    </row>
    <row r="10" spans="1:16" ht="15">
      <c r="A10" s="12"/>
      <c r="B10" s="42">
        <v>519</v>
      </c>
      <c r="C10" s="19" t="s">
        <v>24</v>
      </c>
      <c r="D10" s="43">
        <v>663444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663444</v>
      </c>
      <c r="O10" s="44">
        <f t="shared" si="2"/>
        <v>1159.8671328671328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20304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20304</v>
      </c>
      <c r="O11" s="41">
        <f t="shared" si="2"/>
        <v>35.49650349650349</v>
      </c>
      <c r="P11" s="10"/>
    </row>
    <row r="12" spans="1:16" ht="15">
      <c r="A12" s="12"/>
      <c r="B12" s="42">
        <v>521</v>
      </c>
      <c r="C12" s="19" t="s">
        <v>26</v>
      </c>
      <c r="D12" s="43">
        <v>2804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2804</v>
      </c>
      <c r="O12" s="44">
        <f t="shared" si="2"/>
        <v>4.9020979020979025</v>
      </c>
      <c r="P12" s="9"/>
    </row>
    <row r="13" spans="1:16" ht="15">
      <c r="A13" s="12"/>
      <c r="B13" s="42">
        <v>522</v>
      </c>
      <c r="C13" s="19" t="s">
        <v>48</v>
      </c>
      <c r="D13" s="43">
        <v>17500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17500</v>
      </c>
      <c r="O13" s="44">
        <f t="shared" si="2"/>
        <v>30.594405594405593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SUM(D15:D18)</f>
        <v>15163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725354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740517</v>
      </c>
      <c r="O14" s="41">
        <f t="shared" si="2"/>
        <v>1294.61013986014</v>
      </c>
      <c r="P14" s="10"/>
    </row>
    <row r="15" spans="1:16" ht="15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365709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365709</v>
      </c>
      <c r="O15" s="44">
        <f t="shared" si="2"/>
        <v>639.3513986013986</v>
      </c>
      <c r="P15" s="9"/>
    </row>
    <row r="16" spans="1:16" ht="15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183585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183585</v>
      </c>
      <c r="O16" s="44">
        <f t="shared" si="2"/>
        <v>320.9527972027972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176060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176060</v>
      </c>
      <c r="O17" s="44">
        <f t="shared" si="2"/>
        <v>307.7972027972028</v>
      </c>
      <c r="P17" s="9"/>
    </row>
    <row r="18" spans="1:16" ht="15">
      <c r="A18" s="12"/>
      <c r="B18" s="42">
        <v>539</v>
      </c>
      <c r="C18" s="19" t="s">
        <v>38</v>
      </c>
      <c r="D18" s="43">
        <v>15163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15163</v>
      </c>
      <c r="O18" s="44">
        <f t="shared" si="2"/>
        <v>26.50874125874126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72871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72871</v>
      </c>
      <c r="O19" s="41">
        <f t="shared" si="2"/>
        <v>127.39685314685315</v>
      </c>
      <c r="P19" s="10"/>
    </row>
    <row r="20" spans="1:16" ht="15">
      <c r="A20" s="12"/>
      <c r="B20" s="42">
        <v>541</v>
      </c>
      <c r="C20" s="19" t="s">
        <v>32</v>
      </c>
      <c r="D20" s="43">
        <v>72871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72871</v>
      </c>
      <c r="O20" s="44">
        <f t="shared" si="2"/>
        <v>127.39685314685315</v>
      </c>
      <c r="P20" s="9"/>
    </row>
    <row r="21" spans="1:16" ht="15.75">
      <c r="A21" s="26" t="s">
        <v>60</v>
      </c>
      <c r="B21" s="27"/>
      <c r="C21" s="28"/>
      <c r="D21" s="29">
        <f aca="true" t="shared" si="6" ref="D21:M21">SUM(D22:D22)</f>
        <v>2502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2502</v>
      </c>
      <c r="O21" s="41">
        <f t="shared" si="2"/>
        <v>4.374125874125874</v>
      </c>
      <c r="P21" s="10"/>
    </row>
    <row r="22" spans="1:16" ht="15">
      <c r="A22" s="90"/>
      <c r="B22" s="91">
        <v>554</v>
      </c>
      <c r="C22" s="92" t="s">
        <v>61</v>
      </c>
      <c r="D22" s="43">
        <v>2502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2502</v>
      </c>
      <c r="O22" s="44">
        <f t="shared" si="2"/>
        <v>4.374125874125874</v>
      </c>
      <c r="P22" s="9"/>
    </row>
    <row r="23" spans="1:16" ht="15.75">
      <c r="A23" s="26" t="s">
        <v>33</v>
      </c>
      <c r="B23" s="27"/>
      <c r="C23" s="28"/>
      <c r="D23" s="29">
        <f aca="true" t="shared" si="7" ref="D23:M23">SUM(D24:D24)</f>
        <v>34149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34149</v>
      </c>
      <c r="O23" s="41">
        <f t="shared" si="2"/>
        <v>59.70104895104895</v>
      </c>
      <c r="P23" s="9"/>
    </row>
    <row r="24" spans="1:16" ht="15">
      <c r="A24" s="12"/>
      <c r="B24" s="42">
        <v>572</v>
      </c>
      <c r="C24" s="19" t="s">
        <v>34</v>
      </c>
      <c r="D24" s="43">
        <v>34149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34149</v>
      </c>
      <c r="O24" s="44">
        <f t="shared" si="2"/>
        <v>59.70104895104895</v>
      </c>
      <c r="P24" s="9"/>
    </row>
    <row r="25" spans="1:16" ht="15.75">
      <c r="A25" s="26" t="s">
        <v>44</v>
      </c>
      <c r="B25" s="27"/>
      <c r="C25" s="28"/>
      <c r="D25" s="29">
        <f aca="true" t="shared" si="8" ref="D25:M25">SUM(D26:D26)</f>
        <v>65210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65210</v>
      </c>
      <c r="O25" s="41">
        <f t="shared" si="2"/>
        <v>114.0034965034965</v>
      </c>
      <c r="P25" s="9"/>
    </row>
    <row r="26" spans="1:16" ht="15.75" thickBot="1">
      <c r="A26" s="12"/>
      <c r="B26" s="42">
        <v>581</v>
      </c>
      <c r="C26" s="19" t="s">
        <v>45</v>
      </c>
      <c r="D26" s="43">
        <v>65210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65210</v>
      </c>
      <c r="O26" s="44">
        <f t="shared" si="2"/>
        <v>114.0034965034965</v>
      </c>
      <c r="P26" s="9"/>
    </row>
    <row r="27" spans="1:119" ht="16.5" thickBot="1">
      <c r="A27" s="13" t="s">
        <v>10</v>
      </c>
      <c r="B27" s="21"/>
      <c r="C27" s="20"/>
      <c r="D27" s="14">
        <f>SUM(D5,D11,D14,D19,D21,D23,D25)</f>
        <v>933607</v>
      </c>
      <c r="E27" s="14">
        <f aca="true" t="shared" si="9" ref="E27:M27">SUM(E5,E11,E14,E19,E21,E23,E25)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725354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1658961</v>
      </c>
      <c r="O27" s="35">
        <f t="shared" si="2"/>
        <v>2900.2814685314684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62</v>
      </c>
      <c r="M29" s="93"/>
      <c r="N29" s="93"/>
      <c r="O29" s="39">
        <v>572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491673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623054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1114727</v>
      </c>
      <c r="O5" s="30">
        <f aca="true" t="shared" si="2" ref="O5:O23">(N5/O$25)</f>
        <v>2115.231499051233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506519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506519</v>
      </c>
      <c r="O6" s="44">
        <f t="shared" si="2"/>
        <v>961.1366223908918</v>
      </c>
      <c r="P6" s="9"/>
    </row>
    <row r="7" spans="1:16" ht="15">
      <c r="A7" s="12"/>
      <c r="B7" s="42">
        <v>512</v>
      </c>
      <c r="C7" s="19" t="s">
        <v>20</v>
      </c>
      <c r="D7" s="43">
        <v>136060</v>
      </c>
      <c r="E7" s="43">
        <v>0</v>
      </c>
      <c r="F7" s="43">
        <v>0</v>
      </c>
      <c r="G7" s="43">
        <v>0</v>
      </c>
      <c r="H7" s="43">
        <v>0</v>
      </c>
      <c r="I7" s="43">
        <v>73662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209722</v>
      </c>
      <c r="O7" s="44">
        <f t="shared" si="2"/>
        <v>397.95445920303604</v>
      </c>
      <c r="P7" s="9"/>
    </row>
    <row r="8" spans="1:16" ht="15">
      <c r="A8" s="12"/>
      <c r="B8" s="42">
        <v>513</v>
      </c>
      <c r="C8" s="19" t="s">
        <v>21</v>
      </c>
      <c r="D8" s="43">
        <v>347284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347284</v>
      </c>
      <c r="O8" s="44">
        <f t="shared" si="2"/>
        <v>658.9829222011385</v>
      </c>
      <c r="P8" s="9"/>
    </row>
    <row r="9" spans="1:16" ht="15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17167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17167</v>
      </c>
      <c r="O9" s="44">
        <f t="shared" si="2"/>
        <v>32.57495256166983</v>
      </c>
      <c r="P9" s="9"/>
    </row>
    <row r="10" spans="1:16" ht="15">
      <c r="A10" s="12"/>
      <c r="B10" s="42">
        <v>518</v>
      </c>
      <c r="C10" s="19" t="s">
        <v>70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25706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25706</v>
      </c>
      <c r="O10" s="44">
        <f t="shared" si="2"/>
        <v>48.77798861480076</v>
      </c>
      <c r="P10" s="9"/>
    </row>
    <row r="11" spans="1:16" ht="15">
      <c r="A11" s="12"/>
      <c r="B11" s="42">
        <v>519</v>
      </c>
      <c r="C11" s="19" t="s">
        <v>53</v>
      </c>
      <c r="D11" s="43">
        <v>8329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8329</v>
      </c>
      <c r="O11" s="44">
        <f t="shared" si="2"/>
        <v>15.804554079696395</v>
      </c>
      <c r="P11" s="9"/>
    </row>
    <row r="12" spans="1:16" ht="15.75">
      <c r="A12" s="26" t="s">
        <v>27</v>
      </c>
      <c r="B12" s="27"/>
      <c r="C12" s="28"/>
      <c r="D12" s="29">
        <f aca="true" t="shared" si="3" ref="D12:M12">SUM(D13:D13)</f>
        <v>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80038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80038</v>
      </c>
      <c r="O12" s="41">
        <f t="shared" si="2"/>
        <v>151.87476280834915</v>
      </c>
      <c r="P12" s="10"/>
    </row>
    <row r="13" spans="1:16" ht="15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80038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80038</v>
      </c>
      <c r="O13" s="44">
        <f t="shared" si="2"/>
        <v>151.87476280834915</v>
      </c>
      <c r="P13" s="9"/>
    </row>
    <row r="14" spans="1:16" ht="15.75">
      <c r="A14" s="26" t="s">
        <v>31</v>
      </c>
      <c r="B14" s="27"/>
      <c r="C14" s="28"/>
      <c r="D14" s="29">
        <f aca="true" t="shared" si="4" ref="D14:M14">SUM(D15:D16)</f>
        <v>57622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171691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229313</v>
      </c>
      <c r="O14" s="41">
        <f t="shared" si="2"/>
        <v>435.1290322580645</v>
      </c>
      <c r="P14" s="10"/>
    </row>
    <row r="15" spans="1:16" ht="15">
      <c r="A15" s="12"/>
      <c r="B15" s="42">
        <v>541</v>
      </c>
      <c r="C15" s="19" t="s">
        <v>54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171691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171691</v>
      </c>
      <c r="O15" s="44">
        <f t="shared" si="2"/>
        <v>325.78937381404177</v>
      </c>
      <c r="P15" s="9"/>
    </row>
    <row r="16" spans="1:16" ht="15">
      <c r="A16" s="12"/>
      <c r="B16" s="42">
        <v>549</v>
      </c>
      <c r="C16" s="19" t="s">
        <v>72</v>
      </c>
      <c r="D16" s="43">
        <v>57622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57622</v>
      </c>
      <c r="O16" s="44">
        <f t="shared" si="2"/>
        <v>109.33965844402277</v>
      </c>
      <c r="P16" s="9"/>
    </row>
    <row r="17" spans="1:16" ht="15.75">
      <c r="A17" s="26" t="s">
        <v>60</v>
      </c>
      <c r="B17" s="27"/>
      <c r="C17" s="28"/>
      <c r="D17" s="29">
        <f aca="true" t="shared" si="5" ref="D17:M17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35150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35150</v>
      </c>
      <c r="O17" s="41">
        <f t="shared" si="2"/>
        <v>66.69829222011386</v>
      </c>
      <c r="P17" s="10"/>
    </row>
    <row r="18" spans="1:16" ht="15">
      <c r="A18" s="90"/>
      <c r="B18" s="91">
        <v>559</v>
      </c>
      <c r="C18" s="92" t="s">
        <v>80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35150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35150</v>
      </c>
      <c r="O18" s="44">
        <f t="shared" si="2"/>
        <v>66.69829222011386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27439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27439</v>
      </c>
      <c r="O19" s="41">
        <f t="shared" si="2"/>
        <v>52.06641366223909</v>
      </c>
      <c r="P19" s="9"/>
    </row>
    <row r="20" spans="1:16" ht="15">
      <c r="A20" s="12"/>
      <c r="B20" s="42">
        <v>579</v>
      </c>
      <c r="C20" s="19" t="s">
        <v>73</v>
      </c>
      <c r="D20" s="43">
        <v>27439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27439</v>
      </c>
      <c r="O20" s="44">
        <f t="shared" si="2"/>
        <v>52.06641366223909</v>
      </c>
      <c r="P20" s="9"/>
    </row>
    <row r="21" spans="1:16" ht="15.75">
      <c r="A21" s="26" t="s">
        <v>56</v>
      </c>
      <c r="B21" s="27"/>
      <c r="C21" s="28"/>
      <c r="D21" s="29">
        <f aca="true" t="shared" si="7" ref="D21:M21">SUM(D22:D22)</f>
        <v>157365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157365</v>
      </c>
      <c r="O21" s="41">
        <f t="shared" si="2"/>
        <v>298.60531309297915</v>
      </c>
      <c r="P21" s="9"/>
    </row>
    <row r="22" spans="1:16" ht="15.75" thickBot="1">
      <c r="A22" s="12"/>
      <c r="B22" s="42">
        <v>581</v>
      </c>
      <c r="C22" s="19" t="s">
        <v>57</v>
      </c>
      <c r="D22" s="43">
        <v>157365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157365</v>
      </c>
      <c r="O22" s="44">
        <f t="shared" si="2"/>
        <v>298.60531309297915</v>
      </c>
      <c r="P22" s="9"/>
    </row>
    <row r="23" spans="1:119" ht="16.5" thickBot="1">
      <c r="A23" s="13" t="s">
        <v>10</v>
      </c>
      <c r="B23" s="21"/>
      <c r="C23" s="20"/>
      <c r="D23" s="14">
        <f>SUM(D5,D12,D14,D17,D19,D21)</f>
        <v>734099</v>
      </c>
      <c r="E23" s="14">
        <f aca="true" t="shared" si="8" ref="E23:M23">SUM(E5,E12,E14,E17,E19,E21)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909933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1644032</v>
      </c>
      <c r="O23" s="35">
        <f t="shared" si="2"/>
        <v>3119.605313092979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81</v>
      </c>
      <c r="M25" s="93"/>
      <c r="N25" s="93"/>
      <c r="O25" s="39">
        <v>527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492043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570122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1062165</v>
      </c>
      <c r="O5" s="30">
        <f aca="true" t="shared" si="1" ref="O5:O22">(N5/O$24)</f>
        <v>2038.7044145873322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427575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427575</v>
      </c>
      <c r="O6" s="44">
        <f t="shared" si="1"/>
        <v>820.6813819577735</v>
      </c>
      <c r="P6" s="9"/>
    </row>
    <row r="7" spans="1:16" ht="15">
      <c r="A7" s="12"/>
      <c r="B7" s="42">
        <v>512</v>
      </c>
      <c r="C7" s="19" t="s">
        <v>20</v>
      </c>
      <c r="D7" s="43">
        <v>187335</v>
      </c>
      <c r="E7" s="43">
        <v>0</v>
      </c>
      <c r="F7" s="43">
        <v>0</v>
      </c>
      <c r="G7" s="43">
        <v>0</v>
      </c>
      <c r="H7" s="43">
        <v>0</v>
      </c>
      <c r="I7" s="43">
        <v>90139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277474</v>
      </c>
      <c r="O7" s="44">
        <f t="shared" si="1"/>
        <v>532.5796545105566</v>
      </c>
      <c r="P7" s="9"/>
    </row>
    <row r="8" spans="1:16" ht="15">
      <c r="A8" s="12"/>
      <c r="B8" s="42">
        <v>513</v>
      </c>
      <c r="C8" s="19" t="s">
        <v>21</v>
      </c>
      <c r="D8" s="43">
        <v>296736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296736</v>
      </c>
      <c r="O8" s="44">
        <f t="shared" si="1"/>
        <v>569.5508637236085</v>
      </c>
      <c r="P8" s="9"/>
    </row>
    <row r="9" spans="1:16" ht="15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22351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22351</v>
      </c>
      <c r="O9" s="44">
        <f t="shared" si="1"/>
        <v>42.90019193857965</v>
      </c>
      <c r="P9" s="9"/>
    </row>
    <row r="10" spans="1:16" ht="15">
      <c r="A10" s="12"/>
      <c r="B10" s="42">
        <v>517</v>
      </c>
      <c r="C10" s="19" t="s">
        <v>77</v>
      </c>
      <c r="D10" s="43">
        <v>7972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7972</v>
      </c>
      <c r="O10" s="44">
        <f t="shared" si="1"/>
        <v>15.30134357005758</v>
      </c>
      <c r="P10" s="9"/>
    </row>
    <row r="11" spans="1:16" ht="15">
      <c r="A11" s="12"/>
      <c r="B11" s="42">
        <v>518</v>
      </c>
      <c r="C11" s="19" t="s">
        <v>70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29517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29517</v>
      </c>
      <c r="O11" s="44">
        <f t="shared" si="1"/>
        <v>56.65451055662188</v>
      </c>
      <c r="P11" s="9"/>
    </row>
    <row r="12" spans="1:16" ht="15">
      <c r="A12" s="12"/>
      <c r="B12" s="42">
        <v>519</v>
      </c>
      <c r="C12" s="19" t="s">
        <v>53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540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540</v>
      </c>
      <c r="O12" s="44">
        <f t="shared" si="1"/>
        <v>1.036468330134357</v>
      </c>
      <c r="P12" s="9"/>
    </row>
    <row r="13" spans="1:16" ht="15.75">
      <c r="A13" s="26" t="s">
        <v>27</v>
      </c>
      <c r="B13" s="27"/>
      <c r="C13" s="28"/>
      <c r="D13" s="29">
        <f aca="true" t="shared" si="3" ref="D13:M13">SUM(D14:D14)</f>
        <v>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116444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2">SUM(D13:M13)</f>
        <v>116444</v>
      </c>
      <c r="O13" s="41">
        <f t="shared" si="1"/>
        <v>223.50095969289828</v>
      </c>
      <c r="P13" s="10"/>
    </row>
    <row r="14" spans="1:16" ht="15">
      <c r="A14" s="12"/>
      <c r="B14" s="42">
        <v>533</v>
      </c>
      <c r="C14" s="19" t="s">
        <v>29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116444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116444</v>
      </c>
      <c r="O14" s="44">
        <f t="shared" si="1"/>
        <v>223.50095969289828</v>
      </c>
      <c r="P14" s="9"/>
    </row>
    <row r="15" spans="1:16" ht="15.75">
      <c r="A15" s="26" t="s">
        <v>31</v>
      </c>
      <c r="B15" s="27"/>
      <c r="C15" s="28"/>
      <c r="D15" s="29">
        <f aca="true" t="shared" si="5" ref="D15:M15">SUM(D16:D17)</f>
        <v>62567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135436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4"/>
        <v>198003</v>
      </c>
      <c r="O15" s="41">
        <f t="shared" si="1"/>
        <v>380.04414587332053</v>
      </c>
      <c r="P15" s="10"/>
    </row>
    <row r="16" spans="1:16" ht="15">
      <c r="A16" s="12"/>
      <c r="B16" s="42">
        <v>541</v>
      </c>
      <c r="C16" s="19" t="s">
        <v>54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135436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135436</v>
      </c>
      <c r="O16" s="44">
        <f t="shared" si="1"/>
        <v>259.9539347408829</v>
      </c>
      <c r="P16" s="9"/>
    </row>
    <row r="17" spans="1:16" ht="15">
      <c r="A17" s="12"/>
      <c r="B17" s="42">
        <v>549</v>
      </c>
      <c r="C17" s="19" t="s">
        <v>72</v>
      </c>
      <c r="D17" s="43">
        <v>62567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62567</v>
      </c>
      <c r="O17" s="44">
        <f t="shared" si="1"/>
        <v>120.09021113243762</v>
      </c>
      <c r="P17" s="9"/>
    </row>
    <row r="18" spans="1:16" ht="15.75">
      <c r="A18" s="26" t="s">
        <v>33</v>
      </c>
      <c r="B18" s="27"/>
      <c r="C18" s="28"/>
      <c r="D18" s="29">
        <f aca="true" t="shared" si="6" ref="D18:M18">SUM(D19:D19)</f>
        <v>38747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38747</v>
      </c>
      <c r="O18" s="41">
        <f t="shared" si="1"/>
        <v>74.37044145873321</v>
      </c>
      <c r="P18" s="9"/>
    </row>
    <row r="19" spans="1:16" ht="15">
      <c r="A19" s="12"/>
      <c r="B19" s="42">
        <v>579</v>
      </c>
      <c r="C19" s="19" t="s">
        <v>73</v>
      </c>
      <c r="D19" s="43">
        <v>38747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38747</v>
      </c>
      <c r="O19" s="44">
        <f t="shared" si="1"/>
        <v>74.37044145873321</v>
      </c>
      <c r="P19" s="9"/>
    </row>
    <row r="20" spans="1:16" ht="15.75">
      <c r="A20" s="26" t="s">
        <v>56</v>
      </c>
      <c r="B20" s="27"/>
      <c r="C20" s="28"/>
      <c r="D20" s="29">
        <f aca="true" t="shared" si="7" ref="D20:M20">SUM(D21:D21)</f>
        <v>59993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59993</v>
      </c>
      <c r="O20" s="41">
        <f t="shared" si="1"/>
        <v>115.14971209213051</v>
      </c>
      <c r="P20" s="9"/>
    </row>
    <row r="21" spans="1:16" ht="15.75" thickBot="1">
      <c r="A21" s="12"/>
      <c r="B21" s="42">
        <v>581</v>
      </c>
      <c r="C21" s="19" t="s">
        <v>57</v>
      </c>
      <c r="D21" s="43">
        <v>59993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59993</v>
      </c>
      <c r="O21" s="44">
        <f t="shared" si="1"/>
        <v>115.14971209213051</v>
      </c>
      <c r="P21" s="9"/>
    </row>
    <row r="22" spans="1:119" ht="16.5" thickBot="1">
      <c r="A22" s="13" t="s">
        <v>10</v>
      </c>
      <c r="B22" s="21"/>
      <c r="C22" s="20"/>
      <c r="D22" s="14">
        <f>SUM(D5,D13,D15,D18,D20)</f>
        <v>653350</v>
      </c>
      <c r="E22" s="14">
        <f aca="true" t="shared" si="8" ref="E22:M22">SUM(E5,E13,E15,E18,E20)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822002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4"/>
        <v>1475352</v>
      </c>
      <c r="O22" s="35">
        <f t="shared" si="1"/>
        <v>2831.769673704415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78</v>
      </c>
      <c r="M24" s="93"/>
      <c r="N24" s="93"/>
      <c r="O24" s="39">
        <v>521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330271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548828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879099</v>
      </c>
      <c r="O5" s="30">
        <f aca="true" t="shared" si="2" ref="O5:O24">(N5/O$26)</f>
        <v>1687.3301343570058</v>
      </c>
      <c r="P5" s="6"/>
    </row>
    <row r="6" spans="1:16" ht="15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417638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417638</v>
      </c>
      <c r="O6" s="44">
        <f t="shared" si="2"/>
        <v>801.6084452975048</v>
      </c>
      <c r="P6" s="9"/>
    </row>
    <row r="7" spans="1:16" ht="15">
      <c r="A7" s="12"/>
      <c r="B7" s="42">
        <v>512</v>
      </c>
      <c r="C7" s="19" t="s">
        <v>20</v>
      </c>
      <c r="D7" s="43">
        <v>73833</v>
      </c>
      <c r="E7" s="43">
        <v>0</v>
      </c>
      <c r="F7" s="43">
        <v>0</v>
      </c>
      <c r="G7" s="43">
        <v>0</v>
      </c>
      <c r="H7" s="43">
        <v>0</v>
      </c>
      <c r="I7" s="43">
        <v>85984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159817</v>
      </c>
      <c r="O7" s="44">
        <f t="shared" si="2"/>
        <v>306.75047984644914</v>
      </c>
      <c r="P7" s="9"/>
    </row>
    <row r="8" spans="1:16" ht="15">
      <c r="A8" s="12"/>
      <c r="B8" s="42">
        <v>513</v>
      </c>
      <c r="C8" s="19" t="s">
        <v>21</v>
      </c>
      <c r="D8" s="43">
        <v>256438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256438</v>
      </c>
      <c r="O8" s="44">
        <f t="shared" si="2"/>
        <v>492.2034548944338</v>
      </c>
      <c r="P8" s="9"/>
    </row>
    <row r="9" spans="1:16" ht="15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19460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19460</v>
      </c>
      <c r="O9" s="44">
        <f t="shared" si="2"/>
        <v>37.351247600767756</v>
      </c>
      <c r="P9" s="9"/>
    </row>
    <row r="10" spans="1:16" ht="15">
      <c r="A10" s="12"/>
      <c r="B10" s="42">
        <v>518</v>
      </c>
      <c r="C10" s="19" t="s">
        <v>70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14723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14723</v>
      </c>
      <c r="O10" s="44">
        <f t="shared" si="2"/>
        <v>28.25911708253359</v>
      </c>
      <c r="P10" s="9"/>
    </row>
    <row r="11" spans="1:16" ht="15">
      <c r="A11" s="12"/>
      <c r="B11" s="42">
        <v>519</v>
      </c>
      <c r="C11" s="19" t="s">
        <v>53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11023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11023</v>
      </c>
      <c r="O11" s="44">
        <f t="shared" si="2"/>
        <v>21.157389635316697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270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270</v>
      </c>
      <c r="O12" s="41">
        <f t="shared" si="2"/>
        <v>0.5182341650671785</v>
      </c>
      <c r="P12" s="10"/>
    </row>
    <row r="13" spans="1:16" ht="15">
      <c r="A13" s="12"/>
      <c r="B13" s="42">
        <v>529</v>
      </c>
      <c r="C13" s="19" t="s">
        <v>71</v>
      </c>
      <c r="D13" s="43">
        <v>270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270</v>
      </c>
      <c r="O13" s="44">
        <f t="shared" si="2"/>
        <v>0.5182341650671785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99077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99077</v>
      </c>
      <c r="O14" s="41">
        <f t="shared" si="2"/>
        <v>190.16698656429944</v>
      </c>
      <c r="P14" s="10"/>
    </row>
    <row r="15" spans="1:16" ht="15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99077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99077</v>
      </c>
      <c r="O15" s="44">
        <f t="shared" si="2"/>
        <v>190.16698656429944</v>
      </c>
      <c r="P15" s="9"/>
    </row>
    <row r="16" spans="1:16" ht="15.75">
      <c r="A16" s="26" t="s">
        <v>31</v>
      </c>
      <c r="B16" s="27"/>
      <c r="C16" s="28"/>
      <c r="D16" s="29">
        <f aca="true" t="shared" si="5" ref="D16:M16">SUM(D17:D18)</f>
        <v>89311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95534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184845</v>
      </c>
      <c r="O16" s="41">
        <f t="shared" si="2"/>
        <v>354.78886756238006</v>
      </c>
      <c r="P16" s="10"/>
    </row>
    <row r="17" spans="1:16" ht="15">
      <c r="A17" s="12"/>
      <c r="B17" s="42">
        <v>541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95534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95534</v>
      </c>
      <c r="O17" s="44">
        <f t="shared" si="2"/>
        <v>183.3666026871401</v>
      </c>
      <c r="P17" s="9"/>
    </row>
    <row r="18" spans="1:16" ht="15">
      <c r="A18" s="12"/>
      <c r="B18" s="42">
        <v>549</v>
      </c>
      <c r="C18" s="19" t="s">
        <v>72</v>
      </c>
      <c r="D18" s="43">
        <v>89311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89311</v>
      </c>
      <c r="O18" s="44">
        <f t="shared" si="2"/>
        <v>171.42226487523993</v>
      </c>
      <c r="P18" s="9"/>
    </row>
    <row r="19" spans="1:16" ht="15.75">
      <c r="A19" s="26" t="s">
        <v>33</v>
      </c>
      <c r="B19" s="27"/>
      <c r="C19" s="28"/>
      <c r="D19" s="29">
        <f aca="true" t="shared" si="6" ref="D19:M19">SUM(D20:D20)</f>
        <v>38579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38579</v>
      </c>
      <c r="O19" s="41">
        <f t="shared" si="2"/>
        <v>74.04798464491363</v>
      </c>
      <c r="P19" s="9"/>
    </row>
    <row r="20" spans="1:16" ht="15">
      <c r="A20" s="12"/>
      <c r="B20" s="42">
        <v>579</v>
      </c>
      <c r="C20" s="19" t="s">
        <v>73</v>
      </c>
      <c r="D20" s="43">
        <v>38579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38579</v>
      </c>
      <c r="O20" s="44">
        <f t="shared" si="2"/>
        <v>74.04798464491363</v>
      </c>
      <c r="P20" s="9"/>
    </row>
    <row r="21" spans="1:16" ht="15.75">
      <c r="A21" s="26" t="s">
        <v>56</v>
      </c>
      <c r="B21" s="27"/>
      <c r="C21" s="28"/>
      <c r="D21" s="29">
        <f aca="true" t="shared" si="7" ref="D21:M21">SUM(D22:D23)</f>
        <v>178846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1332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180178</v>
      </c>
      <c r="O21" s="41">
        <f t="shared" si="2"/>
        <v>345.83109404990404</v>
      </c>
      <c r="P21" s="9"/>
    </row>
    <row r="22" spans="1:16" ht="15">
      <c r="A22" s="12"/>
      <c r="B22" s="42">
        <v>581</v>
      </c>
      <c r="C22" s="19" t="s">
        <v>57</v>
      </c>
      <c r="D22" s="43">
        <v>178846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178846</v>
      </c>
      <c r="O22" s="44">
        <f t="shared" si="2"/>
        <v>343.27447216890596</v>
      </c>
      <c r="P22" s="9"/>
    </row>
    <row r="23" spans="1:16" ht="15.75" thickBot="1">
      <c r="A23" s="12"/>
      <c r="B23" s="42">
        <v>591</v>
      </c>
      <c r="C23" s="19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1332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1332</v>
      </c>
      <c r="O23" s="44">
        <f t="shared" si="2"/>
        <v>2.5566218809980805</v>
      </c>
      <c r="P23" s="9"/>
    </row>
    <row r="24" spans="1:119" ht="16.5" thickBot="1">
      <c r="A24" s="13" t="s">
        <v>10</v>
      </c>
      <c r="B24" s="21"/>
      <c r="C24" s="20"/>
      <c r="D24" s="14">
        <f>SUM(D5,D12,D14,D16,D19,D21)</f>
        <v>637277</v>
      </c>
      <c r="E24" s="14">
        <f aca="true" t="shared" si="8" ref="E24:M24">SUM(E5,E12,E14,E16,E19,E21)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744771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1382048</v>
      </c>
      <c r="O24" s="35">
        <f t="shared" si="2"/>
        <v>2652.68330134357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75</v>
      </c>
      <c r="M26" s="93"/>
      <c r="N26" s="93"/>
      <c r="O26" s="39">
        <v>521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40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413923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413923</v>
      </c>
      <c r="O5" s="30">
        <f aca="true" t="shared" si="2" ref="O5:O21">(N5/O$23)</f>
        <v>776.5909943714822</v>
      </c>
      <c r="P5" s="6"/>
    </row>
    <row r="6" spans="1:16" ht="15">
      <c r="A6" s="12"/>
      <c r="B6" s="42">
        <v>511</v>
      </c>
      <c r="C6" s="19" t="s">
        <v>19</v>
      </c>
      <c r="D6" s="43">
        <v>30635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30635</v>
      </c>
      <c r="O6" s="44">
        <f t="shared" si="2"/>
        <v>57.4765478424015</v>
      </c>
      <c r="P6" s="9"/>
    </row>
    <row r="7" spans="1:16" ht="15">
      <c r="A7" s="12"/>
      <c r="B7" s="42">
        <v>512</v>
      </c>
      <c r="C7" s="19" t="s">
        <v>20</v>
      </c>
      <c r="D7" s="43">
        <v>18829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18829</v>
      </c>
      <c r="O7" s="44">
        <f t="shared" si="2"/>
        <v>35.32645403377111</v>
      </c>
      <c r="P7" s="9"/>
    </row>
    <row r="8" spans="1:16" ht="15">
      <c r="A8" s="12"/>
      <c r="B8" s="42">
        <v>513</v>
      </c>
      <c r="C8" s="19" t="s">
        <v>21</v>
      </c>
      <c r="D8" s="43">
        <v>8217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8217</v>
      </c>
      <c r="O8" s="44">
        <f t="shared" si="2"/>
        <v>15.416510318949344</v>
      </c>
      <c r="P8" s="9"/>
    </row>
    <row r="9" spans="1:16" ht="15">
      <c r="A9" s="12"/>
      <c r="B9" s="42">
        <v>514</v>
      </c>
      <c r="C9" s="19" t="s">
        <v>22</v>
      </c>
      <c r="D9" s="43">
        <v>10674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10674</v>
      </c>
      <c r="O9" s="44">
        <f t="shared" si="2"/>
        <v>20.026266416510317</v>
      </c>
      <c r="P9" s="9"/>
    </row>
    <row r="10" spans="1:16" ht="15">
      <c r="A10" s="12"/>
      <c r="B10" s="42">
        <v>519</v>
      </c>
      <c r="C10" s="19" t="s">
        <v>53</v>
      </c>
      <c r="D10" s="43">
        <v>345568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345568</v>
      </c>
      <c r="O10" s="44">
        <f t="shared" si="2"/>
        <v>648.3452157598499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SUM(D12:D14)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674368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674368</v>
      </c>
      <c r="O11" s="41">
        <f t="shared" si="2"/>
        <v>1265.2307692307693</v>
      </c>
      <c r="P11" s="10"/>
    </row>
    <row r="12" spans="1:16" ht="15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255742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255742</v>
      </c>
      <c r="O12" s="44">
        <f t="shared" si="2"/>
        <v>479.81613508442774</v>
      </c>
      <c r="P12" s="9"/>
    </row>
    <row r="13" spans="1:16" ht="15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248780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248780</v>
      </c>
      <c r="O13" s="44">
        <f t="shared" si="2"/>
        <v>466.75422138836774</v>
      </c>
      <c r="P13" s="9"/>
    </row>
    <row r="14" spans="1:16" ht="15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169846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169846</v>
      </c>
      <c r="O14" s="44">
        <f t="shared" si="2"/>
        <v>318.66041275797375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SUM(D16:D16)</f>
        <v>91851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91851</v>
      </c>
      <c r="O15" s="41">
        <f t="shared" si="2"/>
        <v>172.32833020637898</v>
      </c>
      <c r="P15" s="10"/>
    </row>
    <row r="16" spans="1:16" ht="15">
      <c r="A16" s="12"/>
      <c r="B16" s="42">
        <v>541</v>
      </c>
      <c r="C16" s="19" t="s">
        <v>54</v>
      </c>
      <c r="D16" s="43">
        <v>91851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91851</v>
      </c>
      <c r="O16" s="44">
        <f t="shared" si="2"/>
        <v>172.32833020637898</v>
      </c>
      <c r="P16" s="9"/>
    </row>
    <row r="17" spans="1:16" ht="15.75">
      <c r="A17" s="26" t="s">
        <v>33</v>
      </c>
      <c r="B17" s="27"/>
      <c r="C17" s="28"/>
      <c r="D17" s="29">
        <f aca="true" t="shared" si="5" ref="D17:M17">SUM(D18:D18)</f>
        <v>41806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41806</v>
      </c>
      <c r="O17" s="41">
        <f t="shared" si="2"/>
        <v>78.43527204502814</v>
      </c>
      <c r="P17" s="9"/>
    </row>
    <row r="18" spans="1:16" ht="15">
      <c r="A18" s="12"/>
      <c r="B18" s="42">
        <v>572</v>
      </c>
      <c r="C18" s="19" t="s">
        <v>55</v>
      </c>
      <c r="D18" s="43">
        <v>41806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41806</v>
      </c>
      <c r="O18" s="44">
        <f t="shared" si="2"/>
        <v>78.43527204502814</v>
      </c>
      <c r="P18" s="9"/>
    </row>
    <row r="19" spans="1:16" ht="15.75">
      <c r="A19" s="26" t="s">
        <v>56</v>
      </c>
      <c r="B19" s="27"/>
      <c r="C19" s="28"/>
      <c r="D19" s="29">
        <f aca="true" t="shared" si="6" ref="D19:M19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142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142</v>
      </c>
      <c r="O19" s="41">
        <f t="shared" si="2"/>
        <v>0.26641651031894936</v>
      </c>
      <c r="P19" s="9"/>
    </row>
    <row r="20" spans="1:16" ht="15.75" thickBot="1">
      <c r="A20" s="12"/>
      <c r="B20" s="42">
        <v>581</v>
      </c>
      <c r="C20" s="19" t="s">
        <v>57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142</v>
      </c>
      <c r="O20" s="44">
        <f t="shared" si="2"/>
        <v>0.26641651031894936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547580</v>
      </c>
      <c r="E21" s="14">
        <f aca="true" t="shared" si="7" ref="E21:M21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674510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1222090</v>
      </c>
      <c r="O21" s="35">
        <f t="shared" si="2"/>
        <v>2292.8517823639777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68</v>
      </c>
      <c r="M23" s="93"/>
      <c r="N23" s="93"/>
      <c r="O23" s="39">
        <v>533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688440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688440</v>
      </c>
      <c r="O5" s="30">
        <f aca="true" t="shared" si="2" ref="O5:O21">(N5/O$23)</f>
        <v>1279.6282527881042</v>
      </c>
      <c r="P5" s="6"/>
    </row>
    <row r="6" spans="1:16" ht="15">
      <c r="A6" s="12"/>
      <c r="B6" s="42">
        <v>511</v>
      </c>
      <c r="C6" s="19" t="s">
        <v>19</v>
      </c>
      <c r="D6" s="43">
        <v>84020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84020</v>
      </c>
      <c r="O6" s="44">
        <f t="shared" si="2"/>
        <v>156.17100371747213</v>
      </c>
      <c r="P6" s="9"/>
    </row>
    <row r="7" spans="1:16" ht="15">
      <c r="A7" s="12"/>
      <c r="B7" s="42">
        <v>512</v>
      </c>
      <c r="C7" s="19" t="s">
        <v>20</v>
      </c>
      <c r="D7" s="43">
        <v>19796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19796</v>
      </c>
      <c r="O7" s="44">
        <f t="shared" si="2"/>
        <v>36.795539033457246</v>
      </c>
      <c r="P7" s="9"/>
    </row>
    <row r="8" spans="1:16" ht="15">
      <c r="A8" s="12"/>
      <c r="B8" s="42">
        <v>513</v>
      </c>
      <c r="C8" s="19" t="s">
        <v>21</v>
      </c>
      <c r="D8" s="43">
        <v>20180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20180</v>
      </c>
      <c r="O8" s="44">
        <f t="shared" si="2"/>
        <v>37.5092936802974</v>
      </c>
      <c r="P8" s="9"/>
    </row>
    <row r="9" spans="1:16" ht="15">
      <c r="A9" s="12"/>
      <c r="B9" s="42">
        <v>514</v>
      </c>
      <c r="C9" s="19" t="s">
        <v>22</v>
      </c>
      <c r="D9" s="43">
        <v>25108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25108</v>
      </c>
      <c r="O9" s="44">
        <f t="shared" si="2"/>
        <v>46.66914498141264</v>
      </c>
      <c r="P9" s="9"/>
    </row>
    <row r="10" spans="1:16" ht="15">
      <c r="A10" s="12"/>
      <c r="B10" s="42">
        <v>519</v>
      </c>
      <c r="C10" s="19" t="s">
        <v>53</v>
      </c>
      <c r="D10" s="43">
        <v>539336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539336</v>
      </c>
      <c r="O10" s="44">
        <f t="shared" si="2"/>
        <v>1002.4832713754647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SUM(D12:D14)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645368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645368</v>
      </c>
      <c r="O11" s="41">
        <f t="shared" si="2"/>
        <v>1199.5687732342008</v>
      </c>
      <c r="P11" s="10"/>
    </row>
    <row r="12" spans="1:16" ht="15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245642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245642</v>
      </c>
      <c r="O12" s="44">
        <f t="shared" si="2"/>
        <v>456.58364312267656</v>
      </c>
      <c r="P12" s="9"/>
    </row>
    <row r="13" spans="1:16" ht="15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234802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234802</v>
      </c>
      <c r="O13" s="44">
        <f t="shared" si="2"/>
        <v>436.4349442379182</v>
      </c>
      <c r="P13" s="9"/>
    </row>
    <row r="14" spans="1:16" ht="15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164924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164924</v>
      </c>
      <c r="O14" s="44">
        <f t="shared" si="2"/>
        <v>306.5501858736059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SUM(D16:D16)</f>
        <v>79654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79654</v>
      </c>
      <c r="O15" s="41">
        <f t="shared" si="2"/>
        <v>148.0557620817844</v>
      </c>
      <c r="P15" s="10"/>
    </row>
    <row r="16" spans="1:16" ht="15">
      <c r="A16" s="12"/>
      <c r="B16" s="42">
        <v>541</v>
      </c>
      <c r="C16" s="19" t="s">
        <v>54</v>
      </c>
      <c r="D16" s="43">
        <v>79654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79654</v>
      </c>
      <c r="O16" s="44">
        <f t="shared" si="2"/>
        <v>148.0557620817844</v>
      </c>
      <c r="P16" s="9"/>
    </row>
    <row r="17" spans="1:16" ht="15.75">
      <c r="A17" s="26" t="s">
        <v>33</v>
      </c>
      <c r="B17" s="27"/>
      <c r="C17" s="28"/>
      <c r="D17" s="29">
        <f aca="true" t="shared" si="5" ref="D17:M17">SUM(D18:D18)</f>
        <v>50759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50759</v>
      </c>
      <c r="O17" s="41">
        <f t="shared" si="2"/>
        <v>94.34758364312268</v>
      </c>
      <c r="P17" s="9"/>
    </row>
    <row r="18" spans="1:16" ht="15">
      <c r="A18" s="12"/>
      <c r="B18" s="42">
        <v>572</v>
      </c>
      <c r="C18" s="19" t="s">
        <v>55</v>
      </c>
      <c r="D18" s="43">
        <v>50759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50759</v>
      </c>
      <c r="O18" s="44">
        <f t="shared" si="2"/>
        <v>94.34758364312268</v>
      </c>
      <c r="P18" s="9"/>
    </row>
    <row r="19" spans="1:16" ht="15.75">
      <c r="A19" s="26" t="s">
        <v>56</v>
      </c>
      <c r="B19" s="27"/>
      <c r="C19" s="28"/>
      <c r="D19" s="29">
        <f aca="true" t="shared" si="6" ref="D19:M19">SUM(D20:D20)</f>
        <v>45000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45000</v>
      </c>
      <c r="O19" s="41">
        <f t="shared" si="2"/>
        <v>83.64312267657992</v>
      </c>
      <c r="P19" s="9"/>
    </row>
    <row r="20" spans="1:16" ht="15.75" thickBot="1">
      <c r="A20" s="12"/>
      <c r="B20" s="42">
        <v>581</v>
      </c>
      <c r="C20" s="19" t="s">
        <v>57</v>
      </c>
      <c r="D20" s="43">
        <v>45000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45000</v>
      </c>
      <c r="O20" s="44">
        <f t="shared" si="2"/>
        <v>83.64312267657992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863853</v>
      </c>
      <c r="E21" s="14">
        <f aca="true" t="shared" si="7" ref="E21:M21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645368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1509221</v>
      </c>
      <c r="O21" s="35">
        <f t="shared" si="2"/>
        <v>2805.2434944237916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66</v>
      </c>
      <c r="M23" s="93"/>
      <c r="N23" s="93"/>
      <c r="O23" s="39">
        <v>538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397814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397814</v>
      </c>
      <c r="O5" s="30">
        <f aca="true" t="shared" si="2" ref="O5:O21">(N5/O$23)</f>
        <v>706.5968028419182</v>
      </c>
      <c r="P5" s="6"/>
    </row>
    <row r="6" spans="1:16" ht="15">
      <c r="A6" s="12"/>
      <c r="B6" s="42">
        <v>511</v>
      </c>
      <c r="C6" s="19" t="s">
        <v>19</v>
      </c>
      <c r="D6" s="43">
        <v>84014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84014</v>
      </c>
      <c r="O6" s="44">
        <f t="shared" si="2"/>
        <v>149.22557726465365</v>
      </c>
      <c r="P6" s="9"/>
    </row>
    <row r="7" spans="1:16" ht="15">
      <c r="A7" s="12"/>
      <c r="B7" s="42">
        <v>512</v>
      </c>
      <c r="C7" s="19" t="s">
        <v>20</v>
      </c>
      <c r="D7" s="43">
        <v>19896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19896</v>
      </c>
      <c r="O7" s="44">
        <f t="shared" si="2"/>
        <v>35.3392539964476</v>
      </c>
      <c r="P7" s="9"/>
    </row>
    <row r="8" spans="1:16" ht="15">
      <c r="A8" s="12"/>
      <c r="B8" s="42">
        <v>513</v>
      </c>
      <c r="C8" s="19" t="s">
        <v>21</v>
      </c>
      <c r="D8" s="43">
        <v>10333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10333</v>
      </c>
      <c r="O8" s="44">
        <f t="shared" si="2"/>
        <v>18.353463587921848</v>
      </c>
      <c r="P8" s="9"/>
    </row>
    <row r="9" spans="1:16" ht="15">
      <c r="A9" s="12"/>
      <c r="B9" s="42">
        <v>514</v>
      </c>
      <c r="C9" s="19" t="s">
        <v>22</v>
      </c>
      <c r="D9" s="43">
        <v>11072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11072</v>
      </c>
      <c r="O9" s="44">
        <f t="shared" si="2"/>
        <v>19.66607460035524</v>
      </c>
      <c r="P9" s="9"/>
    </row>
    <row r="10" spans="1:16" ht="15">
      <c r="A10" s="12"/>
      <c r="B10" s="42">
        <v>519</v>
      </c>
      <c r="C10" s="19" t="s">
        <v>53</v>
      </c>
      <c r="D10" s="43">
        <v>272499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272499</v>
      </c>
      <c r="O10" s="44">
        <f t="shared" si="2"/>
        <v>484.01243339253995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SUM(D12:D14)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617768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617768</v>
      </c>
      <c r="O11" s="41">
        <f t="shared" si="2"/>
        <v>1097.2788632326822</v>
      </c>
      <c r="P11" s="10"/>
    </row>
    <row r="12" spans="1:16" ht="15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233897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233897</v>
      </c>
      <c r="O12" s="44">
        <f t="shared" si="2"/>
        <v>415.4476021314387</v>
      </c>
      <c r="P12" s="9"/>
    </row>
    <row r="13" spans="1:16" ht="15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210566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210566</v>
      </c>
      <c r="O13" s="44">
        <f t="shared" si="2"/>
        <v>374.0071047957371</v>
      </c>
      <c r="P13" s="9"/>
    </row>
    <row r="14" spans="1:16" ht="15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173305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173305</v>
      </c>
      <c r="O14" s="44">
        <f t="shared" si="2"/>
        <v>307.8241563055062</v>
      </c>
      <c r="P14" s="9"/>
    </row>
    <row r="15" spans="1:16" ht="15.75">
      <c r="A15" s="26" t="s">
        <v>31</v>
      </c>
      <c r="B15" s="27"/>
      <c r="C15" s="28"/>
      <c r="D15" s="29">
        <f aca="true" t="shared" si="4" ref="D15:M15">SUM(D16:D16)</f>
        <v>63315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63315</v>
      </c>
      <c r="O15" s="41">
        <f t="shared" si="2"/>
        <v>112.46003552397869</v>
      </c>
      <c r="P15" s="10"/>
    </row>
    <row r="16" spans="1:16" ht="15">
      <c r="A16" s="12"/>
      <c r="B16" s="42">
        <v>541</v>
      </c>
      <c r="C16" s="19" t="s">
        <v>54</v>
      </c>
      <c r="D16" s="43">
        <v>63315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63315</v>
      </c>
      <c r="O16" s="44">
        <f t="shared" si="2"/>
        <v>112.46003552397869</v>
      </c>
      <c r="P16" s="9"/>
    </row>
    <row r="17" spans="1:16" ht="15.75">
      <c r="A17" s="26" t="s">
        <v>33</v>
      </c>
      <c r="B17" s="27"/>
      <c r="C17" s="28"/>
      <c r="D17" s="29">
        <f aca="true" t="shared" si="5" ref="D17:M17">SUM(D18:D18)</f>
        <v>42667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42667</v>
      </c>
      <c r="O17" s="41">
        <f t="shared" si="2"/>
        <v>75.78507992895204</v>
      </c>
      <c r="P17" s="9"/>
    </row>
    <row r="18" spans="1:16" ht="15">
      <c r="A18" s="12"/>
      <c r="B18" s="42">
        <v>572</v>
      </c>
      <c r="C18" s="19" t="s">
        <v>55</v>
      </c>
      <c r="D18" s="43">
        <v>42667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42667</v>
      </c>
      <c r="O18" s="44">
        <f t="shared" si="2"/>
        <v>75.78507992895204</v>
      </c>
      <c r="P18" s="9"/>
    </row>
    <row r="19" spans="1:16" ht="15.75">
      <c r="A19" s="26" t="s">
        <v>56</v>
      </c>
      <c r="B19" s="27"/>
      <c r="C19" s="28"/>
      <c r="D19" s="29">
        <f aca="true" t="shared" si="6" ref="D19:M19">SUM(D20:D20)</f>
        <v>47000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47000</v>
      </c>
      <c r="O19" s="41">
        <f t="shared" si="2"/>
        <v>83.48134991119005</v>
      </c>
      <c r="P19" s="9"/>
    </row>
    <row r="20" spans="1:16" ht="15.75" thickBot="1">
      <c r="A20" s="12"/>
      <c r="B20" s="42">
        <v>581</v>
      </c>
      <c r="C20" s="19" t="s">
        <v>57</v>
      </c>
      <c r="D20" s="43">
        <v>47000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47000</v>
      </c>
      <c r="O20" s="44">
        <f t="shared" si="2"/>
        <v>83.48134991119005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550796</v>
      </c>
      <c r="E21" s="14">
        <f aca="true" t="shared" si="7" ref="E21:M21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617768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1168564</v>
      </c>
      <c r="O21" s="35">
        <f t="shared" si="2"/>
        <v>2075.6021314387212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64</v>
      </c>
      <c r="M23" s="93"/>
      <c r="N23" s="93"/>
      <c r="O23" s="39">
        <v>563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311455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1">SUM(D5:M5)</f>
        <v>311455</v>
      </c>
      <c r="O5" s="58">
        <f aca="true" t="shared" si="2" ref="O5:O21">(N5/O$23)</f>
        <v>588.7618147448015</v>
      </c>
      <c r="P5" s="59"/>
    </row>
    <row r="6" spans="1:16" ht="15">
      <c r="A6" s="61"/>
      <c r="B6" s="62">
        <v>511</v>
      </c>
      <c r="C6" s="63" t="s">
        <v>19</v>
      </c>
      <c r="D6" s="64">
        <v>78299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78299</v>
      </c>
      <c r="O6" s="65">
        <f t="shared" si="2"/>
        <v>148.0132325141777</v>
      </c>
      <c r="P6" s="66"/>
    </row>
    <row r="7" spans="1:16" ht="15">
      <c r="A7" s="61"/>
      <c r="B7" s="62">
        <v>512</v>
      </c>
      <c r="C7" s="63" t="s">
        <v>20</v>
      </c>
      <c r="D7" s="64">
        <v>18729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18729</v>
      </c>
      <c r="O7" s="65">
        <f t="shared" si="2"/>
        <v>35.40453686200378</v>
      </c>
      <c r="P7" s="66"/>
    </row>
    <row r="8" spans="1:16" ht="15">
      <c r="A8" s="61"/>
      <c r="B8" s="62">
        <v>513</v>
      </c>
      <c r="C8" s="63" t="s">
        <v>21</v>
      </c>
      <c r="D8" s="64">
        <v>9817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9817</v>
      </c>
      <c r="O8" s="65">
        <f t="shared" si="2"/>
        <v>18.55765595463138</v>
      </c>
      <c r="P8" s="66"/>
    </row>
    <row r="9" spans="1:16" ht="15">
      <c r="A9" s="61"/>
      <c r="B9" s="62">
        <v>514</v>
      </c>
      <c r="C9" s="63" t="s">
        <v>22</v>
      </c>
      <c r="D9" s="64">
        <v>13205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13205</v>
      </c>
      <c r="O9" s="65">
        <f t="shared" si="2"/>
        <v>24.96219281663516</v>
      </c>
      <c r="P9" s="66"/>
    </row>
    <row r="10" spans="1:16" ht="15">
      <c r="A10" s="61"/>
      <c r="B10" s="62">
        <v>519</v>
      </c>
      <c r="C10" s="63" t="s">
        <v>53</v>
      </c>
      <c r="D10" s="64">
        <v>191405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191405</v>
      </c>
      <c r="O10" s="65">
        <f t="shared" si="2"/>
        <v>361.8241965973535</v>
      </c>
      <c r="P10" s="66"/>
    </row>
    <row r="11" spans="1:16" ht="15.75">
      <c r="A11" s="67" t="s">
        <v>27</v>
      </c>
      <c r="B11" s="68"/>
      <c r="C11" s="69"/>
      <c r="D11" s="70">
        <f aca="true" t="shared" si="3" ref="D11:M11">SUM(D12:D14)</f>
        <v>0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628508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628508</v>
      </c>
      <c r="O11" s="72">
        <f t="shared" si="2"/>
        <v>1188.1058601134216</v>
      </c>
      <c r="P11" s="73"/>
    </row>
    <row r="12" spans="1:16" ht="15">
      <c r="A12" s="61"/>
      <c r="B12" s="62">
        <v>532</v>
      </c>
      <c r="C12" s="63" t="s">
        <v>28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273760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273760</v>
      </c>
      <c r="O12" s="65">
        <f t="shared" si="2"/>
        <v>517.5047258979206</v>
      </c>
      <c r="P12" s="66"/>
    </row>
    <row r="13" spans="1:16" ht="15">
      <c r="A13" s="61"/>
      <c r="B13" s="62">
        <v>533</v>
      </c>
      <c r="C13" s="63" t="s">
        <v>29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193216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193216</v>
      </c>
      <c r="O13" s="65">
        <f t="shared" si="2"/>
        <v>365.2476370510397</v>
      </c>
      <c r="P13" s="66"/>
    </row>
    <row r="14" spans="1:16" ht="15">
      <c r="A14" s="61"/>
      <c r="B14" s="62">
        <v>535</v>
      </c>
      <c r="C14" s="63" t="s">
        <v>30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161532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161532</v>
      </c>
      <c r="O14" s="65">
        <f t="shared" si="2"/>
        <v>305.35349716446126</v>
      </c>
      <c r="P14" s="66"/>
    </row>
    <row r="15" spans="1:16" ht="15.75">
      <c r="A15" s="67" t="s">
        <v>31</v>
      </c>
      <c r="B15" s="68"/>
      <c r="C15" s="69"/>
      <c r="D15" s="70">
        <f aca="true" t="shared" si="4" ref="D15:M15">SUM(D16:D16)</f>
        <v>66454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66454</v>
      </c>
      <c r="O15" s="72">
        <f t="shared" si="2"/>
        <v>125.62192816635161</v>
      </c>
      <c r="P15" s="73"/>
    </row>
    <row r="16" spans="1:16" ht="15">
      <c r="A16" s="61"/>
      <c r="B16" s="62">
        <v>541</v>
      </c>
      <c r="C16" s="63" t="s">
        <v>54</v>
      </c>
      <c r="D16" s="64">
        <v>66454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66454</v>
      </c>
      <c r="O16" s="65">
        <f t="shared" si="2"/>
        <v>125.62192816635161</v>
      </c>
      <c r="P16" s="66"/>
    </row>
    <row r="17" spans="1:16" ht="15.75">
      <c r="A17" s="67" t="s">
        <v>33</v>
      </c>
      <c r="B17" s="68"/>
      <c r="C17" s="69"/>
      <c r="D17" s="70">
        <f aca="true" t="shared" si="5" ref="D17:M17">SUM(D18:D18)</f>
        <v>41178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41178</v>
      </c>
      <c r="O17" s="72">
        <f t="shared" si="2"/>
        <v>77.84120982986768</v>
      </c>
      <c r="P17" s="66"/>
    </row>
    <row r="18" spans="1:16" ht="15">
      <c r="A18" s="61"/>
      <c r="B18" s="62">
        <v>572</v>
      </c>
      <c r="C18" s="63" t="s">
        <v>55</v>
      </c>
      <c r="D18" s="64">
        <v>41178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41178</v>
      </c>
      <c r="O18" s="65">
        <f t="shared" si="2"/>
        <v>77.84120982986768</v>
      </c>
      <c r="P18" s="66"/>
    </row>
    <row r="19" spans="1:16" ht="15.75">
      <c r="A19" s="67" t="s">
        <v>56</v>
      </c>
      <c r="B19" s="68"/>
      <c r="C19" s="69"/>
      <c r="D19" s="70">
        <f aca="true" t="shared" si="6" ref="D19:M19">SUM(D20:D20)</f>
        <v>42765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42765</v>
      </c>
      <c r="O19" s="72">
        <f t="shared" si="2"/>
        <v>80.84120982986768</v>
      </c>
      <c r="P19" s="66"/>
    </row>
    <row r="20" spans="1:16" ht="15.75" thickBot="1">
      <c r="A20" s="61"/>
      <c r="B20" s="62">
        <v>581</v>
      </c>
      <c r="C20" s="63" t="s">
        <v>57</v>
      </c>
      <c r="D20" s="64">
        <v>42765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42765</v>
      </c>
      <c r="O20" s="65">
        <f t="shared" si="2"/>
        <v>80.84120982986768</v>
      </c>
      <c r="P20" s="66"/>
    </row>
    <row r="21" spans="1:119" ht="16.5" thickBot="1">
      <c r="A21" s="74" t="s">
        <v>10</v>
      </c>
      <c r="B21" s="75"/>
      <c r="C21" s="76"/>
      <c r="D21" s="77">
        <f>SUM(D5,D11,D15,D17,D19)</f>
        <v>461852</v>
      </c>
      <c r="E21" s="77">
        <f aca="true" t="shared" si="7" ref="E21:M21">SUM(E5,E11,E15,E17,E19)</f>
        <v>0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628508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1090360</v>
      </c>
      <c r="O21" s="78">
        <f t="shared" si="2"/>
        <v>2061.17202268431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5" ht="15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ht="15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7" t="s">
        <v>58</v>
      </c>
      <c r="M23" s="117"/>
      <c r="N23" s="117"/>
      <c r="O23" s="88">
        <v>529</v>
      </c>
    </row>
    <row r="24" spans="1:15" ht="1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5" ht="15.75" customHeight="1" thickBot="1">
      <c r="A25" s="121" t="s">
        <v>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265024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265024</v>
      </c>
      <c r="O5" s="30">
        <f aca="true" t="shared" si="2" ref="O5:O22">(N5/O$24)</f>
        <v>476.66187050359713</v>
      </c>
      <c r="P5" s="6"/>
    </row>
    <row r="6" spans="1:16" ht="15">
      <c r="A6" s="12"/>
      <c r="B6" s="42">
        <v>511</v>
      </c>
      <c r="C6" s="19" t="s">
        <v>19</v>
      </c>
      <c r="D6" s="43">
        <v>64639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64639</v>
      </c>
      <c r="O6" s="44">
        <f t="shared" si="2"/>
        <v>116.25719424460432</v>
      </c>
      <c r="P6" s="9"/>
    </row>
    <row r="7" spans="1:16" ht="15">
      <c r="A7" s="12"/>
      <c r="B7" s="42">
        <v>512</v>
      </c>
      <c r="C7" s="19" t="s">
        <v>20</v>
      </c>
      <c r="D7" s="43">
        <v>16325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16325</v>
      </c>
      <c r="O7" s="44">
        <f t="shared" si="2"/>
        <v>29.361510791366907</v>
      </c>
      <c r="P7" s="9"/>
    </row>
    <row r="8" spans="1:16" ht="15">
      <c r="A8" s="12"/>
      <c r="B8" s="42">
        <v>513</v>
      </c>
      <c r="C8" s="19" t="s">
        <v>21</v>
      </c>
      <c r="D8" s="43">
        <v>11640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11640</v>
      </c>
      <c r="O8" s="44">
        <f t="shared" si="2"/>
        <v>20.93525179856115</v>
      </c>
      <c r="P8" s="9"/>
    </row>
    <row r="9" spans="1:16" ht="15">
      <c r="A9" s="12"/>
      <c r="B9" s="42">
        <v>514</v>
      </c>
      <c r="C9" s="19" t="s">
        <v>22</v>
      </c>
      <c r="D9" s="43">
        <v>8946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8946</v>
      </c>
      <c r="O9" s="44">
        <f t="shared" si="2"/>
        <v>16.08992805755396</v>
      </c>
      <c r="P9" s="9"/>
    </row>
    <row r="10" spans="1:16" ht="15">
      <c r="A10" s="12"/>
      <c r="B10" s="42">
        <v>519</v>
      </c>
      <c r="C10" s="19" t="s">
        <v>24</v>
      </c>
      <c r="D10" s="43">
        <v>163474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163474</v>
      </c>
      <c r="O10" s="44">
        <f t="shared" si="2"/>
        <v>294.01798561151077</v>
      </c>
      <c r="P10" s="9"/>
    </row>
    <row r="11" spans="1:16" ht="15.75">
      <c r="A11" s="26" t="s">
        <v>27</v>
      </c>
      <c r="B11" s="27"/>
      <c r="C11" s="28"/>
      <c r="D11" s="29">
        <f aca="true" t="shared" si="3" ref="D11:M11">SUM(D12:D15)</f>
        <v>140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552742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552882</v>
      </c>
      <c r="O11" s="41">
        <f t="shared" si="2"/>
        <v>994.3920863309353</v>
      </c>
      <c r="P11" s="10"/>
    </row>
    <row r="12" spans="1:16" ht="15">
      <c r="A12" s="12"/>
      <c r="B12" s="42">
        <v>532</v>
      </c>
      <c r="C12" s="19" t="s">
        <v>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228343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228343</v>
      </c>
      <c r="O12" s="44">
        <f t="shared" si="2"/>
        <v>410.68884892086334</v>
      </c>
      <c r="P12" s="9"/>
    </row>
    <row r="13" spans="1:16" ht="15">
      <c r="A13" s="12"/>
      <c r="B13" s="42">
        <v>533</v>
      </c>
      <c r="C13" s="19" t="s">
        <v>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175721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175721</v>
      </c>
      <c r="O13" s="44">
        <f t="shared" si="2"/>
        <v>316.044964028777</v>
      </c>
      <c r="P13" s="9"/>
    </row>
    <row r="14" spans="1:16" ht="15">
      <c r="A14" s="12"/>
      <c r="B14" s="42">
        <v>535</v>
      </c>
      <c r="C14" s="19" t="s">
        <v>30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148678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148678</v>
      </c>
      <c r="O14" s="44">
        <f t="shared" si="2"/>
        <v>267.4064748201439</v>
      </c>
      <c r="P14" s="9"/>
    </row>
    <row r="15" spans="1:16" ht="15">
      <c r="A15" s="12"/>
      <c r="B15" s="42">
        <v>539</v>
      </c>
      <c r="C15" s="19" t="s">
        <v>38</v>
      </c>
      <c r="D15" s="43">
        <v>140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140</v>
      </c>
      <c r="O15" s="44">
        <f t="shared" si="2"/>
        <v>0.2517985611510791</v>
      </c>
      <c r="P15" s="9"/>
    </row>
    <row r="16" spans="1:16" ht="15.75">
      <c r="A16" s="26" t="s">
        <v>31</v>
      </c>
      <c r="B16" s="27"/>
      <c r="C16" s="28"/>
      <c r="D16" s="29">
        <f aca="true" t="shared" si="4" ref="D16:M16">SUM(D17:D17)</f>
        <v>59777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59777</v>
      </c>
      <c r="O16" s="41">
        <f t="shared" si="2"/>
        <v>107.51258992805755</v>
      </c>
      <c r="P16" s="10"/>
    </row>
    <row r="17" spans="1:16" ht="15">
      <c r="A17" s="12"/>
      <c r="B17" s="42">
        <v>541</v>
      </c>
      <c r="C17" s="19" t="s">
        <v>32</v>
      </c>
      <c r="D17" s="43">
        <v>59777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59777</v>
      </c>
      <c r="O17" s="44">
        <f t="shared" si="2"/>
        <v>107.51258992805755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40653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40653</v>
      </c>
      <c r="O18" s="41">
        <f t="shared" si="2"/>
        <v>73.11690647482014</v>
      </c>
      <c r="P18" s="9"/>
    </row>
    <row r="19" spans="1:16" ht="15">
      <c r="A19" s="12"/>
      <c r="B19" s="42">
        <v>572</v>
      </c>
      <c r="C19" s="19" t="s">
        <v>34</v>
      </c>
      <c r="D19" s="43">
        <v>40653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40653</v>
      </c>
      <c r="O19" s="44">
        <f t="shared" si="2"/>
        <v>73.11690647482014</v>
      </c>
      <c r="P19" s="9"/>
    </row>
    <row r="20" spans="1:16" ht="15.75">
      <c r="A20" s="26" t="s">
        <v>44</v>
      </c>
      <c r="B20" s="27"/>
      <c r="C20" s="28"/>
      <c r="D20" s="29">
        <f aca="true" t="shared" si="6" ref="D20:M20">SUM(D21:D21)</f>
        <v>5000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5000</v>
      </c>
      <c r="O20" s="41">
        <f t="shared" si="2"/>
        <v>8.992805755395683</v>
      </c>
      <c r="P20" s="9"/>
    </row>
    <row r="21" spans="1:16" ht="15.75" thickBot="1">
      <c r="A21" s="12"/>
      <c r="B21" s="42">
        <v>581</v>
      </c>
      <c r="C21" s="19" t="s">
        <v>45</v>
      </c>
      <c r="D21" s="43">
        <v>5000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5000</v>
      </c>
      <c r="O21" s="44">
        <f t="shared" si="2"/>
        <v>8.992805755395683</v>
      </c>
      <c r="P21" s="9"/>
    </row>
    <row r="22" spans="1:119" ht="16.5" thickBot="1">
      <c r="A22" s="13" t="s">
        <v>10</v>
      </c>
      <c r="B22" s="21"/>
      <c r="C22" s="20"/>
      <c r="D22" s="14">
        <f>SUM(D5,D11,D16,D18,D20)</f>
        <v>370594</v>
      </c>
      <c r="E22" s="14">
        <f aca="true" t="shared" si="7" ref="E22:M22">SUM(E5,E11,E16,E18,E20)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552742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923336</v>
      </c>
      <c r="O22" s="35">
        <f t="shared" si="2"/>
        <v>1660.6762589928057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51</v>
      </c>
      <c r="M24" s="93"/>
      <c r="N24" s="93"/>
      <c r="O24" s="39">
        <v>556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2022-05-12T16:34:13Z</cp:lastPrinted>
  <dcterms:created xsi:type="dcterms:W3CDTF">2000-08-31T21:26:31Z</dcterms:created>
  <dcterms:modified xsi:type="dcterms:W3CDTF">2022-05-12T16:34:16Z</dcterms:modified>
  <cp:category/>
  <cp:version/>
  <cp:contentType/>
  <cp:contentStatus/>
</cp:coreProperties>
</file>