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70" windowWidth="13875" windowHeight="6660" tabRatio="678" activeTab="6"/>
  </bookViews>
  <sheets>
    <sheet name="Cover" sheetId="1" r:id="rId1"/>
    <sheet name="Diff" sheetId="2" r:id="rId2"/>
    <sheet name="Percent" sheetId="3" r:id="rId3"/>
    <sheet name="0910 Apr 13" sheetId="4" r:id="rId4"/>
    <sheet name="Diff FC Apr - Feb" sheetId="5" r:id="rId5"/>
    <sheet name="0607 Final" sheetId="6" r:id="rId6"/>
    <sheet name="0708 Final" sheetId="7" r:id="rId7"/>
    <sheet name="0809 3rd" sheetId="8" r:id="rId8"/>
    <sheet name="0809 4th" sheetId="9" r:id="rId9"/>
    <sheet name="0910 Feb 23" sheetId="10" r:id="rId10"/>
    <sheet name="0910 Apr 13 BPBG" sheetId="11" r:id="rId11"/>
    <sheet name="0910 Apr13 G" sheetId="12" r:id="rId12"/>
    <sheet name="Cross Check" sheetId="13" state="hidden" r:id="rId13"/>
  </sheets>
  <definedNames>
    <definedName name="FTEDATA" localSheetId="7">#REF!</definedName>
    <definedName name="FTEDATA" localSheetId="8">#REF!</definedName>
    <definedName name="FTEDATA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5">'0607 Final'!$A$1:$M$80</definedName>
    <definedName name="_xlnm.Print_Area" localSheetId="7">'0809 3rd'!$A$1:$M$80</definedName>
    <definedName name="_xlnm.Print_Area" localSheetId="3">'0910 Apr 13'!$A$1:$M$80</definedName>
    <definedName name="_xlnm.Print_Area" localSheetId="10">'0910 Apr 13 BPBG'!$BX$4:$BX$80</definedName>
    <definedName name="_xlnm.Print_Area" localSheetId="1">'Diff'!$A$1:$J$45</definedName>
    <definedName name="_xlnm.Print_Area" localSheetId="2">'Percent'!$A$1:$J$45</definedName>
    <definedName name="_xlnm.Print_Titles" localSheetId="10">'0910 Apr 13 BPBG'!$B:$B</definedName>
    <definedName name="_xlnm.Print_Titles" localSheetId="11">'0910 Apr13 G'!$4:$4</definedName>
    <definedName name="_xlnm.Print_Titles" localSheetId="12">'Cross Check'!$A:$B,'Cross Check'!$3:$4</definedName>
    <definedName name="TITLES" localSheetId="2">'Percent'!$A$16:$A$143</definedName>
    <definedName name="TITLES">'Diff'!$A$16:$A$143</definedName>
  </definedNames>
  <calcPr fullCalcOnLoad="1"/>
</workbook>
</file>

<file path=xl/sharedStrings.xml><?xml version="1.0" encoding="utf-8"?>
<sst xmlns="http://schemas.openxmlformats.org/spreadsheetml/2006/main" count="993" uniqueCount="264">
  <si>
    <t>DistNum</t>
  </si>
  <si>
    <t>District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</si>
  <si>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</si>
  <si>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</si>
  <si>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</si>
  <si>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</si>
  <si>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</si>
  <si>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</si>
  <si>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</si>
  <si>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</si>
  <si>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</si>
  <si>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</si>
  <si>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</si>
  <si>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</si>
  <si>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</si>
  <si>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</si>
  <si>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</si>
  <si>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</si>
  <si>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</si>
  <si>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</si>
  <si>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</si>
  <si>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</si>
  <si>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</si>
  <si>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</si>
  <si>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</si>
  <si>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</si>
  <si>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</si>
  <si>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</si>
  <si>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</si>
  <si>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</si>
  <si>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</si>
  <si>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</si>
  <si>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</si>
  <si>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</si>
  <si>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</si>
  <si>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</si>
  <si>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</si>
  <si>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</si>
  <si>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</si>
  <si>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</si>
  <si>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</si>
  <si>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</si>
  <si>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</si>
  <si>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</si>
  <si>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</si>
  <si>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</si>
  <si>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</si>
  <si>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</si>
  <si>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</si>
  <si>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</si>
  <si>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</si>
  <si>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</si>
  <si>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</si>
  <si>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</si>
  <si>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</si>
  <si>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</si>
  <si>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</si>
  <si>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</si>
  <si>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</si>
  <si>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</si>
  <si>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</si>
  <si>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</si>
  <si>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</si>
  <si>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</si>
  <si>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</si>
  <si>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</si>
  <si>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</si>
  <si>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</si>
  <si>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</si>
  <si>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</si>
  <si>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</si>
  <si>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Dade</t>
  </si>
  <si>
    <t>De Soto</t>
  </si>
  <si>
    <t>FAU Lab School</t>
  </si>
  <si>
    <t>FSU - Broward</t>
  </si>
  <si>
    <t>FSU - Leon</t>
  </si>
  <si>
    <t>UF Lab School</t>
  </si>
  <si>
    <t>Florida Virtual School</t>
  </si>
  <si>
    <t>PK</t>
  </si>
  <si>
    <t>K</t>
  </si>
  <si>
    <t>BG=BP</t>
  </si>
  <si>
    <t>BP=BGBP</t>
  </si>
  <si>
    <t>BG=BGBP</t>
  </si>
  <si>
    <t xml:space="preserve">Check by District Totals </t>
  </si>
  <si>
    <t>Check By District by Program Totals</t>
  </si>
  <si>
    <t>Check by District by Grade Totals</t>
  </si>
  <si>
    <t>REPORT FOR</t>
  </si>
  <si>
    <t>ENROLLMENT ESTIMATING CONFERENCE</t>
  </si>
  <si>
    <t>School District PreK-12 Programs</t>
  </si>
  <si>
    <t>Diff.</t>
  </si>
  <si>
    <t>District Forecast</t>
  </si>
  <si>
    <t>Diff</t>
  </si>
  <si>
    <t>Final</t>
  </si>
  <si>
    <t>(2-1)</t>
  </si>
  <si>
    <t>(4-2)</t>
  </si>
  <si>
    <t>(7-4)</t>
  </si>
  <si>
    <t>(7-6)</t>
  </si>
  <si>
    <t>ESOL</t>
  </si>
  <si>
    <t>Exceptional Students</t>
  </si>
  <si>
    <t>Total Group Two</t>
  </si>
  <si>
    <t xml:space="preserve"> </t>
  </si>
  <si>
    <t>Check By District by Grade for Program Totals</t>
  </si>
  <si>
    <t>4-8</t>
  </si>
  <si>
    <t>9-12</t>
  </si>
  <si>
    <t>2006-07</t>
  </si>
  <si>
    <t>FAMU</t>
  </si>
  <si>
    <t>UF</t>
  </si>
  <si>
    <t>Career Education</t>
  </si>
  <si>
    <t>Sub-Total ESE (ESE and ESE Basic)</t>
  </si>
  <si>
    <t>SCHOOL DISTRICT FORECAST</t>
  </si>
  <si>
    <t>Sub-Total (Basic)</t>
  </si>
  <si>
    <t>4-8 ESE in Basic</t>
  </si>
  <si>
    <t>9-12 ESE in Basic</t>
  </si>
  <si>
    <t>Sub-Total (ESE Basic)</t>
  </si>
  <si>
    <t>ESE Support Level IV</t>
  </si>
  <si>
    <t>ESE Support Level V</t>
  </si>
  <si>
    <t>Sub-Total (ESE)</t>
  </si>
  <si>
    <t>101 GPK</t>
  </si>
  <si>
    <t>101 GK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</si>
  <si>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</si>
  <si>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</si>
  <si>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</si>
  <si>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</si>
  <si>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</si>
  <si>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</si>
  <si>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</si>
  <si>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</si>
  <si>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</si>
  <si>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</si>
  <si>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</si>
  <si>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</si>
  <si>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111 GPK</t>
  </si>
  <si>
    <t>111 GK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</si>
  <si>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</si>
  <si>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</si>
  <si>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</si>
  <si>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</si>
  <si>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</si>
  <si>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</si>
  <si>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</si>
  <si>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</si>
  <si>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</si>
  <si>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</si>
  <si>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</si>
  <si>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</si>
  <si>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130 GK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</si>
  <si>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</si>
  <si>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</si>
  <si>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</si>
  <si>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</si>
  <si>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</si>
  <si>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</si>
  <si>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</si>
  <si>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</si>
  <si>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</si>
  <si>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</si>
  <si>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</si>
  <si>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</si>
  <si>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254 GPK</t>
  </si>
  <si>
    <t>254 GK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</si>
  <si>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</si>
  <si>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</si>
  <si>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</si>
  <si>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</si>
  <si>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</si>
  <si>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</si>
  <si>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</si>
  <si>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</si>
  <si>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</si>
  <si>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</si>
  <si>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</si>
  <si>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</si>
  <si>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GPK</t>
  </si>
  <si>
    <t>255 GK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</si>
  <si>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</si>
  <si>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</si>
  <si>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</si>
  <si>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</si>
  <si>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</si>
  <si>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</si>
  <si>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</si>
  <si>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</si>
  <si>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</si>
  <si>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</si>
  <si>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</si>
  <si>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</si>
  <si>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</si>
  <si>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</si>
  <si>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</si>
  <si>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</si>
  <si>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2007-08</t>
  </si>
  <si>
    <t>Dist</t>
  </si>
  <si>
    <t>FLVS</t>
  </si>
  <si>
    <t>4th Calc</t>
  </si>
  <si>
    <t xml:space="preserve"> CONFERENCE REPORT</t>
  </si>
  <si>
    <t>Dist Forecast</t>
  </si>
  <si>
    <t>Pre-K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</si>
  <si>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</si>
  <si>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</si>
  <si>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</si>
  <si>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</si>
  <si>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</si>
  <si>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</si>
  <si>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</si>
  <si>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</si>
  <si>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</si>
  <si>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</si>
  <si>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</si>
  <si>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</si>
  <si>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</si>
  <si>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Conference Report</t>
  </si>
  <si>
    <t>%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</si>
  <si>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</si>
  <si>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</si>
  <si>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</si>
  <si>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</si>
  <si>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</si>
  <si>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</si>
  <si>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</si>
  <si>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</si>
  <si>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</si>
  <si>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</si>
  <si>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</si>
  <si>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Wash Spec</t>
  </si>
  <si>
    <t>FSU Brow</t>
  </si>
  <si>
    <t>FSU Leon</t>
  </si>
  <si>
    <t>FLORIDA</t>
  </si>
  <si>
    <t>FAU PB</t>
  </si>
  <si>
    <t>FAU STL</t>
  </si>
  <si>
    <t>FSU - Brow</t>
  </si>
  <si>
    <t>2008-09</t>
  </si>
  <si>
    <t>Florida</t>
  </si>
  <si>
    <t>Department of Education</t>
  </si>
  <si>
    <t>2009-10 Projected Student Enrollments (FTEs) for Florida School Districts</t>
  </si>
  <si>
    <t>Compared with FTEs for 2006-07 Final, 2007-08 Final, 2008-09 4th Calc, and 2009-10 Feb 23 Forecast</t>
  </si>
  <si>
    <t>FTE Projections 2009-10</t>
  </si>
  <si>
    <t>April 13, 2009</t>
  </si>
  <si>
    <t>FTE Forecast 2009-10</t>
  </si>
  <si>
    <t>2009-10</t>
  </si>
  <si>
    <t>0607 Final</t>
  </si>
  <si>
    <t>0708 Final</t>
  </si>
  <si>
    <t>0809 4th</t>
  </si>
  <si>
    <t>0910 Apr 13</t>
  </si>
  <si>
    <t>0910 Feb 23</t>
  </si>
  <si>
    <t>PK-3</t>
  </si>
  <si>
    <t>PK-12 Basic</t>
  </si>
  <si>
    <t>PK-3 ESE in Basic</t>
  </si>
  <si>
    <t>Tot Row</t>
  </si>
  <si>
    <t>Prog Col</t>
  </si>
  <si>
    <t>Total PK-12 Basic</t>
  </si>
  <si>
    <t>ESE Group II</t>
  </si>
  <si>
    <t>ESE Basic</t>
  </si>
  <si>
    <t>Basic</t>
  </si>
  <si>
    <t>ESE Basic + ESE Group II</t>
  </si>
  <si>
    <t>Group II Total</t>
  </si>
  <si>
    <t>ESE Level IV (254)</t>
  </si>
  <si>
    <t>ESE Level V (255)</t>
  </si>
  <si>
    <t>FTE 0607 Unweighted FTE</t>
  </si>
  <si>
    <t>FTE 0708 Unweighted FTE</t>
  </si>
  <si>
    <t>FTE 2009-10 Feb 23 Forecast</t>
  </si>
  <si>
    <t>FTE Forecast 2009-10 April 13</t>
  </si>
  <si>
    <t>DeSoto</t>
  </si>
  <si>
    <t>Difference between April  13 Forecast and Feb 23 Forecast for 2009-10 (April minus Feb)</t>
  </si>
  <si>
    <t>Gulf and Orange made changes to the distribution of grades within programs.  Program total remain unchanged.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</si>
</sst>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mm\ d\,\ yyyy"/>
    <numFmt numFmtId="167" formatCode="[$-F800]dddd\,\ mmmm\ dd\,\ yyyy"/>
    <numFmt numFmtId="168" formatCode="[$-409]mmmm\ d\,\ yyyy;@"/>
    <numFmt numFmtId="169" formatCode="\-\ #\ \-"/>
    <numFmt numFmtId="170" formatCode="[$-409]dddd\,\ mmmm\ dd\,\ yyyy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_(* #,##0.0000000000_);_(* \(#,##0.0000000000\);_(* &quot;-&quot;??_);_(@_)"/>
    <numFmt numFmtId="179" formatCode="_(* #,##0.00000000000_);_(* \(#,##0.00000000000\);_(* &quot;-&quot;??_);_(@_)"/>
    <numFmt numFmtId="180" formatCode="_(* #,##0.000000000000_);_(* \(#,##0.000000000000\);_(* &quot;-&quot;??_);_(@_)"/>
    <numFmt numFmtId="181" formatCode="_(* #,##0.0000000000000_);_(* \(#,##0.0000000000000\);_(* &quot;-&quot;??_);_(@_)"/>
    <numFmt numFmtId="182" formatCode="_(* #,##0.00000000000000_);_(* \(#,##0.00000000000000\);_(* &quot;-&quot;??_);_(@_)"/>
    <numFmt numFmtId="183" formatCode="_(* #,##0.000000000000000_);_(* \(#,##0.000000000000000\);_(* &quot;-&quot;??_);_(@_)"/>
    <numFmt numFmtId="184" formatCode="_(* #,##0.0000000000000000_);_(* \(#,##0.0000000000000000\);_(* &quot;-&quot;??_);_(@_)"/>
    <numFmt numFmtId="185" formatCode="_(* #,##0.00000000000000000_);_(* \(#,##0.00000000000000000\);_(* &quot;-&quot;??_);_(@_)"/>
    <numFmt numFmtId="186" formatCode="_(* #,##0.000000000000000000_);_(* \(#,##0.000000000000000000\);_(* &quot;-&quot;??_);_(@_)"/>
    <numFmt numFmtId="187" formatCode="_(* #,##0.0000000000000000000_);_(* \(#,##0.0000000000000000000\);_(* &quot;-&quot;??_);_(@_)"/>
    <numFmt numFmtId="188" formatCode="_(* #,##0.00000000000000000000_);_(* \(#,##0.00000000000000000000\);_(* &quot;-&quot;??_);_(@_)"/>
    <numFmt numFmtId="189" formatCode="_(* #,##0.000000000000000000000_);_(* \(#,##0.000000000000000000000\);_(* &quot;-&quot;??_);_(@_)"/>
    <numFmt numFmtId="190" formatCode="_(* #,##0.0000000000000000000000_);_(* \(#,##0.0000000000000000000000\);_(* &quot;-&quot;??_);_(@_)"/>
  </numFmts>
  <fonts count="42">
    <font>
      <sz val="12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1F7B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57">
      <alignment/>
      <protection/>
    </xf>
    <xf numFmtId="0" fontId="0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0" fontId="6" fillId="0" borderId="0" xfId="58">
      <alignment/>
      <protection/>
    </xf>
    <xf numFmtId="14" fontId="0" fillId="0" borderId="0" xfId="58" applyNumberFormat="1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center" wrapText="1"/>
      <protection/>
    </xf>
    <xf numFmtId="43" fontId="7" fillId="0" borderId="0" xfId="42" applyFont="1" applyFill="1" applyBorder="1" applyAlignment="1">
      <alignment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Continuous"/>
      <protection/>
    </xf>
    <xf numFmtId="0" fontId="7" fillId="0" borderId="0" xfId="57" applyFont="1" applyFill="1" applyBorder="1" applyAlignment="1" quotePrefix="1">
      <alignment horizontal="center"/>
      <protection/>
    </xf>
    <xf numFmtId="1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 quotePrefix="1">
      <alignment horizontal="right"/>
      <protection/>
    </xf>
    <xf numFmtId="0" fontId="7" fillId="0" borderId="0" xfId="57" applyFont="1" applyAlignment="1">
      <alignment horizontal="center"/>
      <protection/>
    </xf>
    <xf numFmtId="14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3" fontId="7" fillId="0" borderId="0" xfId="57" applyNumberFormat="1" applyFont="1" applyFill="1" applyBorder="1">
      <alignment/>
      <protection/>
    </xf>
    <xf numFmtId="165" fontId="7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 horizontal="right"/>
    </xf>
    <xf numFmtId="0" fontId="1" fillId="0" borderId="0" xfId="57" applyFont="1" applyFill="1" applyBorder="1">
      <alignment/>
      <protection/>
    </xf>
    <xf numFmtId="3" fontId="7" fillId="0" borderId="0" xfId="42" applyNumberFormat="1" applyFont="1" applyFill="1" applyBorder="1" applyAlignment="1">
      <alignment/>
    </xf>
    <xf numFmtId="3" fontId="7" fillId="0" borderId="0" xfId="42" applyNumberFormat="1" applyFont="1" applyAlignment="1">
      <alignment/>
    </xf>
    <xf numFmtId="165" fontId="7" fillId="0" borderId="0" xfId="57" applyNumberFormat="1" applyFont="1" applyFill="1" applyBorder="1">
      <alignment/>
      <protection/>
    </xf>
    <xf numFmtId="3" fontId="7" fillId="0" borderId="0" xfId="57" applyNumberFormat="1" applyFont="1" applyFill="1" applyBorder="1" applyAlignment="1" quotePrefix="1">
      <alignment horizontal="right"/>
      <protection/>
    </xf>
    <xf numFmtId="3" fontId="1" fillId="0" borderId="0" xfId="57" applyNumberFormat="1" applyFont="1" applyFill="1" applyBorder="1">
      <alignment/>
      <protection/>
    </xf>
    <xf numFmtId="3" fontId="8" fillId="0" borderId="0" xfId="57" applyNumberFormat="1" applyFont="1" applyFill="1" applyBorder="1">
      <alignment/>
      <protection/>
    </xf>
    <xf numFmtId="2" fontId="7" fillId="0" borderId="0" xfId="57" applyNumberFormat="1" applyFont="1" applyFill="1" applyBorder="1" applyAlignment="1">
      <alignment horizontal="right"/>
      <protection/>
    </xf>
    <xf numFmtId="2" fontId="7" fillId="0" borderId="0" xfId="57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9" fillId="0" borderId="0" xfId="57" applyFont="1" applyFill="1" applyBorder="1" applyAlignment="1">
      <alignment horizontal="left"/>
      <protection/>
    </xf>
    <xf numFmtId="0" fontId="9" fillId="0" borderId="0" xfId="57" applyFont="1" applyFill="1" applyBorder="1">
      <alignment/>
      <protection/>
    </xf>
    <xf numFmtId="169" fontId="7" fillId="0" borderId="0" xfId="57" applyNumberFormat="1" applyFont="1" applyFill="1" applyBorder="1" applyAlignment="1">
      <alignment horizontal="center"/>
      <protection/>
    </xf>
    <xf numFmtId="169" fontId="7" fillId="0" borderId="0" xfId="57" applyNumberFormat="1" applyFont="1" applyFill="1" applyBorder="1" applyAlignment="1" quotePrefix="1">
      <alignment horizontal="center"/>
      <protection/>
    </xf>
    <xf numFmtId="0" fontId="7" fillId="0" borderId="0" xfId="57" applyFont="1" applyFill="1" applyBorder="1" applyAlignment="1" quotePrefix="1">
      <alignment horizontal="left"/>
      <protection/>
    </xf>
    <xf numFmtId="0" fontId="2" fillId="0" borderId="0" xfId="55" applyFont="1">
      <alignment/>
      <protection/>
    </xf>
    <xf numFmtId="0" fontId="4" fillId="0" borderId="0" xfId="0" applyFont="1" applyAlignment="1">
      <alignment/>
    </xf>
    <xf numFmtId="43" fontId="2" fillId="0" borderId="0" xfId="42" applyFont="1" applyAlignment="1">
      <alignment/>
    </xf>
    <xf numFmtId="0" fontId="7" fillId="0" borderId="0" xfId="57" applyFont="1" applyFill="1" applyBorder="1" applyAlignment="1">
      <alignment horizontal="right" indent="2"/>
      <protection/>
    </xf>
    <xf numFmtId="4" fontId="7" fillId="0" borderId="0" xfId="57" applyNumberFormat="1" applyFont="1" applyFill="1" applyBorder="1" applyAlignment="1">
      <alignment horizontal="right" indent="2"/>
      <protection/>
    </xf>
    <xf numFmtId="4" fontId="7" fillId="0" borderId="0" xfId="42" applyNumberFormat="1" applyFont="1" applyFill="1" applyBorder="1" applyAlignment="1">
      <alignment horizontal="right" indent="2"/>
    </xf>
    <xf numFmtId="4" fontId="7" fillId="0" borderId="0" xfId="57" applyNumberFormat="1" applyFont="1" applyFill="1" applyBorder="1" applyAlignment="1">
      <alignment/>
      <protection/>
    </xf>
    <xf numFmtId="4" fontId="9" fillId="0" borderId="0" xfId="42" applyNumberFormat="1" applyFont="1" applyFill="1" applyBorder="1" applyAlignment="1">
      <alignment/>
    </xf>
    <xf numFmtId="4" fontId="9" fillId="0" borderId="0" xfId="57" applyNumberFormat="1" applyFont="1" applyFill="1" applyBorder="1" applyAlignment="1">
      <alignment/>
      <protection/>
    </xf>
    <xf numFmtId="4" fontId="7" fillId="0" borderId="0" xfId="42" applyNumberFormat="1" applyFont="1" applyFill="1" applyBorder="1" applyAlignment="1">
      <alignment/>
    </xf>
    <xf numFmtId="0" fontId="9" fillId="0" borderId="0" xfId="57" applyFont="1" applyFill="1" applyBorder="1" applyAlignment="1">
      <alignment wrapText="1"/>
      <protection/>
    </xf>
    <xf numFmtId="164" fontId="7" fillId="0" borderId="0" xfId="61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43" fontId="2" fillId="33" borderId="0" xfId="42" applyFont="1" applyFill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43" fontId="7" fillId="33" borderId="10" xfId="0" applyNumberFormat="1" applyFont="1" applyFill="1" applyBorder="1" applyAlignment="1">
      <alignment/>
    </xf>
    <xf numFmtId="4" fontId="7" fillId="0" borderId="0" xfId="56" applyNumberFormat="1" applyFont="1" applyFill="1" applyBorder="1" applyAlignment="1">
      <alignment/>
      <protection/>
    </xf>
    <xf numFmtId="4" fontId="2" fillId="33" borderId="0" xfId="0" applyNumberFormat="1" applyFont="1" applyFill="1" applyAlignment="1">
      <alignment/>
    </xf>
    <xf numFmtId="15" fontId="4" fillId="0" borderId="0" xfId="0" applyNumberFormat="1" applyFont="1" applyAlignment="1" quotePrefix="1">
      <alignment/>
    </xf>
    <xf numFmtId="168" fontId="9" fillId="0" borderId="0" xfId="0" applyNumberFormat="1" applyFont="1" applyAlignment="1" quotePrefix="1">
      <alignment horizontal="centerContinuous"/>
    </xf>
    <xf numFmtId="43" fontId="4" fillId="33" borderId="0" xfId="42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9" fillId="0" borderId="0" xfId="57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2" fillId="33" borderId="0" xfId="42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68" fontId="4" fillId="0" borderId="0" xfId="0" applyNumberFormat="1" applyFont="1" applyAlignment="1" quotePrefix="1">
      <alignment horizontal="left"/>
    </xf>
    <xf numFmtId="43" fontId="2" fillId="0" borderId="0" xfId="42" applyFont="1" applyFill="1" applyBorder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26" fillId="0" borderId="0" xfId="57" applyFont="1" applyFill="1" applyBorder="1" applyAlignment="1">
      <alignment horizontal="right"/>
      <protection/>
    </xf>
    <xf numFmtId="0" fontId="26" fillId="0" borderId="0" xfId="57" applyFont="1" applyFill="1" applyBorder="1" applyAlignment="1">
      <alignment horizontal="center"/>
      <protection/>
    </xf>
    <xf numFmtId="0" fontId="26" fillId="0" borderId="0" xfId="57" applyFont="1" applyFill="1" applyBorder="1">
      <alignment/>
      <protection/>
    </xf>
    <xf numFmtId="0" fontId="26" fillId="0" borderId="0" xfId="0" applyFont="1" applyFill="1" applyBorder="1" applyAlignment="1">
      <alignment horizontal="left"/>
    </xf>
    <xf numFmtId="165" fontId="26" fillId="0" borderId="0" xfId="42" applyNumberFormat="1" applyFont="1" applyFill="1" applyBorder="1" applyAlignment="1">
      <alignment horizontal="right"/>
    </xf>
    <xf numFmtId="0" fontId="26" fillId="0" borderId="0" xfId="56" applyFont="1" applyFill="1" applyBorder="1" applyAlignment="1">
      <alignment horizontal="right"/>
      <protection/>
    </xf>
    <xf numFmtId="165" fontId="26" fillId="0" borderId="0" xfId="42" applyNumberFormat="1" applyFont="1" applyFill="1" applyBorder="1" applyAlignment="1">
      <alignment/>
    </xf>
    <xf numFmtId="0" fontId="26" fillId="0" borderId="0" xfId="56" applyFont="1" applyFill="1" applyBorder="1">
      <alignment/>
      <protection/>
    </xf>
    <xf numFmtId="0" fontId="26" fillId="0" borderId="0" xfId="0" applyFont="1" applyFill="1" applyBorder="1" applyAlignment="1">
      <alignment/>
    </xf>
    <xf numFmtId="4" fontId="9" fillId="0" borderId="0" xfId="42" applyNumberFormat="1" applyFont="1" applyFill="1" applyBorder="1" applyAlignment="1">
      <alignment vertical="center"/>
    </xf>
    <xf numFmtId="4" fontId="9" fillId="0" borderId="0" xfId="57" applyNumberFormat="1" applyFont="1" applyFill="1" applyBorder="1" applyAlignment="1">
      <alignment vertical="center"/>
      <protection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/>
    </xf>
    <xf numFmtId="43" fontId="2" fillId="38" borderId="0" xfId="42" applyFont="1" applyFill="1" applyAlignment="1">
      <alignment/>
    </xf>
    <xf numFmtId="43" fontId="4" fillId="38" borderId="0" xfId="42" applyFont="1" applyFill="1" applyAlignment="1">
      <alignment/>
    </xf>
    <xf numFmtId="43" fontId="2" fillId="38" borderId="0" xfId="42" applyFont="1" applyFill="1" applyAlignment="1">
      <alignment/>
    </xf>
    <xf numFmtId="43" fontId="0" fillId="0" borderId="0" xfId="42" applyFont="1" applyAlignment="1">
      <alignment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167" fontId="0" fillId="0" borderId="0" xfId="58" applyNumberFormat="1" applyFont="1" applyAlignment="1">
      <alignment horizontal="center"/>
      <protection/>
    </xf>
    <xf numFmtId="166" fontId="7" fillId="0" borderId="0" xfId="57" applyNumberFormat="1" applyFont="1" applyFill="1" applyBorder="1" applyAlignment="1" quotePrefix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3-04 3rd Calculation FTE" xfId="55"/>
    <cellStyle name="Normal_EEC Official Summary Report 12-15-06" xfId="56"/>
    <cellStyle name="Normal_Final Summary Report 2-28-05" xfId="57"/>
    <cellStyle name="Normal_IMPAC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EBC9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B9" sqref="B9"/>
    </sheetView>
  </sheetViews>
  <sheetFormatPr defaultColWidth="6.21484375" defaultRowHeight="15"/>
  <cols>
    <col min="1" max="9" width="10.21484375" style="9" customWidth="1"/>
    <col min="10" max="16384" width="6.21484375" style="9" customWidth="1"/>
  </cols>
  <sheetData>
    <row r="1" spans="1:9" ht="15">
      <c r="A1" s="117" t="s">
        <v>86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0"/>
      <c r="B2" s="11"/>
      <c r="C2" s="11"/>
      <c r="D2" s="11"/>
      <c r="E2" s="11"/>
      <c r="F2" s="11"/>
      <c r="G2" s="11"/>
      <c r="H2" s="12"/>
      <c r="I2" s="12"/>
    </row>
    <row r="3" spans="1:9" ht="15">
      <c r="A3" s="117" t="s">
        <v>87</v>
      </c>
      <c r="B3" s="117"/>
      <c r="C3" s="117"/>
      <c r="D3" s="117"/>
      <c r="E3" s="117"/>
      <c r="F3" s="117"/>
      <c r="G3" s="117"/>
      <c r="H3" s="117"/>
      <c r="I3" s="117"/>
    </row>
    <row r="4" spans="1:9" ht="15">
      <c r="A4" s="10"/>
      <c r="B4" s="11"/>
      <c r="C4" s="11"/>
      <c r="D4" s="11"/>
      <c r="E4" s="11"/>
      <c r="F4" s="11"/>
      <c r="G4" s="11"/>
      <c r="H4" s="12"/>
      <c r="I4" s="12"/>
    </row>
    <row r="5" spans="1:9" ht="15">
      <c r="A5" s="117" t="s">
        <v>109</v>
      </c>
      <c r="B5" s="117"/>
      <c r="C5" s="117"/>
      <c r="D5" s="117"/>
      <c r="E5" s="117"/>
      <c r="F5" s="117"/>
      <c r="G5" s="117"/>
      <c r="H5" s="117"/>
      <c r="I5" s="117"/>
    </row>
    <row r="6" spans="1:9" ht="15">
      <c r="A6" s="13"/>
      <c r="B6" s="11"/>
      <c r="C6" s="11"/>
      <c r="D6" s="11"/>
      <c r="E6" s="11"/>
      <c r="F6" s="11"/>
      <c r="G6" s="11"/>
      <c r="H6" s="12"/>
      <c r="I6" s="12"/>
    </row>
    <row r="7" spans="1:9" ht="15">
      <c r="A7" s="117" t="s">
        <v>194</v>
      </c>
      <c r="B7" s="117"/>
      <c r="C7" s="117"/>
      <c r="D7" s="117"/>
      <c r="E7" s="117"/>
      <c r="F7" s="117"/>
      <c r="G7" s="117"/>
      <c r="H7" s="117"/>
      <c r="I7" s="117"/>
    </row>
    <row r="8" spans="1:9" ht="15">
      <c r="A8" s="10"/>
      <c r="B8" s="11"/>
      <c r="C8" s="11"/>
      <c r="D8" s="11"/>
      <c r="E8" s="11"/>
      <c r="F8" s="11"/>
      <c r="G8" s="11"/>
      <c r="H8" s="12"/>
      <c r="I8" s="12"/>
    </row>
    <row r="9" spans="1:9" ht="15">
      <c r="A9" s="10"/>
      <c r="B9" s="11"/>
      <c r="C9" s="11"/>
      <c r="D9" s="11"/>
      <c r="E9" s="11"/>
      <c r="F9" s="11"/>
      <c r="G9" s="11"/>
      <c r="H9" s="12"/>
      <c r="I9" s="12"/>
    </row>
    <row r="10" spans="1:9" ht="15">
      <c r="A10" s="10"/>
      <c r="B10" s="11"/>
      <c r="C10" s="11"/>
      <c r="D10" s="11"/>
      <c r="E10" s="11"/>
      <c r="F10" s="11"/>
      <c r="G10" s="11"/>
      <c r="H10" s="12"/>
      <c r="I10" s="12"/>
    </row>
    <row r="11" spans="1:9" ht="1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5">
      <c r="A12" s="119">
        <v>39916</v>
      </c>
      <c r="B12" s="119"/>
      <c r="C12" s="119"/>
      <c r="D12" s="119"/>
      <c r="E12" s="119"/>
      <c r="F12" s="119"/>
      <c r="G12" s="119"/>
      <c r="H12" s="119"/>
      <c r="I12" s="119"/>
    </row>
    <row r="13" spans="1:9" ht="15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9" ht="15">
      <c r="A14" s="10"/>
      <c r="B14" s="11"/>
      <c r="C14" s="11"/>
      <c r="D14" s="11"/>
      <c r="E14" s="11"/>
      <c r="F14" s="11"/>
      <c r="G14" s="11"/>
      <c r="H14" s="12"/>
      <c r="I14" s="12"/>
    </row>
    <row r="15" spans="1:9" ht="15">
      <c r="A15" s="10"/>
      <c r="B15" s="11"/>
      <c r="C15" s="11"/>
      <c r="D15" s="11"/>
      <c r="E15" s="11"/>
      <c r="F15" s="11"/>
      <c r="G15" s="11"/>
      <c r="H15" s="12"/>
      <c r="I15" s="12"/>
    </row>
    <row r="16" spans="1:9" ht="15">
      <c r="A16" s="10"/>
      <c r="B16" s="11"/>
      <c r="C16" s="11"/>
      <c r="D16" s="11"/>
      <c r="E16" s="11"/>
      <c r="F16" s="11"/>
      <c r="G16" s="11"/>
      <c r="H16" s="12"/>
      <c r="I16" s="12"/>
    </row>
    <row r="17" spans="1:9" ht="15">
      <c r="A17" s="10"/>
      <c r="B17" s="11"/>
      <c r="C17" s="11"/>
      <c r="D17" s="11"/>
      <c r="E17" s="11"/>
      <c r="F17" s="11"/>
      <c r="G17" s="11"/>
      <c r="H17" s="12"/>
      <c r="I17" s="12"/>
    </row>
    <row r="18" spans="1:9" ht="15">
      <c r="A18" s="10"/>
      <c r="B18" s="11"/>
      <c r="C18" s="11"/>
      <c r="D18" s="11"/>
      <c r="E18" s="11"/>
      <c r="F18" s="11"/>
      <c r="G18" s="11"/>
      <c r="H18" s="12"/>
      <c r="I18" s="12"/>
    </row>
    <row r="19" spans="1:9" ht="15">
      <c r="A19" s="10"/>
      <c r="B19" s="11"/>
      <c r="C19" s="11"/>
      <c r="D19" s="11"/>
      <c r="E19" s="11"/>
      <c r="F19" s="11"/>
      <c r="G19" s="11"/>
      <c r="H19" s="12"/>
      <c r="I19" s="12"/>
    </row>
    <row r="20" spans="1:9" ht="15">
      <c r="A20" s="10"/>
      <c r="B20" s="11"/>
      <c r="C20" s="11"/>
      <c r="D20" s="11"/>
      <c r="E20" s="11"/>
      <c r="F20" s="11"/>
      <c r="G20" s="11"/>
      <c r="H20" s="12"/>
      <c r="I20" s="12"/>
    </row>
    <row r="21" spans="1:9" ht="15">
      <c r="A21" s="10"/>
      <c r="B21" s="11"/>
      <c r="C21" s="11"/>
      <c r="D21" s="11"/>
      <c r="E21" s="11"/>
      <c r="F21" s="11"/>
      <c r="G21" s="11"/>
      <c r="H21" s="12"/>
      <c r="I21" s="12"/>
    </row>
    <row r="22" spans="1:9" ht="15">
      <c r="A22" s="118" t="s">
        <v>233</v>
      </c>
      <c r="B22" s="117"/>
      <c r="C22" s="117"/>
      <c r="D22" s="117"/>
      <c r="E22" s="117"/>
      <c r="F22" s="117"/>
      <c r="G22" s="117"/>
      <c r="H22" s="117"/>
      <c r="I22" s="117"/>
    </row>
    <row r="23" spans="1:9" ht="15">
      <c r="A23" s="118" t="s">
        <v>234</v>
      </c>
      <c r="B23" s="117"/>
      <c r="C23" s="117"/>
      <c r="D23" s="117"/>
      <c r="E23" s="117"/>
      <c r="F23" s="117"/>
      <c r="G23" s="117"/>
      <c r="H23" s="117"/>
      <c r="I23" s="117"/>
    </row>
    <row r="24" spans="1:9" ht="15">
      <c r="A24" s="14"/>
      <c r="B24" s="14"/>
      <c r="C24" s="14"/>
      <c r="D24" s="14"/>
      <c r="E24" s="14"/>
      <c r="F24" s="14"/>
      <c r="G24" s="14"/>
      <c r="H24" s="14"/>
      <c r="I24" s="14"/>
    </row>
  </sheetData>
  <sheetProtection/>
  <mergeCells count="9">
    <mergeCell ref="A13:I13"/>
    <mergeCell ref="A22:I22"/>
    <mergeCell ref="A23:I23"/>
    <mergeCell ref="A1:I1"/>
    <mergeCell ref="A3:I3"/>
    <mergeCell ref="A5:I5"/>
    <mergeCell ref="A11:I11"/>
    <mergeCell ref="A7:I7"/>
    <mergeCell ref="A12:I12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53">
      <selection activeCell="M8" sqref="M8"/>
    </sheetView>
  </sheetViews>
  <sheetFormatPr defaultColWidth="8.88671875" defaultRowHeight="15"/>
  <cols>
    <col min="1" max="1" width="3.4453125" style="0" bestFit="1" customWidth="1"/>
    <col min="3" max="12" width="12.3359375" style="0" customWidth="1"/>
    <col min="13" max="13" width="11.6640625" style="0" customWidth="1"/>
  </cols>
  <sheetData>
    <row r="1" ht="15">
      <c r="A1" s="47" t="s">
        <v>232</v>
      </c>
    </row>
    <row r="2" ht="15">
      <c r="A2" s="88" t="str">
        <f>TEXT(Cover!A12,"mmmm d, yyyy")</f>
        <v>April 13, 2009</v>
      </c>
    </row>
    <row r="3" ht="15">
      <c r="A3" s="47" t="s">
        <v>259</v>
      </c>
    </row>
    <row r="4" spans="1:13" ht="15">
      <c r="A4" s="98" t="s">
        <v>191</v>
      </c>
      <c r="B4" s="98" t="s">
        <v>1</v>
      </c>
      <c r="C4" s="99" t="s">
        <v>212</v>
      </c>
      <c r="D4" s="99" t="s">
        <v>213</v>
      </c>
      <c r="E4" s="99" t="s">
        <v>214</v>
      </c>
      <c r="F4" s="99" t="s">
        <v>215</v>
      </c>
      <c r="G4" s="99" t="s">
        <v>216</v>
      </c>
      <c r="H4" s="99" t="s">
        <v>217</v>
      </c>
      <c r="I4" s="99" t="s">
        <v>218</v>
      </c>
      <c r="J4" s="99" t="s">
        <v>219</v>
      </c>
      <c r="K4" s="99" t="s">
        <v>220</v>
      </c>
      <c r="L4" s="99" t="s">
        <v>221</v>
      </c>
      <c r="M4" s="99" t="s">
        <v>2</v>
      </c>
    </row>
    <row r="5" spans="1:13" ht="15">
      <c r="A5" s="6">
        <v>1</v>
      </c>
      <c r="B5" s="83" t="s">
        <v>3</v>
      </c>
      <c r="C5" s="84">
        <v>5894.719999999999</v>
      </c>
      <c r="D5" s="84">
        <v>5740.58</v>
      </c>
      <c r="E5" s="84">
        <v>6205.160000000001</v>
      </c>
      <c r="F5" s="84">
        <v>2262.54</v>
      </c>
      <c r="G5" s="84">
        <v>4005.08</v>
      </c>
      <c r="H5" s="84">
        <v>1827.3600000000001</v>
      </c>
      <c r="I5" s="84">
        <v>318.86</v>
      </c>
      <c r="J5" s="84">
        <v>137.67000000000002</v>
      </c>
      <c r="K5" s="84">
        <v>31.83</v>
      </c>
      <c r="L5" s="84">
        <v>476.36</v>
      </c>
      <c r="M5" s="85">
        <f>ROUND(SUM(C5:L5),2)</f>
        <v>26900.16</v>
      </c>
    </row>
    <row r="6" spans="1:13" ht="15">
      <c r="A6" s="6">
        <v>2</v>
      </c>
      <c r="B6" s="83" t="s">
        <v>4</v>
      </c>
      <c r="C6" s="84">
        <v>1533.04</v>
      </c>
      <c r="D6" s="84">
        <v>1627.28</v>
      </c>
      <c r="E6" s="84">
        <v>884.93</v>
      </c>
      <c r="F6" s="84">
        <v>201.01999999999998</v>
      </c>
      <c r="G6" s="84">
        <v>210.31</v>
      </c>
      <c r="H6" s="84">
        <v>158.44</v>
      </c>
      <c r="I6" s="84">
        <v>3.4</v>
      </c>
      <c r="J6" s="84">
        <v>9.54</v>
      </c>
      <c r="K6" s="84">
        <v>5.340000000000001</v>
      </c>
      <c r="L6" s="84">
        <v>278.49</v>
      </c>
      <c r="M6" s="85">
        <f aca="true" t="shared" si="0" ref="M6:M69">ROUND(SUM(C6:L6),2)</f>
        <v>4911.79</v>
      </c>
    </row>
    <row r="7" spans="1:13" ht="15">
      <c r="A7" s="6">
        <v>3</v>
      </c>
      <c r="B7" s="83" t="s">
        <v>5</v>
      </c>
      <c r="C7" s="84">
        <v>6488.45</v>
      </c>
      <c r="D7" s="84">
        <v>7564.52</v>
      </c>
      <c r="E7" s="84">
        <v>5255.05</v>
      </c>
      <c r="F7" s="84">
        <v>1507.83</v>
      </c>
      <c r="G7" s="84">
        <v>1911.85</v>
      </c>
      <c r="H7" s="84">
        <v>872.7900000000001</v>
      </c>
      <c r="I7" s="84">
        <v>257.55999999999995</v>
      </c>
      <c r="J7" s="84">
        <v>359.09999999999997</v>
      </c>
      <c r="K7" s="84">
        <v>105.78999999999999</v>
      </c>
      <c r="L7" s="84">
        <v>695.86</v>
      </c>
      <c r="M7" s="85">
        <f t="shared" si="0"/>
        <v>25018.8</v>
      </c>
    </row>
    <row r="8" spans="1:13" ht="15">
      <c r="A8" s="6">
        <v>4</v>
      </c>
      <c r="B8" s="83" t="s">
        <v>6</v>
      </c>
      <c r="C8" s="84">
        <v>778.1</v>
      </c>
      <c r="D8" s="84">
        <v>863.7</v>
      </c>
      <c r="E8" s="84">
        <v>519.81</v>
      </c>
      <c r="F8" s="84">
        <v>221.96</v>
      </c>
      <c r="G8" s="84">
        <v>366.81</v>
      </c>
      <c r="H8" s="84">
        <v>215.85</v>
      </c>
      <c r="I8" s="84">
        <v>5.84</v>
      </c>
      <c r="J8" s="84">
        <v>32.00000000000001</v>
      </c>
      <c r="K8" s="84">
        <v>1.27</v>
      </c>
      <c r="L8" s="84">
        <v>136.89</v>
      </c>
      <c r="M8" s="85">
        <f t="shared" si="0"/>
        <v>3142.23</v>
      </c>
    </row>
    <row r="9" spans="1:13" ht="15">
      <c r="A9" s="6">
        <v>5</v>
      </c>
      <c r="B9" s="83" t="s">
        <v>7</v>
      </c>
      <c r="C9" s="84">
        <v>16020.349999999999</v>
      </c>
      <c r="D9" s="84">
        <v>19308.82</v>
      </c>
      <c r="E9" s="84">
        <v>15023.36</v>
      </c>
      <c r="F9" s="84">
        <v>4821.85</v>
      </c>
      <c r="G9" s="84">
        <v>7019.74</v>
      </c>
      <c r="H9" s="84">
        <v>4469.54</v>
      </c>
      <c r="I9" s="84">
        <v>1124.52</v>
      </c>
      <c r="J9" s="84">
        <v>679.69</v>
      </c>
      <c r="K9" s="84">
        <v>148.28</v>
      </c>
      <c r="L9" s="84">
        <v>1843.64</v>
      </c>
      <c r="M9" s="85">
        <f t="shared" si="0"/>
        <v>70459.79</v>
      </c>
    </row>
    <row r="10" spans="1:13" ht="15">
      <c r="A10" s="6">
        <v>6</v>
      </c>
      <c r="B10" s="83" t="s">
        <v>8</v>
      </c>
      <c r="C10" s="84">
        <v>53988.71</v>
      </c>
      <c r="D10" s="84">
        <v>73717.31</v>
      </c>
      <c r="E10" s="84">
        <v>56213.08</v>
      </c>
      <c r="F10" s="84">
        <v>11697.76</v>
      </c>
      <c r="G10" s="84">
        <v>18315.850000000002</v>
      </c>
      <c r="H10" s="84">
        <v>10556.140000000001</v>
      </c>
      <c r="I10" s="84">
        <v>18422.59</v>
      </c>
      <c r="J10" s="84">
        <v>1863.3</v>
      </c>
      <c r="K10" s="84">
        <v>1118.76</v>
      </c>
      <c r="L10" s="84">
        <v>6671.98</v>
      </c>
      <c r="M10" s="85">
        <f t="shared" si="0"/>
        <v>252565.48</v>
      </c>
    </row>
    <row r="11" spans="1:13" ht="15">
      <c r="A11" s="6">
        <v>7</v>
      </c>
      <c r="B11" s="83" t="s">
        <v>9</v>
      </c>
      <c r="C11" s="84">
        <v>515</v>
      </c>
      <c r="D11" s="84">
        <v>609.72</v>
      </c>
      <c r="E11" s="84">
        <v>359.94</v>
      </c>
      <c r="F11" s="84">
        <v>214.40000000000003</v>
      </c>
      <c r="G11" s="84">
        <v>226.84000000000003</v>
      </c>
      <c r="H11" s="84">
        <v>122.19</v>
      </c>
      <c r="I11" s="84">
        <v>10.01</v>
      </c>
      <c r="J11" s="84">
        <v>24.83</v>
      </c>
      <c r="K11" s="84">
        <v>3.5400000000000005</v>
      </c>
      <c r="L11" s="84">
        <v>83.34</v>
      </c>
      <c r="M11" s="85">
        <f t="shared" si="0"/>
        <v>2169.81</v>
      </c>
    </row>
    <row r="12" spans="1:13" ht="15">
      <c r="A12" s="6">
        <v>8</v>
      </c>
      <c r="B12" s="83" t="s">
        <v>10</v>
      </c>
      <c r="C12" s="84">
        <v>3571.5299999999997</v>
      </c>
      <c r="D12" s="84">
        <v>4883.860000000001</v>
      </c>
      <c r="E12" s="84">
        <v>4077.7000000000003</v>
      </c>
      <c r="F12" s="84">
        <v>932.5100000000001</v>
      </c>
      <c r="G12" s="84">
        <v>1319.8899999999999</v>
      </c>
      <c r="H12" s="84">
        <v>1049.36</v>
      </c>
      <c r="I12" s="84">
        <v>156.46</v>
      </c>
      <c r="J12" s="84">
        <v>162.38</v>
      </c>
      <c r="K12" s="84">
        <v>16.81</v>
      </c>
      <c r="L12" s="84">
        <v>602.7</v>
      </c>
      <c r="M12" s="85">
        <f t="shared" si="0"/>
        <v>16773.2</v>
      </c>
    </row>
    <row r="13" spans="1:13" ht="15">
      <c r="A13" s="6">
        <v>9</v>
      </c>
      <c r="B13" s="83" t="s">
        <v>11</v>
      </c>
      <c r="C13" s="84">
        <v>3694.52</v>
      </c>
      <c r="D13" s="84">
        <v>4596.4400000000005</v>
      </c>
      <c r="E13" s="84">
        <v>3335.5699999999997</v>
      </c>
      <c r="F13" s="84">
        <v>798.1500000000001</v>
      </c>
      <c r="G13" s="84">
        <v>1344.26</v>
      </c>
      <c r="H13" s="84">
        <v>778.47</v>
      </c>
      <c r="I13" s="84">
        <v>103.16999999999999</v>
      </c>
      <c r="J13" s="84">
        <v>165.31</v>
      </c>
      <c r="K13" s="84">
        <v>26.649999999999995</v>
      </c>
      <c r="L13" s="84">
        <v>712.47</v>
      </c>
      <c r="M13" s="85">
        <f t="shared" si="0"/>
        <v>15555.01</v>
      </c>
    </row>
    <row r="14" spans="1:13" ht="15">
      <c r="A14" s="6">
        <v>10</v>
      </c>
      <c r="B14" s="83" t="s">
        <v>12</v>
      </c>
      <c r="C14" s="84">
        <v>7902.560000000001</v>
      </c>
      <c r="D14" s="84">
        <v>10168.31</v>
      </c>
      <c r="E14" s="84">
        <v>8470.710000000001</v>
      </c>
      <c r="F14" s="84">
        <v>2668</v>
      </c>
      <c r="G14" s="84">
        <v>3340.47</v>
      </c>
      <c r="H14" s="84">
        <v>1805.2599999999998</v>
      </c>
      <c r="I14" s="84">
        <v>324.84</v>
      </c>
      <c r="J14" s="84">
        <v>199.59999999999997</v>
      </c>
      <c r="K14" s="84">
        <v>102.34</v>
      </c>
      <c r="L14" s="84">
        <v>916.05</v>
      </c>
      <c r="M14" s="85">
        <f t="shared" si="0"/>
        <v>35898.14</v>
      </c>
    </row>
    <row r="15" spans="1:13" ht="15">
      <c r="A15" s="6">
        <v>11</v>
      </c>
      <c r="B15" s="83" t="s">
        <v>13</v>
      </c>
      <c r="C15" s="84">
        <v>8593.59</v>
      </c>
      <c r="D15" s="84">
        <v>10509.419999999998</v>
      </c>
      <c r="E15" s="84">
        <v>8473.86</v>
      </c>
      <c r="F15" s="84">
        <v>2009.0699999999997</v>
      </c>
      <c r="G15" s="84">
        <v>3477.0399999999995</v>
      </c>
      <c r="H15" s="84">
        <v>2272.27</v>
      </c>
      <c r="I15" s="84">
        <v>5225.639999999999</v>
      </c>
      <c r="J15" s="84">
        <v>222.95000000000005</v>
      </c>
      <c r="K15" s="84">
        <v>148.39</v>
      </c>
      <c r="L15" s="84">
        <v>659.93</v>
      </c>
      <c r="M15" s="85">
        <f t="shared" si="0"/>
        <v>41592.16</v>
      </c>
    </row>
    <row r="16" spans="1:13" ht="15">
      <c r="A16" s="6">
        <v>12</v>
      </c>
      <c r="B16" s="83" t="s">
        <v>14</v>
      </c>
      <c r="C16" s="84">
        <v>2772.7700000000004</v>
      </c>
      <c r="D16" s="84">
        <v>3115.35</v>
      </c>
      <c r="E16" s="84">
        <v>1836.42</v>
      </c>
      <c r="F16" s="84">
        <v>755.7</v>
      </c>
      <c r="G16" s="84">
        <v>784.38</v>
      </c>
      <c r="H16" s="84">
        <v>446.28999999999996</v>
      </c>
      <c r="I16" s="84">
        <v>50.690000000000005</v>
      </c>
      <c r="J16" s="84">
        <v>40.84</v>
      </c>
      <c r="K16" s="84">
        <v>17.58</v>
      </c>
      <c r="L16" s="84">
        <v>319.41</v>
      </c>
      <c r="M16" s="85">
        <f t="shared" si="0"/>
        <v>10139.43</v>
      </c>
    </row>
    <row r="17" spans="1:13" ht="15">
      <c r="A17" s="6">
        <v>13</v>
      </c>
      <c r="B17" s="83" t="s">
        <v>71</v>
      </c>
      <c r="C17" s="84">
        <v>69691.23</v>
      </c>
      <c r="D17" s="84">
        <v>88768.17000000001</v>
      </c>
      <c r="E17" s="84">
        <v>59117.719999999994</v>
      </c>
      <c r="F17" s="84">
        <v>17090.510000000002</v>
      </c>
      <c r="G17" s="84">
        <v>33574.14</v>
      </c>
      <c r="H17" s="84">
        <v>23866.45</v>
      </c>
      <c r="I17" s="84">
        <v>35338.549999999996</v>
      </c>
      <c r="J17" s="84">
        <v>2935.24</v>
      </c>
      <c r="K17" s="84">
        <v>359.06</v>
      </c>
      <c r="L17" s="84">
        <v>9485.72</v>
      </c>
      <c r="M17" s="85">
        <f t="shared" si="0"/>
        <v>340226.79</v>
      </c>
    </row>
    <row r="18" spans="1:13" ht="15">
      <c r="A18" s="6">
        <v>14</v>
      </c>
      <c r="B18" s="83" t="s">
        <v>72</v>
      </c>
      <c r="C18" s="84">
        <v>1042.83</v>
      </c>
      <c r="D18" s="84">
        <v>1387.5300000000002</v>
      </c>
      <c r="E18" s="84">
        <v>926.9</v>
      </c>
      <c r="F18" s="84">
        <v>324.26</v>
      </c>
      <c r="G18" s="84">
        <v>293.97</v>
      </c>
      <c r="H18" s="84">
        <v>362.71000000000004</v>
      </c>
      <c r="I18" s="84">
        <v>422.62999999999994</v>
      </c>
      <c r="J18" s="84">
        <v>6.260000000000001</v>
      </c>
      <c r="K18" s="84">
        <v>6.41</v>
      </c>
      <c r="L18" s="84">
        <v>172.9</v>
      </c>
      <c r="M18" s="85">
        <f t="shared" si="0"/>
        <v>4946.4</v>
      </c>
    </row>
    <row r="19" spans="1:13" ht="15">
      <c r="A19" s="6">
        <v>15</v>
      </c>
      <c r="B19" s="83" t="s">
        <v>16</v>
      </c>
      <c r="C19" s="84">
        <v>568.1600000000001</v>
      </c>
      <c r="D19" s="84">
        <v>558.49</v>
      </c>
      <c r="E19" s="84">
        <v>385.5</v>
      </c>
      <c r="F19" s="84">
        <v>197.5</v>
      </c>
      <c r="G19" s="84">
        <v>168.48000000000002</v>
      </c>
      <c r="H19" s="84">
        <v>89.79</v>
      </c>
      <c r="I19" s="84">
        <v>0</v>
      </c>
      <c r="J19" s="84">
        <v>17.75</v>
      </c>
      <c r="K19" s="84">
        <v>3.16</v>
      </c>
      <c r="L19" s="84">
        <v>70.72</v>
      </c>
      <c r="M19" s="85">
        <f t="shared" si="0"/>
        <v>2059.55</v>
      </c>
    </row>
    <row r="20" spans="1:13" ht="15">
      <c r="A20" s="6">
        <v>16</v>
      </c>
      <c r="B20" s="83" t="s">
        <v>17</v>
      </c>
      <c r="C20" s="84">
        <v>34959.3</v>
      </c>
      <c r="D20" s="84">
        <v>35323.850000000006</v>
      </c>
      <c r="E20" s="84">
        <v>25166.55</v>
      </c>
      <c r="F20" s="84">
        <v>6339.4800000000005</v>
      </c>
      <c r="G20" s="84">
        <v>9612.69</v>
      </c>
      <c r="H20" s="84">
        <v>5512.33</v>
      </c>
      <c r="I20" s="84">
        <v>2695.9700000000003</v>
      </c>
      <c r="J20" s="84">
        <v>959.3600000000001</v>
      </c>
      <c r="K20" s="84">
        <v>383.35</v>
      </c>
      <c r="L20" s="84">
        <v>2388.4300000000003</v>
      </c>
      <c r="M20" s="85">
        <f t="shared" si="0"/>
        <v>123341.31</v>
      </c>
    </row>
    <row r="21" spans="1:13" ht="15">
      <c r="A21" s="6">
        <v>17</v>
      </c>
      <c r="B21" s="83" t="s">
        <v>18</v>
      </c>
      <c r="C21" s="84">
        <v>10073.48</v>
      </c>
      <c r="D21" s="84">
        <v>11424.32</v>
      </c>
      <c r="E21" s="84">
        <v>7591.139999999999</v>
      </c>
      <c r="F21" s="84">
        <v>2778.0299999999997</v>
      </c>
      <c r="G21" s="84">
        <v>3253.6400000000003</v>
      </c>
      <c r="H21" s="84">
        <v>2383.89</v>
      </c>
      <c r="I21" s="84">
        <v>233.86000000000004</v>
      </c>
      <c r="J21" s="84">
        <v>272.84</v>
      </c>
      <c r="K21" s="84">
        <v>156.95999999999998</v>
      </c>
      <c r="L21" s="84">
        <v>1161.05</v>
      </c>
      <c r="M21" s="85">
        <f t="shared" si="0"/>
        <v>39329.21</v>
      </c>
    </row>
    <row r="22" spans="1:13" ht="15">
      <c r="A22" s="6">
        <v>18</v>
      </c>
      <c r="B22" s="83" t="s">
        <v>19</v>
      </c>
      <c r="C22" s="84">
        <v>3392.1200000000003</v>
      </c>
      <c r="D22" s="84">
        <v>4100.73</v>
      </c>
      <c r="E22" s="84">
        <v>2723</v>
      </c>
      <c r="F22" s="84">
        <v>525.9200000000001</v>
      </c>
      <c r="G22" s="84">
        <v>893.88</v>
      </c>
      <c r="H22" s="84">
        <v>625.3</v>
      </c>
      <c r="I22" s="84">
        <v>267.8999999999999</v>
      </c>
      <c r="J22" s="84">
        <v>61.93</v>
      </c>
      <c r="K22" s="84">
        <v>26.6</v>
      </c>
      <c r="L22" s="84">
        <v>432.62</v>
      </c>
      <c r="M22" s="85">
        <f t="shared" si="0"/>
        <v>13050</v>
      </c>
    </row>
    <row r="23" spans="1:13" ht="15">
      <c r="A23" s="6">
        <v>19</v>
      </c>
      <c r="B23" s="83" t="s">
        <v>20</v>
      </c>
      <c r="C23" s="84">
        <v>374.27000000000004</v>
      </c>
      <c r="D23" s="84">
        <v>397.66</v>
      </c>
      <c r="E23" s="84">
        <v>173.15</v>
      </c>
      <c r="F23" s="84">
        <v>83.13000000000001</v>
      </c>
      <c r="G23" s="84">
        <v>89.37</v>
      </c>
      <c r="H23" s="84">
        <v>44.760000000000005</v>
      </c>
      <c r="I23" s="84">
        <v>5.789999999999999</v>
      </c>
      <c r="J23" s="84">
        <v>14</v>
      </c>
      <c r="K23" s="84">
        <v>2.08</v>
      </c>
      <c r="L23" s="84">
        <v>52.82</v>
      </c>
      <c r="M23" s="85">
        <f t="shared" si="0"/>
        <v>1237.03</v>
      </c>
    </row>
    <row r="24" spans="1:13" ht="15">
      <c r="A24" s="6">
        <v>20</v>
      </c>
      <c r="B24" s="83" t="s">
        <v>21</v>
      </c>
      <c r="C24" s="84">
        <v>1701.0500000000002</v>
      </c>
      <c r="D24" s="84">
        <v>1740.77</v>
      </c>
      <c r="E24" s="84">
        <v>942.1700000000001</v>
      </c>
      <c r="F24" s="84">
        <v>359.95000000000005</v>
      </c>
      <c r="G24" s="84">
        <v>346.84000000000003</v>
      </c>
      <c r="H24" s="84">
        <v>211.06</v>
      </c>
      <c r="I24" s="84">
        <v>271.30000000000007</v>
      </c>
      <c r="J24" s="84">
        <v>47.79</v>
      </c>
      <c r="K24" s="84">
        <v>22.33</v>
      </c>
      <c r="L24" s="84">
        <v>131.95999999999998</v>
      </c>
      <c r="M24" s="85">
        <f t="shared" si="0"/>
        <v>5775.22</v>
      </c>
    </row>
    <row r="25" spans="1:13" ht="15">
      <c r="A25" s="6">
        <v>21</v>
      </c>
      <c r="B25" s="83" t="s">
        <v>22</v>
      </c>
      <c r="C25" s="84">
        <v>587.9999999999999</v>
      </c>
      <c r="D25" s="84">
        <v>650</v>
      </c>
      <c r="E25" s="84">
        <v>390.99999999999994</v>
      </c>
      <c r="F25" s="84">
        <v>229</v>
      </c>
      <c r="G25" s="84">
        <v>337</v>
      </c>
      <c r="H25" s="84">
        <v>238.00000000000003</v>
      </c>
      <c r="I25" s="84">
        <v>29.490000000000002</v>
      </c>
      <c r="J25" s="84">
        <v>40.29</v>
      </c>
      <c r="K25" s="84">
        <v>8.330000000000002</v>
      </c>
      <c r="L25" s="84">
        <v>100.95</v>
      </c>
      <c r="M25" s="85">
        <f t="shared" si="0"/>
        <v>2612.06</v>
      </c>
    </row>
    <row r="26" spans="1:13" ht="15">
      <c r="A26" s="6">
        <v>22</v>
      </c>
      <c r="B26" s="83" t="s">
        <v>23</v>
      </c>
      <c r="C26" s="84">
        <v>440.25</v>
      </c>
      <c r="D26" s="84">
        <v>459</v>
      </c>
      <c r="E26" s="84">
        <v>154.04999999999998</v>
      </c>
      <c r="F26" s="84">
        <v>81.33999999999999</v>
      </c>
      <c r="G26" s="84">
        <v>100.69</v>
      </c>
      <c r="H26" s="84">
        <v>57.07000000000001</v>
      </c>
      <c r="I26" s="84">
        <v>45.78</v>
      </c>
      <c r="J26" s="84">
        <v>1.19</v>
      </c>
      <c r="K26" s="84">
        <v>0</v>
      </c>
      <c r="L26" s="84">
        <v>42.88</v>
      </c>
      <c r="M26" s="85">
        <f t="shared" si="0"/>
        <v>1382.25</v>
      </c>
    </row>
    <row r="27" spans="1:13" ht="15">
      <c r="A27" s="6">
        <v>23</v>
      </c>
      <c r="B27" s="83" t="s">
        <v>24</v>
      </c>
      <c r="C27" s="84">
        <v>444</v>
      </c>
      <c r="D27" s="84">
        <v>595</v>
      </c>
      <c r="E27" s="84">
        <v>459.99999999999994</v>
      </c>
      <c r="F27" s="84">
        <v>70</v>
      </c>
      <c r="G27" s="84">
        <v>159</v>
      </c>
      <c r="H27" s="84">
        <v>179</v>
      </c>
      <c r="I27" s="84">
        <v>0</v>
      </c>
      <c r="J27" s="84">
        <v>23</v>
      </c>
      <c r="K27" s="84">
        <v>8</v>
      </c>
      <c r="L27" s="84">
        <v>50</v>
      </c>
      <c r="M27" s="85">
        <f t="shared" si="0"/>
        <v>1988</v>
      </c>
    </row>
    <row r="28" spans="1:13" ht="15">
      <c r="A28" s="6">
        <v>24</v>
      </c>
      <c r="B28" s="83" t="s">
        <v>25</v>
      </c>
      <c r="C28" s="84">
        <v>542.4599999999999</v>
      </c>
      <c r="D28" s="84">
        <v>572.73</v>
      </c>
      <c r="E28" s="84">
        <v>288</v>
      </c>
      <c r="F28" s="84">
        <v>86.77</v>
      </c>
      <c r="G28" s="84">
        <v>56.74</v>
      </c>
      <c r="H28" s="84">
        <v>59.61</v>
      </c>
      <c r="I28" s="84">
        <v>48.18</v>
      </c>
      <c r="J28" s="84">
        <v>20.110000000000003</v>
      </c>
      <c r="K28" s="84">
        <v>16.34</v>
      </c>
      <c r="L28" s="84">
        <v>66.02</v>
      </c>
      <c r="M28" s="85">
        <f t="shared" si="0"/>
        <v>1756.96</v>
      </c>
    </row>
    <row r="29" spans="1:13" ht="15">
      <c r="A29" s="6">
        <v>25</v>
      </c>
      <c r="B29" s="83" t="s">
        <v>26</v>
      </c>
      <c r="C29" s="84">
        <v>1409.79</v>
      </c>
      <c r="D29" s="84">
        <v>1525.6699999999998</v>
      </c>
      <c r="E29" s="84">
        <v>878.5</v>
      </c>
      <c r="F29" s="84">
        <v>255</v>
      </c>
      <c r="G29" s="84">
        <v>386.5</v>
      </c>
      <c r="H29" s="84">
        <v>299.36</v>
      </c>
      <c r="I29" s="84">
        <v>275.84</v>
      </c>
      <c r="J29" s="84">
        <v>16.35</v>
      </c>
      <c r="K29" s="84">
        <v>2.58</v>
      </c>
      <c r="L29" s="84">
        <v>114.41000000000001</v>
      </c>
      <c r="M29" s="85">
        <f t="shared" si="0"/>
        <v>5164</v>
      </c>
    </row>
    <row r="30" spans="1:13" ht="15">
      <c r="A30" s="6">
        <v>26</v>
      </c>
      <c r="B30" s="83" t="s">
        <v>27</v>
      </c>
      <c r="C30" s="84">
        <v>1678.23</v>
      </c>
      <c r="D30" s="84">
        <v>1972.6299999999999</v>
      </c>
      <c r="E30" s="84">
        <v>1289.0300000000002</v>
      </c>
      <c r="F30" s="84">
        <v>356.77000000000004</v>
      </c>
      <c r="G30" s="84">
        <v>465.66</v>
      </c>
      <c r="H30" s="84">
        <v>387.16999999999996</v>
      </c>
      <c r="I30" s="84">
        <v>287.54</v>
      </c>
      <c r="J30" s="84">
        <v>18.590000000000003</v>
      </c>
      <c r="K30" s="84">
        <v>5.359999999999999</v>
      </c>
      <c r="L30" s="84">
        <v>296.36</v>
      </c>
      <c r="M30" s="85">
        <f t="shared" si="0"/>
        <v>6757.34</v>
      </c>
    </row>
    <row r="31" spans="1:13" ht="15">
      <c r="A31" s="6">
        <v>27</v>
      </c>
      <c r="B31" s="83" t="s">
        <v>28</v>
      </c>
      <c r="C31" s="84">
        <v>5443.51</v>
      </c>
      <c r="D31" s="84">
        <v>7051.15</v>
      </c>
      <c r="E31" s="84">
        <v>4570.47</v>
      </c>
      <c r="F31" s="84">
        <v>1203.48</v>
      </c>
      <c r="G31" s="84">
        <v>1572.29</v>
      </c>
      <c r="H31" s="84">
        <v>1115.2800000000002</v>
      </c>
      <c r="I31" s="84">
        <v>537.5</v>
      </c>
      <c r="J31" s="84">
        <v>116.83999999999999</v>
      </c>
      <c r="K31" s="84">
        <v>43.17</v>
      </c>
      <c r="L31" s="84">
        <v>874.97</v>
      </c>
      <c r="M31" s="85">
        <f t="shared" si="0"/>
        <v>22528.66</v>
      </c>
    </row>
    <row r="32" spans="1:13" ht="15">
      <c r="A32" s="6">
        <v>28</v>
      </c>
      <c r="B32" s="83" t="s">
        <v>29</v>
      </c>
      <c r="C32" s="84">
        <v>3137.75</v>
      </c>
      <c r="D32" s="84">
        <v>3722.54</v>
      </c>
      <c r="E32" s="84">
        <v>2408.1</v>
      </c>
      <c r="F32" s="84">
        <v>491.09000000000003</v>
      </c>
      <c r="G32" s="84">
        <v>815.2</v>
      </c>
      <c r="H32" s="84">
        <v>564.66</v>
      </c>
      <c r="I32" s="84">
        <v>538.24</v>
      </c>
      <c r="J32" s="84">
        <v>128.85</v>
      </c>
      <c r="K32" s="84">
        <v>33.89</v>
      </c>
      <c r="L32" s="84">
        <v>354.92999999999995</v>
      </c>
      <c r="M32" s="85">
        <f t="shared" si="0"/>
        <v>12195.25</v>
      </c>
    </row>
    <row r="33" spans="1:13" ht="15">
      <c r="A33" s="6">
        <v>29</v>
      </c>
      <c r="B33" s="83" t="s">
        <v>30</v>
      </c>
      <c r="C33" s="84">
        <v>40356.7</v>
      </c>
      <c r="D33" s="84">
        <v>52700.58</v>
      </c>
      <c r="E33" s="84">
        <v>37567.19</v>
      </c>
      <c r="F33" s="84">
        <v>11441.77</v>
      </c>
      <c r="G33" s="84">
        <v>16075.420000000002</v>
      </c>
      <c r="H33" s="84">
        <v>6535.929999999999</v>
      </c>
      <c r="I33" s="84">
        <v>15716.119999999997</v>
      </c>
      <c r="J33" s="84">
        <v>1168.45</v>
      </c>
      <c r="K33" s="84">
        <v>362.76</v>
      </c>
      <c r="L33" s="84">
        <v>6302.210000000001</v>
      </c>
      <c r="M33" s="85">
        <f t="shared" si="0"/>
        <v>188227.13</v>
      </c>
    </row>
    <row r="34" spans="1:13" ht="15">
      <c r="A34" s="6">
        <v>30</v>
      </c>
      <c r="B34" s="83" t="s">
        <v>31</v>
      </c>
      <c r="C34" s="84">
        <v>902.54</v>
      </c>
      <c r="D34" s="84">
        <v>1096.8899999999999</v>
      </c>
      <c r="E34" s="84">
        <v>702.6099999999999</v>
      </c>
      <c r="F34" s="84">
        <v>189.01999999999998</v>
      </c>
      <c r="G34" s="84">
        <v>190.45999999999998</v>
      </c>
      <c r="H34" s="84">
        <v>122.32</v>
      </c>
      <c r="I34" s="84">
        <v>0.36</v>
      </c>
      <c r="J34" s="84">
        <v>10.45</v>
      </c>
      <c r="K34" s="84">
        <v>0</v>
      </c>
      <c r="L34" s="84">
        <v>130.07</v>
      </c>
      <c r="M34" s="85">
        <f t="shared" si="0"/>
        <v>3344.72</v>
      </c>
    </row>
    <row r="35" spans="1:13" ht="15">
      <c r="A35" s="6">
        <v>31</v>
      </c>
      <c r="B35" s="83" t="s">
        <v>32</v>
      </c>
      <c r="C35" s="84">
        <v>4230.25</v>
      </c>
      <c r="D35" s="84">
        <v>5266.280000000001</v>
      </c>
      <c r="E35" s="84">
        <v>3618.82</v>
      </c>
      <c r="F35" s="84">
        <v>589.13</v>
      </c>
      <c r="G35" s="84">
        <v>1260.94</v>
      </c>
      <c r="H35" s="84">
        <v>1070.1999999999998</v>
      </c>
      <c r="I35" s="84">
        <v>853.7300000000001</v>
      </c>
      <c r="J35" s="84">
        <v>108.26999999999998</v>
      </c>
      <c r="K35" s="84">
        <v>38.24</v>
      </c>
      <c r="L35" s="84">
        <v>604.8</v>
      </c>
      <c r="M35" s="85">
        <f t="shared" si="0"/>
        <v>17640.66</v>
      </c>
    </row>
    <row r="36" spans="1:13" ht="15">
      <c r="A36" s="6">
        <v>32</v>
      </c>
      <c r="B36" s="83" t="s">
        <v>33</v>
      </c>
      <c r="C36" s="84">
        <v>1875.21</v>
      </c>
      <c r="D36" s="84">
        <v>2125.74</v>
      </c>
      <c r="E36" s="84">
        <v>1240.73</v>
      </c>
      <c r="F36" s="84">
        <v>518.74</v>
      </c>
      <c r="G36" s="84">
        <v>460.45000000000005</v>
      </c>
      <c r="H36" s="84">
        <v>307.87</v>
      </c>
      <c r="I36" s="84">
        <v>48.290000000000006</v>
      </c>
      <c r="J36" s="84">
        <v>129.01000000000002</v>
      </c>
      <c r="K36" s="84">
        <v>4.16</v>
      </c>
      <c r="L36" s="84">
        <v>315.33</v>
      </c>
      <c r="M36" s="85">
        <f t="shared" si="0"/>
        <v>7025.53</v>
      </c>
    </row>
    <row r="37" spans="1:13" ht="15">
      <c r="A37" s="6">
        <v>33</v>
      </c>
      <c r="B37" s="83" t="s">
        <v>34</v>
      </c>
      <c r="C37" s="84">
        <v>314.88</v>
      </c>
      <c r="D37" s="84">
        <v>351.22</v>
      </c>
      <c r="E37" s="84">
        <v>125.64000000000001</v>
      </c>
      <c r="F37" s="84">
        <v>96.78</v>
      </c>
      <c r="G37" s="84">
        <v>68.28</v>
      </c>
      <c r="H37" s="84">
        <v>58.470000000000006</v>
      </c>
      <c r="I37" s="84">
        <v>19.29</v>
      </c>
      <c r="J37" s="84">
        <v>3.5199999999999996</v>
      </c>
      <c r="K37" s="84">
        <v>0.43000000000000005</v>
      </c>
      <c r="L37" s="84">
        <v>44.28</v>
      </c>
      <c r="M37" s="85">
        <f t="shared" si="0"/>
        <v>1082.79</v>
      </c>
    </row>
    <row r="38" spans="1:13" ht="15">
      <c r="A38" s="6">
        <v>34</v>
      </c>
      <c r="B38" s="83" t="s">
        <v>35</v>
      </c>
      <c r="C38" s="84">
        <v>301.26</v>
      </c>
      <c r="D38" s="84">
        <v>345.56</v>
      </c>
      <c r="E38" s="84">
        <v>186.52</v>
      </c>
      <c r="F38" s="84">
        <v>69.98</v>
      </c>
      <c r="G38" s="84">
        <v>60.81999999999999</v>
      </c>
      <c r="H38" s="84">
        <v>36.989999999999995</v>
      </c>
      <c r="I38" s="84">
        <v>40.11</v>
      </c>
      <c r="J38" s="84">
        <v>2.51</v>
      </c>
      <c r="K38" s="84">
        <v>0</v>
      </c>
      <c r="L38" s="84">
        <v>34.59</v>
      </c>
      <c r="M38" s="85">
        <f t="shared" si="0"/>
        <v>1078.34</v>
      </c>
    </row>
    <row r="39" spans="1:13" ht="15">
      <c r="A39" s="6">
        <v>35</v>
      </c>
      <c r="B39" s="83" t="s">
        <v>36</v>
      </c>
      <c r="C39" s="84">
        <v>10575.34</v>
      </c>
      <c r="D39" s="84">
        <v>12384.81</v>
      </c>
      <c r="E39" s="84">
        <v>8043.460000000001</v>
      </c>
      <c r="F39" s="84">
        <v>1783.24</v>
      </c>
      <c r="G39" s="84">
        <v>2657.0099999999998</v>
      </c>
      <c r="H39" s="84">
        <v>1755.7</v>
      </c>
      <c r="I39" s="84">
        <v>1484.2399999999998</v>
      </c>
      <c r="J39" s="84">
        <v>217.39999999999998</v>
      </c>
      <c r="K39" s="84">
        <v>40.11</v>
      </c>
      <c r="L39" s="84">
        <v>1559.94</v>
      </c>
      <c r="M39" s="85">
        <f t="shared" si="0"/>
        <v>40501.25</v>
      </c>
    </row>
    <row r="40" spans="1:13" ht="15">
      <c r="A40" s="6">
        <v>36</v>
      </c>
      <c r="B40" s="83" t="s">
        <v>37</v>
      </c>
      <c r="C40" s="84">
        <v>19226.41</v>
      </c>
      <c r="D40" s="84">
        <v>21369.45</v>
      </c>
      <c r="E40" s="84">
        <v>14443.91</v>
      </c>
      <c r="F40" s="84">
        <v>4656.67</v>
      </c>
      <c r="G40" s="84">
        <v>6875.289999999999</v>
      </c>
      <c r="H40" s="84">
        <v>4832.68</v>
      </c>
      <c r="I40" s="84">
        <v>4524.889999999999</v>
      </c>
      <c r="J40" s="84">
        <v>684.9100000000001</v>
      </c>
      <c r="K40" s="84">
        <v>153.14000000000001</v>
      </c>
      <c r="L40" s="84">
        <v>1960.31</v>
      </c>
      <c r="M40" s="85">
        <f t="shared" si="0"/>
        <v>78727.66</v>
      </c>
    </row>
    <row r="41" spans="1:13" ht="15">
      <c r="A41" s="6">
        <v>37</v>
      </c>
      <c r="B41" s="83" t="s">
        <v>38</v>
      </c>
      <c r="C41" s="84">
        <v>8488.18</v>
      </c>
      <c r="D41" s="84">
        <v>9711.46</v>
      </c>
      <c r="E41" s="84">
        <v>6946.39</v>
      </c>
      <c r="F41" s="84">
        <v>2392.87</v>
      </c>
      <c r="G41" s="84">
        <v>2481.48</v>
      </c>
      <c r="H41" s="84">
        <v>1489.24</v>
      </c>
      <c r="I41" s="84">
        <v>226.15000000000003</v>
      </c>
      <c r="J41" s="84">
        <v>327.37000000000006</v>
      </c>
      <c r="K41" s="84">
        <v>77.96000000000001</v>
      </c>
      <c r="L41" s="84">
        <v>714.51</v>
      </c>
      <c r="M41" s="85">
        <f t="shared" si="0"/>
        <v>32855.61</v>
      </c>
    </row>
    <row r="42" spans="1:13" ht="15">
      <c r="A42" s="6">
        <v>38</v>
      </c>
      <c r="B42" s="83" t="s">
        <v>39</v>
      </c>
      <c r="C42" s="84">
        <v>1401.0100000000002</v>
      </c>
      <c r="D42" s="84">
        <v>1527.6499999999999</v>
      </c>
      <c r="E42" s="84">
        <v>1013.75</v>
      </c>
      <c r="F42" s="84">
        <v>500.08000000000004</v>
      </c>
      <c r="G42" s="84">
        <v>769.4200000000001</v>
      </c>
      <c r="H42" s="84">
        <v>485.45</v>
      </c>
      <c r="I42" s="84">
        <v>69.49</v>
      </c>
      <c r="J42" s="84">
        <v>17.94</v>
      </c>
      <c r="K42" s="84">
        <v>3.9199999999999995</v>
      </c>
      <c r="L42" s="84">
        <v>154.68</v>
      </c>
      <c r="M42" s="85">
        <f t="shared" si="0"/>
        <v>5943.39</v>
      </c>
    </row>
    <row r="43" spans="1:13" ht="15">
      <c r="A43" s="6">
        <v>39</v>
      </c>
      <c r="B43" s="83" t="s">
        <v>40</v>
      </c>
      <c r="C43" s="84">
        <v>398.21000000000004</v>
      </c>
      <c r="D43" s="84">
        <v>405.53999999999996</v>
      </c>
      <c r="E43" s="84">
        <v>241.10999999999999</v>
      </c>
      <c r="F43" s="84">
        <v>91.41</v>
      </c>
      <c r="G43" s="84">
        <v>80.54</v>
      </c>
      <c r="H43" s="84">
        <v>105.48999999999998</v>
      </c>
      <c r="I43" s="84">
        <v>0.8400000000000001</v>
      </c>
      <c r="J43" s="84">
        <v>42.18000000000001</v>
      </c>
      <c r="K43" s="84">
        <v>4.55</v>
      </c>
      <c r="L43" s="84">
        <v>67.7</v>
      </c>
      <c r="M43" s="85">
        <f t="shared" si="0"/>
        <v>1437.57</v>
      </c>
    </row>
    <row r="44" spans="1:13" ht="15">
      <c r="A44" s="6">
        <v>40</v>
      </c>
      <c r="B44" s="83" t="s">
        <v>41</v>
      </c>
      <c r="C44" s="84">
        <v>633.41</v>
      </c>
      <c r="D44" s="84">
        <v>742.1600000000001</v>
      </c>
      <c r="E44" s="84">
        <v>496.28</v>
      </c>
      <c r="F44" s="84">
        <v>257.72</v>
      </c>
      <c r="G44" s="84">
        <v>233.57</v>
      </c>
      <c r="H44" s="84">
        <v>209.99</v>
      </c>
      <c r="I44" s="84">
        <v>2.99</v>
      </c>
      <c r="J44" s="84">
        <v>1.03</v>
      </c>
      <c r="K44" s="84">
        <v>0</v>
      </c>
      <c r="L44" s="84">
        <v>102.41</v>
      </c>
      <c r="M44" s="85">
        <f t="shared" si="0"/>
        <v>2679.56</v>
      </c>
    </row>
    <row r="45" spans="1:13" ht="15">
      <c r="A45" s="6">
        <v>41</v>
      </c>
      <c r="B45" s="83" t="s">
        <v>42</v>
      </c>
      <c r="C45" s="84">
        <v>9364.93</v>
      </c>
      <c r="D45" s="84">
        <v>11533.04</v>
      </c>
      <c r="E45" s="84">
        <v>7629.3</v>
      </c>
      <c r="F45" s="84">
        <v>2802.91</v>
      </c>
      <c r="G45" s="84">
        <v>3876.6099999999997</v>
      </c>
      <c r="H45" s="84">
        <v>2664.02</v>
      </c>
      <c r="I45" s="84">
        <v>2691.5199999999995</v>
      </c>
      <c r="J45" s="84">
        <v>396.24999999999994</v>
      </c>
      <c r="K45" s="84">
        <v>49.519999999999996</v>
      </c>
      <c r="L45" s="84">
        <v>1086.8600000000001</v>
      </c>
      <c r="M45" s="85">
        <f t="shared" si="0"/>
        <v>42094.96</v>
      </c>
    </row>
    <row r="46" spans="1:13" ht="15">
      <c r="A46" s="6">
        <v>42</v>
      </c>
      <c r="B46" s="83" t="s">
        <v>43</v>
      </c>
      <c r="C46" s="84">
        <v>10154.529999999999</v>
      </c>
      <c r="D46" s="84">
        <v>12624.75</v>
      </c>
      <c r="E46" s="84">
        <v>8160.820000000001</v>
      </c>
      <c r="F46" s="84">
        <v>2281.79</v>
      </c>
      <c r="G46" s="84">
        <v>3375.16</v>
      </c>
      <c r="H46" s="84">
        <v>2377.5299999999997</v>
      </c>
      <c r="I46" s="84">
        <v>1190.2099999999998</v>
      </c>
      <c r="J46" s="84">
        <v>282.47999999999996</v>
      </c>
      <c r="K46" s="84">
        <v>21.08</v>
      </c>
      <c r="L46" s="84">
        <v>1639.34</v>
      </c>
      <c r="M46" s="85">
        <f t="shared" si="0"/>
        <v>42107.69</v>
      </c>
    </row>
    <row r="47" spans="1:13" ht="15">
      <c r="A47" s="6">
        <v>43</v>
      </c>
      <c r="B47" s="83" t="s">
        <v>44</v>
      </c>
      <c r="C47" s="84">
        <v>3380.4700000000003</v>
      </c>
      <c r="D47" s="84">
        <v>4841.5599999999995</v>
      </c>
      <c r="E47" s="84">
        <v>4015.89</v>
      </c>
      <c r="F47" s="84">
        <v>990.22</v>
      </c>
      <c r="G47" s="84">
        <v>1521.85</v>
      </c>
      <c r="H47" s="84">
        <v>720.44</v>
      </c>
      <c r="I47" s="84">
        <v>1164.2</v>
      </c>
      <c r="J47" s="84">
        <v>140.38</v>
      </c>
      <c r="K47" s="84">
        <v>108.84</v>
      </c>
      <c r="L47" s="84">
        <v>683.74</v>
      </c>
      <c r="M47" s="85">
        <f t="shared" si="0"/>
        <v>17567.59</v>
      </c>
    </row>
    <row r="48" spans="1:13" ht="15">
      <c r="A48" s="6">
        <v>44</v>
      </c>
      <c r="B48" s="83" t="s">
        <v>45</v>
      </c>
      <c r="C48" s="84">
        <v>1788.54</v>
      </c>
      <c r="D48" s="84">
        <v>2047.23</v>
      </c>
      <c r="E48" s="84">
        <v>1670.2199999999998</v>
      </c>
      <c r="F48" s="84">
        <v>471.55</v>
      </c>
      <c r="G48" s="84">
        <v>795.69</v>
      </c>
      <c r="H48" s="84">
        <v>555.19</v>
      </c>
      <c r="I48" s="84">
        <v>394.08000000000004</v>
      </c>
      <c r="J48" s="84">
        <v>50.50999999999999</v>
      </c>
      <c r="K48" s="84">
        <v>9.22</v>
      </c>
      <c r="L48" s="84">
        <v>215.9</v>
      </c>
      <c r="M48" s="85">
        <f t="shared" si="0"/>
        <v>7998.13</v>
      </c>
    </row>
    <row r="49" spans="1:13" ht="15">
      <c r="A49" s="6">
        <v>45</v>
      </c>
      <c r="B49" s="83" t="s">
        <v>46</v>
      </c>
      <c r="C49" s="84">
        <v>2688.44</v>
      </c>
      <c r="D49" s="84">
        <v>3560.1200000000003</v>
      </c>
      <c r="E49" s="84">
        <v>2288.75</v>
      </c>
      <c r="F49" s="84">
        <v>641.16</v>
      </c>
      <c r="G49" s="84">
        <v>739.85</v>
      </c>
      <c r="H49" s="84">
        <v>528.74</v>
      </c>
      <c r="I49" s="84">
        <v>54.76</v>
      </c>
      <c r="J49" s="84">
        <v>43.47999999999999</v>
      </c>
      <c r="K49" s="84">
        <v>14.95</v>
      </c>
      <c r="L49" s="84">
        <v>410.95</v>
      </c>
      <c r="M49" s="85">
        <f t="shared" si="0"/>
        <v>10971.2</v>
      </c>
    </row>
    <row r="50" spans="1:13" ht="15">
      <c r="A50" s="6">
        <v>46</v>
      </c>
      <c r="B50" s="83" t="s">
        <v>47</v>
      </c>
      <c r="C50" s="84">
        <v>7212.759999999999</v>
      </c>
      <c r="D50" s="84">
        <v>8454.490000000002</v>
      </c>
      <c r="E50" s="84">
        <v>6513.52</v>
      </c>
      <c r="F50" s="84">
        <v>1603.8400000000001</v>
      </c>
      <c r="G50" s="84">
        <v>2285.69</v>
      </c>
      <c r="H50" s="84">
        <v>1362.6399999999999</v>
      </c>
      <c r="I50" s="84">
        <v>439.06999999999994</v>
      </c>
      <c r="J50" s="84">
        <v>150.25000000000003</v>
      </c>
      <c r="K50" s="84">
        <v>107.95</v>
      </c>
      <c r="L50" s="84">
        <v>898.28</v>
      </c>
      <c r="M50" s="85">
        <f t="shared" si="0"/>
        <v>29028.49</v>
      </c>
    </row>
    <row r="51" spans="1:13" ht="15">
      <c r="A51" s="6">
        <v>47</v>
      </c>
      <c r="B51" s="83" t="s">
        <v>48</v>
      </c>
      <c r="C51" s="84">
        <v>1429.7399999999998</v>
      </c>
      <c r="D51" s="84">
        <v>1874.4</v>
      </c>
      <c r="E51" s="84">
        <v>1299.15</v>
      </c>
      <c r="F51" s="84">
        <v>451.63</v>
      </c>
      <c r="G51" s="84">
        <v>658.0300000000001</v>
      </c>
      <c r="H51" s="84">
        <v>503.09000000000003</v>
      </c>
      <c r="I51" s="84">
        <v>348.2900000000001</v>
      </c>
      <c r="J51" s="84">
        <v>34.63</v>
      </c>
      <c r="K51" s="84">
        <v>1.67</v>
      </c>
      <c r="L51" s="84">
        <v>230.79000000000002</v>
      </c>
      <c r="M51" s="85">
        <f t="shared" si="0"/>
        <v>6831.42</v>
      </c>
    </row>
    <row r="52" spans="1:13" ht="15">
      <c r="A52" s="6">
        <v>48</v>
      </c>
      <c r="B52" s="83" t="s">
        <v>49</v>
      </c>
      <c r="C52" s="84">
        <v>33957.66</v>
      </c>
      <c r="D52" s="84">
        <v>41084.020000000004</v>
      </c>
      <c r="E52" s="84">
        <v>33369.55</v>
      </c>
      <c r="F52" s="84">
        <v>6381.19</v>
      </c>
      <c r="G52" s="84">
        <v>13517.199999999999</v>
      </c>
      <c r="H52" s="84">
        <v>9024.26</v>
      </c>
      <c r="I52" s="84">
        <v>25074.629999999997</v>
      </c>
      <c r="J52" s="84">
        <v>2322.68</v>
      </c>
      <c r="K52" s="84">
        <v>627.1300000000001</v>
      </c>
      <c r="L52" s="84">
        <v>2835.12</v>
      </c>
      <c r="M52" s="85">
        <f t="shared" si="0"/>
        <v>168193.44</v>
      </c>
    </row>
    <row r="53" spans="1:13" ht="15">
      <c r="A53" s="6">
        <v>49</v>
      </c>
      <c r="B53" s="83" t="s">
        <v>50</v>
      </c>
      <c r="C53" s="84">
        <v>10049.47</v>
      </c>
      <c r="D53" s="84">
        <v>14318.849999999999</v>
      </c>
      <c r="E53" s="84">
        <v>10891.379999999997</v>
      </c>
      <c r="F53" s="84">
        <v>1919.52</v>
      </c>
      <c r="G53" s="84">
        <v>3005.7400000000002</v>
      </c>
      <c r="H53" s="84">
        <v>2026.27</v>
      </c>
      <c r="I53" s="84">
        <v>6684.910000000001</v>
      </c>
      <c r="J53" s="84">
        <v>646.3299999999999</v>
      </c>
      <c r="K53" s="84">
        <v>101.30999999999999</v>
      </c>
      <c r="L53" s="84">
        <v>1012.94</v>
      </c>
      <c r="M53" s="85">
        <f t="shared" si="0"/>
        <v>50656.72</v>
      </c>
    </row>
    <row r="54" spans="1:13" ht="15">
      <c r="A54" s="6">
        <v>50</v>
      </c>
      <c r="B54" s="83" t="s">
        <v>51</v>
      </c>
      <c r="C54" s="84">
        <v>33036.869999999995</v>
      </c>
      <c r="D54" s="84">
        <v>46154.19</v>
      </c>
      <c r="E54" s="84">
        <v>36868.259999999995</v>
      </c>
      <c r="F54" s="84">
        <v>10741.880000000001</v>
      </c>
      <c r="G54" s="84">
        <v>14593.04</v>
      </c>
      <c r="H54" s="84">
        <v>6444.759999999999</v>
      </c>
      <c r="I54" s="84">
        <v>14042.8</v>
      </c>
      <c r="J54" s="84">
        <v>1091.43</v>
      </c>
      <c r="K54" s="84">
        <v>322.58000000000004</v>
      </c>
      <c r="L54" s="84">
        <v>5160.34</v>
      </c>
      <c r="M54" s="85">
        <f t="shared" si="0"/>
        <v>168456.15</v>
      </c>
    </row>
    <row r="55" spans="1:13" ht="15">
      <c r="A55" s="6">
        <v>51</v>
      </c>
      <c r="B55" s="83" t="s">
        <v>52</v>
      </c>
      <c r="C55" s="84">
        <v>16431.11</v>
      </c>
      <c r="D55" s="84">
        <v>19422.51</v>
      </c>
      <c r="E55" s="84">
        <v>12944.75</v>
      </c>
      <c r="F55" s="84">
        <v>3130.23</v>
      </c>
      <c r="G55" s="84">
        <v>5815.530000000001</v>
      </c>
      <c r="H55" s="84">
        <v>3985.7</v>
      </c>
      <c r="I55" s="84">
        <v>1921.5700000000004</v>
      </c>
      <c r="J55" s="84">
        <v>669.0699999999998</v>
      </c>
      <c r="K55" s="84">
        <v>263.02</v>
      </c>
      <c r="L55" s="84">
        <v>1618.05</v>
      </c>
      <c r="M55" s="85">
        <f t="shared" si="0"/>
        <v>66201.54</v>
      </c>
    </row>
    <row r="56" spans="1:13" ht="15">
      <c r="A56" s="6">
        <v>52</v>
      </c>
      <c r="B56" s="83" t="s">
        <v>53</v>
      </c>
      <c r="C56" s="84">
        <v>22753.37</v>
      </c>
      <c r="D56" s="84">
        <v>27945.29</v>
      </c>
      <c r="E56" s="84">
        <v>24546.2</v>
      </c>
      <c r="F56" s="84">
        <v>6257.54</v>
      </c>
      <c r="G56" s="84">
        <v>9904.619999999999</v>
      </c>
      <c r="H56" s="84">
        <v>4260.82</v>
      </c>
      <c r="I56" s="84">
        <v>2967.3399999999992</v>
      </c>
      <c r="J56" s="84">
        <v>933.98</v>
      </c>
      <c r="K56" s="84">
        <v>320.75</v>
      </c>
      <c r="L56" s="84">
        <v>3187.5299999999997</v>
      </c>
      <c r="M56" s="85">
        <f t="shared" si="0"/>
        <v>103077.44</v>
      </c>
    </row>
    <row r="57" spans="1:13" ht="15">
      <c r="A57" s="6">
        <v>53</v>
      </c>
      <c r="B57" s="83" t="s">
        <v>54</v>
      </c>
      <c r="C57" s="84">
        <v>23424.54</v>
      </c>
      <c r="D57" s="84">
        <v>27754.489999999998</v>
      </c>
      <c r="E57" s="84">
        <v>16905.58</v>
      </c>
      <c r="F57" s="84">
        <v>3425.9399999999996</v>
      </c>
      <c r="G57" s="84">
        <v>6200</v>
      </c>
      <c r="H57" s="84">
        <v>4800</v>
      </c>
      <c r="I57" s="84">
        <v>6485.1</v>
      </c>
      <c r="J57" s="84">
        <v>280</v>
      </c>
      <c r="K57" s="84">
        <v>205.8</v>
      </c>
      <c r="L57" s="84">
        <v>3072</v>
      </c>
      <c r="M57" s="85">
        <f t="shared" si="0"/>
        <v>92553.45</v>
      </c>
    </row>
    <row r="58" spans="1:13" ht="15">
      <c r="A58" s="6">
        <v>54</v>
      </c>
      <c r="B58" s="83" t="s">
        <v>55</v>
      </c>
      <c r="C58" s="84">
        <v>2846.85</v>
      </c>
      <c r="D58" s="84">
        <v>3231.17</v>
      </c>
      <c r="E58" s="84">
        <v>1770.3500000000001</v>
      </c>
      <c r="F58" s="84">
        <v>751.9599999999999</v>
      </c>
      <c r="G58" s="84">
        <v>1001.9699999999999</v>
      </c>
      <c r="H58" s="84">
        <v>634.54</v>
      </c>
      <c r="I58" s="84">
        <v>460.2100000000001</v>
      </c>
      <c r="J58" s="84">
        <v>55.46999999999999</v>
      </c>
      <c r="K58" s="84">
        <v>10.99</v>
      </c>
      <c r="L58" s="84">
        <v>368.22</v>
      </c>
      <c r="M58" s="85">
        <f t="shared" si="0"/>
        <v>11131.73</v>
      </c>
    </row>
    <row r="59" spans="1:13" ht="15">
      <c r="A59" s="6">
        <v>55</v>
      </c>
      <c r="B59" s="83" t="s">
        <v>56</v>
      </c>
      <c r="C59" s="84">
        <v>7063.82</v>
      </c>
      <c r="D59" s="84">
        <v>8936.02</v>
      </c>
      <c r="E59" s="84">
        <v>7369.86</v>
      </c>
      <c r="F59" s="84">
        <v>1685.7999999999997</v>
      </c>
      <c r="G59" s="84">
        <v>2628.42</v>
      </c>
      <c r="H59" s="84">
        <v>1020.81</v>
      </c>
      <c r="I59" s="84">
        <v>56.660000000000004</v>
      </c>
      <c r="J59" s="84">
        <v>209.99999999999994</v>
      </c>
      <c r="K59" s="84">
        <v>73.46000000000001</v>
      </c>
      <c r="L59" s="84">
        <v>679.3899999999999</v>
      </c>
      <c r="M59" s="85">
        <f t="shared" si="0"/>
        <v>29724.24</v>
      </c>
    </row>
    <row r="60" spans="1:13" ht="15">
      <c r="A60" s="6">
        <v>56</v>
      </c>
      <c r="B60" s="83" t="s">
        <v>57</v>
      </c>
      <c r="C60" s="84">
        <v>9865.18</v>
      </c>
      <c r="D60" s="84">
        <v>11874.94</v>
      </c>
      <c r="E60" s="84">
        <v>8106.889999999999</v>
      </c>
      <c r="F60" s="84">
        <v>1615.2499999999998</v>
      </c>
      <c r="G60" s="84">
        <v>2536.6600000000003</v>
      </c>
      <c r="H60" s="84">
        <v>1586.9099999999999</v>
      </c>
      <c r="I60" s="84">
        <v>2532.56</v>
      </c>
      <c r="J60" s="84">
        <v>195.67</v>
      </c>
      <c r="K60" s="84">
        <v>33.56</v>
      </c>
      <c r="L60" s="84">
        <v>1345.79</v>
      </c>
      <c r="M60" s="85">
        <f t="shared" si="0"/>
        <v>39693.41</v>
      </c>
    </row>
    <row r="61" spans="1:13" ht="15">
      <c r="A61" s="6">
        <v>57</v>
      </c>
      <c r="B61" s="83" t="s">
        <v>58</v>
      </c>
      <c r="C61" s="84">
        <v>5566.5</v>
      </c>
      <c r="D61" s="84">
        <v>7430.42</v>
      </c>
      <c r="E61" s="84">
        <v>5993.38</v>
      </c>
      <c r="F61" s="84">
        <v>1559.48</v>
      </c>
      <c r="G61" s="84">
        <v>2030.17</v>
      </c>
      <c r="H61" s="84">
        <v>936.26</v>
      </c>
      <c r="I61" s="84">
        <v>141.03</v>
      </c>
      <c r="J61" s="84">
        <v>158.26</v>
      </c>
      <c r="K61" s="84">
        <v>48.980000000000004</v>
      </c>
      <c r="L61" s="84">
        <v>674</v>
      </c>
      <c r="M61" s="85">
        <f t="shared" si="0"/>
        <v>24538.48</v>
      </c>
    </row>
    <row r="62" spans="1:13" ht="15">
      <c r="A62" s="6">
        <v>58</v>
      </c>
      <c r="B62" s="83" t="s">
        <v>59</v>
      </c>
      <c r="C62" s="84">
        <v>8501.8</v>
      </c>
      <c r="D62" s="84">
        <v>9988.630000000001</v>
      </c>
      <c r="E62" s="84">
        <v>7982.899999999999</v>
      </c>
      <c r="F62" s="84">
        <v>2303.48</v>
      </c>
      <c r="G62" s="84">
        <v>4989.3</v>
      </c>
      <c r="H62" s="84">
        <v>2681.24</v>
      </c>
      <c r="I62" s="84">
        <v>1736.74</v>
      </c>
      <c r="J62" s="84">
        <v>442.6</v>
      </c>
      <c r="K62" s="84">
        <v>94.71999999999998</v>
      </c>
      <c r="L62" s="84">
        <v>1292.5900000000001</v>
      </c>
      <c r="M62" s="85">
        <f t="shared" si="0"/>
        <v>40014</v>
      </c>
    </row>
    <row r="63" spans="1:13" ht="15">
      <c r="A63" s="6">
        <v>59</v>
      </c>
      <c r="B63" s="83" t="s">
        <v>60</v>
      </c>
      <c r="C63" s="84">
        <v>14526.619999999999</v>
      </c>
      <c r="D63" s="84">
        <v>18661.81</v>
      </c>
      <c r="E63" s="84">
        <v>15323.48</v>
      </c>
      <c r="F63" s="84">
        <v>3189.41</v>
      </c>
      <c r="G63" s="84">
        <v>5558.15</v>
      </c>
      <c r="H63" s="84">
        <v>3005.29</v>
      </c>
      <c r="I63" s="84">
        <v>1915.26</v>
      </c>
      <c r="J63" s="84">
        <v>355.36</v>
      </c>
      <c r="K63" s="84">
        <v>48.51</v>
      </c>
      <c r="L63" s="84">
        <v>1825.39</v>
      </c>
      <c r="M63" s="85">
        <f t="shared" si="0"/>
        <v>64409.28</v>
      </c>
    </row>
    <row r="64" spans="1:13" ht="15">
      <c r="A64" s="6">
        <v>60</v>
      </c>
      <c r="B64" s="83" t="s">
        <v>61</v>
      </c>
      <c r="C64" s="84">
        <v>1892.2599999999998</v>
      </c>
      <c r="D64" s="84">
        <v>2380.12</v>
      </c>
      <c r="E64" s="84">
        <v>1381.77</v>
      </c>
      <c r="F64" s="84">
        <v>401.25</v>
      </c>
      <c r="G64" s="84">
        <v>494.69</v>
      </c>
      <c r="H64" s="84">
        <v>359.62</v>
      </c>
      <c r="I64" s="84">
        <v>182.03</v>
      </c>
      <c r="J64" s="84">
        <v>37.08</v>
      </c>
      <c r="K64" s="84">
        <v>5.87</v>
      </c>
      <c r="L64" s="84">
        <v>346.20000000000005</v>
      </c>
      <c r="M64" s="85">
        <f t="shared" si="0"/>
        <v>7480.89</v>
      </c>
    </row>
    <row r="65" spans="1:13" ht="15">
      <c r="A65" s="6">
        <v>61</v>
      </c>
      <c r="B65" s="83" t="s">
        <v>62</v>
      </c>
      <c r="C65" s="84">
        <v>1498</v>
      </c>
      <c r="D65" s="84">
        <v>1832</v>
      </c>
      <c r="E65" s="84">
        <v>1183</v>
      </c>
      <c r="F65" s="84">
        <v>333</v>
      </c>
      <c r="G65" s="84">
        <v>326</v>
      </c>
      <c r="H65" s="84">
        <v>190</v>
      </c>
      <c r="I65" s="84">
        <v>180.00000000000006</v>
      </c>
      <c r="J65" s="84">
        <v>3</v>
      </c>
      <c r="K65" s="84">
        <v>0</v>
      </c>
      <c r="L65" s="84">
        <v>226.02</v>
      </c>
      <c r="M65" s="85">
        <f t="shared" si="0"/>
        <v>5771.02</v>
      </c>
    </row>
    <row r="66" spans="1:13" ht="15">
      <c r="A66" s="6">
        <v>62</v>
      </c>
      <c r="B66" s="83" t="s">
        <v>63</v>
      </c>
      <c r="C66" s="84">
        <v>810.7900000000001</v>
      </c>
      <c r="D66" s="84">
        <v>897.8</v>
      </c>
      <c r="E66" s="84">
        <v>534.15</v>
      </c>
      <c r="F66" s="84">
        <v>217.98</v>
      </c>
      <c r="G66" s="84">
        <v>234.57999999999998</v>
      </c>
      <c r="H66" s="84">
        <v>130.76</v>
      </c>
      <c r="I66" s="84">
        <v>0.76</v>
      </c>
      <c r="J66" s="84">
        <v>25.740000000000002</v>
      </c>
      <c r="K66" s="84">
        <v>4.57</v>
      </c>
      <c r="L66" s="84">
        <v>36.260000000000005</v>
      </c>
      <c r="M66" s="85">
        <f t="shared" si="0"/>
        <v>2893.39</v>
      </c>
    </row>
    <row r="67" spans="1:13" ht="15">
      <c r="A67" s="6">
        <v>63</v>
      </c>
      <c r="B67" s="83" t="s">
        <v>64</v>
      </c>
      <c r="C67" s="84">
        <v>575.97</v>
      </c>
      <c r="D67" s="84">
        <v>714.31</v>
      </c>
      <c r="E67" s="84">
        <v>396.53999999999996</v>
      </c>
      <c r="F67" s="84">
        <v>150.19</v>
      </c>
      <c r="G67" s="84">
        <v>172.67000000000002</v>
      </c>
      <c r="H67" s="84">
        <v>115.77000000000001</v>
      </c>
      <c r="I67" s="84">
        <v>0</v>
      </c>
      <c r="J67" s="84">
        <v>13.560000000000002</v>
      </c>
      <c r="K67" s="84">
        <v>0.65</v>
      </c>
      <c r="L67" s="84">
        <v>84.78</v>
      </c>
      <c r="M67" s="85">
        <f t="shared" si="0"/>
        <v>2224.44</v>
      </c>
    </row>
    <row r="68" spans="1:13" ht="15">
      <c r="A68" s="6">
        <v>64</v>
      </c>
      <c r="B68" s="83" t="s">
        <v>65</v>
      </c>
      <c r="C68" s="84">
        <v>14161.93</v>
      </c>
      <c r="D68" s="84">
        <v>17509.36</v>
      </c>
      <c r="E68" s="84">
        <v>13013.68</v>
      </c>
      <c r="F68" s="84">
        <v>3022.38</v>
      </c>
      <c r="G68" s="84">
        <v>5466.32</v>
      </c>
      <c r="H68" s="84">
        <v>3488.7999999999997</v>
      </c>
      <c r="I68" s="84">
        <v>2228.959999999999</v>
      </c>
      <c r="J68" s="84">
        <v>575.41</v>
      </c>
      <c r="K68" s="84">
        <v>128.71</v>
      </c>
      <c r="L68" s="84">
        <v>1836.31</v>
      </c>
      <c r="M68" s="85">
        <f t="shared" si="0"/>
        <v>61431.86</v>
      </c>
    </row>
    <row r="69" spans="1:13" ht="15">
      <c r="A69" s="6">
        <v>65</v>
      </c>
      <c r="B69" s="83" t="s">
        <v>66</v>
      </c>
      <c r="C69" s="84">
        <v>1357.75</v>
      </c>
      <c r="D69" s="84">
        <v>1601.0600000000002</v>
      </c>
      <c r="E69" s="84">
        <v>860.52</v>
      </c>
      <c r="F69" s="84">
        <v>597.52</v>
      </c>
      <c r="G69" s="84">
        <v>365.98</v>
      </c>
      <c r="H69" s="84">
        <v>262.65</v>
      </c>
      <c r="I69" s="84">
        <v>6.18</v>
      </c>
      <c r="J69" s="84">
        <v>21.86</v>
      </c>
      <c r="K69" s="84">
        <v>15.489999999999998</v>
      </c>
      <c r="L69" s="84">
        <v>173.25</v>
      </c>
      <c r="M69" s="85">
        <f t="shared" si="0"/>
        <v>5262.26</v>
      </c>
    </row>
    <row r="70" spans="1:13" ht="15">
      <c r="A70" s="6">
        <v>66</v>
      </c>
      <c r="B70" s="83" t="s">
        <v>67</v>
      </c>
      <c r="C70" s="84">
        <v>2023.43</v>
      </c>
      <c r="D70" s="84">
        <v>2163.41</v>
      </c>
      <c r="E70" s="84">
        <v>1368.79</v>
      </c>
      <c r="F70" s="84">
        <v>287.26</v>
      </c>
      <c r="G70" s="84">
        <v>429.58</v>
      </c>
      <c r="H70" s="84">
        <v>317.99</v>
      </c>
      <c r="I70" s="84">
        <v>145.47000000000003</v>
      </c>
      <c r="J70" s="84">
        <v>10.71</v>
      </c>
      <c r="K70" s="84">
        <v>3.43</v>
      </c>
      <c r="L70" s="84">
        <v>190.83999999999997</v>
      </c>
      <c r="M70" s="85">
        <f aca="true" t="shared" si="1" ref="M70:M79">ROUND(SUM(C70:L70),2)</f>
        <v>6940.91</v>
      </c>
    </row>
    <row r="71" spans="1:13" ht="15">
      <c r="A71" s="6">
        <v>67</v>
      </c>
      <c r="B71" s="83" t="s">
        <v>68</v>
      </c>
      <c r="C71" s="84">
        <v>935</v>
      </c>
      <c r="D71" s="84">
        <v>1076.1299999999999</v>
      </c>
      <c r="E71" s="84">
        <v>759.2600000000001</v>
      </c>
      <c r="F71" s="84">
        <v>170</v>
      </c>
      <c r="G71" s="84">
        <v>260.81</v>
      </c>
      <c r="H71" s="84">
        <v>151.03</v>
      </c>
      <c r="I71" s="84">
        <v>23.86</v>
      </c>
      <c r="J71" s="84">
        <v>17</v>
      </c>
      <c r="K71" s="84">
        <v>6.179999999999999</v>
      </c>
      <c r="L71" s="84">
        <v>87.7</v>
      </c>
      <c r="M71" s="85">
        <f t="shared" si="1"/>
        <v>3486.97</v>
      </c>
    </row>
    <row r="72" spans="1:13" ht="15">
      <c r="A72" s="6">
        <v>68</v>
      </c>
      <c r="B72" s="83" t="s">
        <v>223</v>
      </c>
      <c r="C72" s="84">
        <v>0</v>
      </c>
      <c r="D72" s="84">
        <v>48.980000000000004</v>
      </c>
      <c r="E72" s="84">
        <v>162.07</v>
      </c>
      <c r="F72" s="84">
        <v>0</v>
      </c>
      <c r="G72" s="84">
        <v>40.13</v>
      </c>
      <c r="H72" s="84">
        <v>168.36999999999998</v>
      </c>
      <c r="I72" s="84">
        <v>0</v>
      </c>
      <c r="J72" s="84">
        <v>0</v>
      </c>
      <c r="K72" s="84">
        <v>0</v>
      </c>
      <c r="L72" s="84">
        <v>62.81</v>
      </c>
      <c r="M72" s="85">
        <f t="shared" si="1"/>
        <v>482.36</v>
      </c>
    </row>
    <row r="73" spans="1:13" ht="15">
      <c r="A73" s="6">
        <v>69</v>
      </c>
      <c r="B73" s="83" t="s">
        <v>105</v>
      </c>
      <c r="C73" s="84">
        <v>153.86</v>
      </c>
      <c r="D73" s="84">
        <v>228.68</v>
      </c>
      <c r="E73" s="84">
        <v>187.51000000000002</v>
      </c>
      <c r="F73" s="84">
        <v>0</v>
      </c>
      <c r="G73" s="84">
        <v>0</v>
      </c>
      <c r="H73" s="84">
        <v>0</v>
      </c>
      <c r="I73" s="84">
        <v>30</v>
      </c>
      <c r="J73" s="84">
        <v>0</v>
      </c>
      <c r="K73" s="84">
        <v>0</v>
      </c>
      <c r="L73" s="84">
        <v>0</v>
      </c>
      <c r="M73" s="85">
        <f t="shared" si="1"/>
        <v>600.05</v>
      </c>
    </row>
    <row r="74" spans="1:13" ht="15">
      <c r="A74" s="6">
        <v>70</v>
      </c>
      <c r="B74" s="83" t="s">
        <v>227</v>
      </c>
      <c r="C74" s="84">
        <v>183.98</v>
      </c>
      <c r="D74" s="84">
        <v>300.45</v>
      </c>
      <c r="E74" s="84">
        <v>90.08</v>
      </c>
      <c r="F74" s="84">
        <v>36.83</v>
      </c>
      <c r="G74" s="84">
        <v>27.53</v>
      </c>
      <c r="H74" s="84">
        <v>0.93</v>
      </c>
      <c r="I74" s="84">
        <v>1.56</v>
      </c>
      <c r="J74" s="84">
        <v>0</v>
      </c>
      <c r="K74" s="84">
        <v>0</v>
      </c>
      <c r="L74" s="84">
        <v>0</v>
      </c>
      <c r="M74" s="85">
        <f t="shared" si="1"/>
        <v>641.36</v>
      </c>
    </row>
    <row r="75" spans="1:13" ht="15">
      <c r="A75" s="6">
        <v>71</v>
      </c>
      <c r="B75" s="86" t="s">
        <v>228</v>
      </c>
      <c r="C75" s="84">
        <v>565.49</v>
      </c>
      <c r="D75" s="84">
        <v>832.6</v>
      </c>
      <c r="E75" s="84">
        <v>0</v>
      </c>
      <c r="F75" s="84">
        <v>47.05</v>
      </c>
      <c r="G75" s="84">
        <v>73.64999999999999</v>
      </c>
      <c r="H75" s="84">
        <v>0</v>
      </c>
      <c r="I75" s="84">
        <v>0</v>
      </c>
      <c r="J75" s="84">
        <v>16.07</v>
      </c>
      <c r="K75" s="84">
        <v>0</v>
      </c>
      <c r="L75" s="84">
        <v>0</v>
      </c>
      <c r="M75" s="85">
        <f t="shared" si="1"/>
        <v>1534.86</v>
      </c>
    </row>
    <row r="76" spans="1:13" ht="15">
      <c r="A76" s="6">
        <v>72</v>
      </c>
      <c r="B76" s="83" t="s">
        <v>229</v>
      </c>
      <c r="C76" s="84">
        <v>353.6</v>
      </c>
      <c r="D76" s="84">
        <v>164</v>
      </c>
      <c r="E76" s="84">
        <v>0</v>
      </c>
      <c r="F76" s="84">
        <v>58</v>
      </c>
      <c r="G76" s="84">
        <v>42</v>
      </c>
      <c r="H76" s="84">
        <v>0</v>
      </c>
      <c r="I76" s="84">
        <v>17.380000000000003</v>
      </c>
      <c r="J76" s="84">
        <v>12</v>
      </c>
      <c r="K76" s="84">
        <v>0</v>
      </c>
      <c r="L76" s="84">
        <v>0</v>
      </c>
      <c r="M76" s="85">
        <f t="shared" si="1"/>
        <v>646.98</v>
      </c>
    </row>
    <row r="77" spans="1:13" ht="15">
      <c r="A77" s="6">
        <v>73</v>
      </c>
      <c r="B77" s="83" t="s">
        <v>225</v>
      </c>
      <c r="C77" s="84">
        <v>279.32</v>
      </c>
      <c r="D77" s="84">
        <v>589.65</v>
      </c>
      <c r="E77" s="84">
        <v>465</v>
      </c>
      <c r="F77" s="84">
        <v>40</v>
      </c>
      <c r="G77" s="84">
        <v>85</v>
      </c>
      <c r="H77" s="84">
        <v>77.15</v>
      </c>
      <c r="I77" s="84">
        <v>4.34</v>
      </c>
      <c r="J77" s="84">
        <v>0</v>
      </c>
      <c r="K77" s="84">
        <v>0</v>
      </c>
      <c r="L77" s="84">
        <v>59.54</v>
      </c>
      <c r="M77" s="85">
        <f t="shared" si="1"/>
        <v>1600</v>
      </c>
    </row>
    <row r="78" spans="1:13" ht="15">
      <c r="A78" s="6">
        <v>74</v>
      </c>
      <c r="B78" s="83" t="s">
        <v>106</v>
      </c>
      <c r="C78" s="84">
        <v>198</v>
      </c>
      <c r="D78" s="84">
        <v>297</v>
      </c>
      <c r="E78" s="84">
        <v>429</v>
      </c>
      <c r="F78" s="84">
        <v>18</v>
      </c>
      <c r="G78" s="84">
        <v>165</v>
      </c>
      <c r="H78" s="84">
        <v>43</v>
      </c>
      <c r="I78" s="84">
        <v>0</v>
      </c>
      <c r="J78" s="84">
        <v>0</v>
      </c>
      <c r="K78" s="84">
        <v>0</v>
      </c>
      <c r="L78" s="84">
        <v>0</v>
      </c>
      <c r="M78" s="85">
        <f t="shared" si="1"/>
        <v>1150</v>
      </c>
    </row>
    <row r="79" spans="1:13" ht="15">
      <c r="A79" s="6">
        <v>75</v>
      </c>
      <c r="B79" s="83" t="s">
        <v>192</v>
      </c>
      <c r="C79" s="84">
        <v>0</v>
      </c>
      <c r="D79" s="84">
        <v>2670.3599999999997</v>
      </c>
      <c r="E79" s="84">
        <v>17847.86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5">
        <f t="shared" si="1"/>
        <v>20518.22</v>
      </c>
    </row>
    <row r="80" spans="1:13" ht="15">
      <c r="A80" s="6">
        <v>99</v>
      </c>
      <c r="B80" s="87" t="s">
        <v>226</v>
      </c>
      <c r="C80" s="85">
        <f>ROUND(SUM(C5:C79),2)</f>
        <v>584975.75</v>
      </c>
      <c r="D80" s="85">
        <f aca="true" t="shared" si="2" ref="D80:M80">ROUND(SUM(D5:D79),2)</f>
        <v>726026.73</v>
      </c>
      <c r="E80" s="85">
        <f t="shared" si="2"/>
        <v>545076.74</v>
      </c>
      <c r="F80" s="85">
        <f t="shared" si="2"/>
        <v>138734.67</v>
      </c>
      <c r="G80" s="85">
        <f t="shared" si="2"/>
        <v>218879.91</v>
      </c>
      <c r="H80" s="85">
        <f t="shared" si="2"/>
        <v>132005.31</v>
      </c>
      <c r="I80" s="85">
        <f t="shared" si="2"/>
        <v>163110.13</v>
      </c>
      <c r="J80" s="85">
        <f t="shared" si="2"/>
        <v>20481.9</v>
      </c>
      <c r="K80" s="85">
        <f t="shared" si="2"/>
        <v>6118.41</v>
      </c>
      <c r="L80" s="85">
        <f t="shared" si="2"/>
        <v>72525.62</v>
      </c>
      <c r="M80" s="76">
        <f t="shared" si="2"/>
        <v>2607935.17</v>
      </c>
    </row>
  </sheetData>
  <sheetProtection/>
  <printOptions horizontalCentered="1" verticalCentered="1"/>
  <pageMargins left="0.5" right="0.5" top="0.5" bottom="0.25" header="0.25" footer="0.25"/>
  <pageSetup horizontalDpi="600" verticalDpi="600" orientation="portrait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BX80"/>
  <sheetViews>
    <sheetView zoomScale="95" zoomScaleNormal="95" zoomScalePageLayoutView="0" workbookViewId="0" topLeftCell="A29">
      <selection activeCell="D2" sqref="D2"/>
    </sheetView>
  </sheetViews>
  <sheetFormatPr defaultColWidth="8.88671875" defaultRowHeight="15"/>
  <cols>
    <col min="1" max="1" width="3.5546875" style="6" bestFit="1" customWidth="1"/>
    <col min="2" max="2" width="9.3359375" style="6" bestFit="1" customWidth="1"/>
    <col min="3" max="3" width="8.3359375" style="6" bestFit="1" customWidth="1"/>
    <col min="4" max="16" width="7.88671875" style="6" bestFit="1" customWidth="1"/>
    <col min="17" max="17" width="8.3359375" style="6" bestFit="1" customWidth="1"/>
    <col min="18" max="18" width="6.99609375" style="6" bestFit="1" customWidth="1"/>
    <col min="19" max="27" width="6.77734375" style="6" bestFit="1" customWidth="1"/>
    <col min="28" max="30" width="7.77734375" style="6" bestFit="1" customWidth="1"/>
    <col min="31" max="31" width="8.21484375" style="6" bestFit="1" customWidth="1"/>
    <col min="32" max="32" width="6.99609375" style="6" bestFit="1" customWidth="1"/>
    <col min="33" max="41" width="6.77734375" style="6" bestFit="1" customWidth="1"/>
    <col min="42" max="44" width="7.77734375" style="6" bestFit="1" customWidth="1"/>
    <col min="45" max="45" width="7.4453125" style="6" bestFit="1" customWidth="1"/>
    <col min="46" max="48" width="7.77734375" style="6" bestFit="1" customWidth="1"/>
    <col min="49" max="49" width="8.21484375" style="6" bestFit="1" customWidth="1"/>
    <col min="50" max="62" width="8.3359375" style="6" bestFit="1" customWidth="1"/>
    <col min="63" max="68" width="7.4453125" style="6" bestFit="1" customWidth="1"/>
    <col min="69" max="69" width="7.88671875" style="6" bestFit="1" customWidth="1"/>
    <col min="70" max="70" width="9.3359375" style="6" customWidth="1"/>
    <col min="71" max="74" width="7.88671875" style="6" bestFit="1" customWidth="1"/>
    <col min="75" max="75" width="7.77734375" style="6" bestFit="1" customWidth="1"/>
    <col min="76" max="76" width="9.5546875" style="6" bestFit="1" customWidth="1"/>
    <col min="77" max="16384" width="8.88671875" style="6" customWidth="1"/>
  </cols>
  <sheetData>
    <row r="1" ht="16.5" customHeight="1">
      <c r="A1" s="47" t="s">
        <v>232</v>
      </c>
    </row>
    <row r="2" spans="1:75" ht="12.75">
      <c r="A2" s="74" t="s">
        <v>236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ht="12.75">
      <c r="A3" s="47" t="s">
        <v>237</v>
      </c>
    </row>
    <row r="4" spans="1:76" ht="12.75">
      <c r="A4" s="95" t="s">
        <v>191</v>
      </c>
      <c r="B4" s="95" t="s">
        <v>1</v>
      </c>
      <c r="C4" s="97" t="s">
        <v>131</v>
      </c>
      <c r="D4" s="97" t="s">
        <v>132</v>
      </c>
      <c r="E4" s="97" t="s">
        <v>133</v>
      </c>
      <c r="F4" s="97" t="s">
        <v>134</v>
      </c>
      <c r="G4" s="97" t="s">
        <v>135</v>
      </c>
      <c r="H4" s="97" t="s">
        <v>136</v>
      </c>
      <c r="I4" s="97" t="s">
        <v>137</v>
      </c>
      <c r="J4" s="97" t="s">
        <v>138</v>
      </c>
      <c r="K4" s="97" t="s">
        <v>139</v>
      </c>
      <c r="L4" s="97" t="s">
        <v>140</v>
      </c>
      <c r="M4" s="97" t="s">
        <v>141</v>
      </c>
      <c r="N4" s="97" t="s">
        <v>142</v>
      </c>
      <c r="O4" s="97" t="s">
        <v>143</v>
      </c>
      <c r="P4" s="97" t="s">
        <v>144</v>
      </c>
      <c r="Q4" s="97" t="s">
        <v>158</v>
      </c>
      <c r="R4" s="97" t="s">
        <v>159</v>
      </c>
      <c r="S4" s="97" t="s">
        <v>160</v>
      </c>
      <c r="T4" s="97" t="s">
        <v>161</v>
      </c>
      <c r="U4" s="97" t="s">
        <v>162</v>
      </c>
      <c r="V4" s="97" t="s">
        <v>163</v>
      </c>
      <c r="W4" s="97" t="s">
        <v>164</v>
      </c>
      <c r="X4" s="97" t="s">
        <v>165</v>
      </c>
      <c r="Y4" s="97" t="s">
        <v>166</v>
      </c>
      <c r="Z4" s="97" t="s">
        <v>167</v>
      </c>
      <c r="AA4" s="97" t="s">
        <v>168</v>
      </c>
      <c r="AB4" s="97" t="s">
        <v>169</v>
      </c>
      <c r="AC4" s="97" t="s">
        <v>170</v>
      </c>
      <c r="AD4" s="97" t="s">
        <v>171</v>
      </c>
      <c r="AE4" s="97" t="s">
        <v>172</v>
      </c>
      <c r="AF4" s="97" t="s">
        <v>173</v>
      </c>
      <c r="AG4" s="97" t="s">
        <v>174</v>
      </c>
      <c r="AH4" s="97" t="s">
        <v>175</v>
      </c>
      <c r="AI4" s="97" t="s">
        <v>176</v>
      </c>
      <c r="AJ4" s="97" t="s">
        <v>177</v>
      </c>
      <c r="AK4" s="97" t="s">
        <v>178</v>
      </c>
      <c r="AL4" s="97" t="s">
        <v>179</v>
      </c>
      <c r="AM4" s="97" t="s">
        <v>180</v>
      </c>
      <c r="AN4" s="97" t="s">
        <v>181</v>
      </c>
      <c r="AO4" s="97" t="s">
        <v>182</v>
      </c>
      <c r="AP4" s="97" t="s">
        <v>183</v>
      </c>
      <c r="AQ4" s="97" t="s">
        <v>184</v>
      </c>
      <c r="AR4" s="97" t="s">
        <v>185</v>
      </c>
      <c r="AS4" s="97" t="s">
        <v>186</v>
      </c>
      <c r="AT4" s="97" t="s">
        <v>187</v>
      </c>
      <c r="AU4" s="97" t="s">
        <v>188</v>
      </c>
      <c r="AV4" s="97" t="s">
        <v>189</v>
      </c>
      <c r="AW4" s="97" t="s">
        <v>117</v>
      </c>
      <c r="AX4" s="97" t="s">
        <v>118</v>
      </c>
      <c r="AY4" s="97" t="s">
        <v>119</v>
      </c>
      <c r="AZ4" s="97" t="s">
        <v>120</v>
      </c>
      <c r="BA4" s="97" t="s">
        <v>121</v>
      </c>
      <c r="BB4" s="97" t="s">
        <v>122</v>
      </c>
      <c r="BC4" s="97" t="s">
        <v>123</v>
      </c>
      <c r="BD4" s="97" t="s">
        <v>124</v>
      </c>
      <c r="BE4" s="97" t="s">
        <v>125</v>
      </c>
      <c r="BF4" s="97" t="s">
        <v>126</v>
      </c>
      <c r="BG4" s="97" t="s">
        <v>127</v>
      </c>
      <c r="BH4" s="97" t="s">
        <v>128</v>
      </c>
      <c r="BI4" s="97" t="s">
        <v>129</v>
      </c>
      <c r="BJ4" s="97" t="s">
        <v>130</v>
      </c>
      <c r="BK4" s="97" t="s">
        <v>145</v>
      </c>
      <c r="BL4" s="97" t="s">
        <v>146</v>
      </c>
      <c r="BM4" s="97" t="s">
        <v>147</v>
      </c>
      <c r="BN4" s="97" t="s">
        <v>148</v>
      </c>
      <c r="BO4" s="97" t="s">
        <v>149</v>
      </c>
      <c r="BP4" s="97" t="s">
        <v>150</v>
      </c>
      <c r="BQ4" s="97" t="s">
        <v>151</v>
      </c>
      <c r="BR4" s="97" t="s">
        <v>152</v>
      </c>
      <c r="BS4" s="97" t="s">
        <v>153</v>
      </c>
      <c r="BT4" s="97" t="s">
        <v>154</v>
      </c>
      <c r="BU4" s="97" t="s">
        <v>155</v>
      </c>
      <c r="BV4" s="97" t="s">
        <v>156</v>
      </c>
      <c r="BW4" s="97" t="s">
        <v>157</v>
      </c>
      <c r="BX4" s="96" t="s">
        <v>2</v>
      </c>
    </row>
    <row r="5" spans="1:76" ht="12.75">
      <c r="A5" s="6">
        <v>1</v>
      </c>
      <c r="B5" s="6" t="s">
        <v>3</v>
      </c>
      <c r="C5" s="89">
        <v>167.23</v>
      </c>
      <c r="D5" s="89">
        <v>203.57</v>
      </c>
      <c r="E5" s="89">
        <v>441.34</v>
      </c>
      <c r="F5" s="89">
        <v>644.9</v>
      </c>
      <c r="G5" s="89">
        <v>805.5</v>
      </c>
      <c r="H5" s="89">
        <v>778.94</v>
      </c>
      <c r="I5" s="89">
        <v>867.25</v>
      </c>
      <c r="J5" s="89">
        <v>747.65</v>
      </c>
      <c r="K5" s="89">
        <v>790.99</v>
      </c>
      <c r="L5" s="89">
        <v>820.25</v>
      </c>
      <c r="M5" s="89">
        <v>549.14</v>
      </c>
      <c r="N5" s="89">
        <v>472.56</v>
      </c>
      <c r="O5" s="89">
        <v>445.53</v>
      </c>
      <c r="P5" s="89">
        <v>360.13</v>
      </c>
      <c r="Q5" s="89">
        <v>7.68</v>
      </c>
      <c r="R5" s="89">
        <v>3.8</v>
      </c>
      <c r="S5" s="89">
        <v>8.18</v>
      </c>
      <c r="T5" s="89">
        <v>7.88</v>
      </c>
      <c r="U5" s="89">
        <v>7.99</v>
      </c>
      <c r="V5" s="89">
        <v>5.7</v>
      </c>
      <c r="W5" s="89">
        <v>11.15</v>
      </c>
      <c r="X5" s="89">
        <v>8.08</v>
      </c>
      <c r="Y5" s="89">
        <v>16.21</v>
      </c>
      <c r="Z5" s="89">
        <v>4.79</v>
      </c>
      <c r="AA5" s="89">
        <v>8.11</v>
      </c>
      <c r="AB5" s="89">
        <v>9.92</v>
      </c>
      <c r="AC5" s="89">
        <v>8.85</v>
      </c>
      <c r="AD5" s="89">
        <v>29.33</v>
      </c>
      <c r="AE5" s="89">
        <v>0.11</v>
      </c>
      <c r="AF5" s="89">
        <v>6.97</v>
      </c>
      <c r="AG5" s="89">
        <v>0.47</v>
      </c>
      <c r="AH5" s="89">
        <v>0.19</v>
      </c>
      <c r="AI5" s="89">
        <v>0.52</v>
      </c>
      <c r="AJ5" s="89">
        <v>0</v>
      </c>
      <c r="AK5" s="89">
        <v>1.52</v>
      </c>
      <c r="AL5" s="89">
        <v>0.73</v>
      </c>
      <c r="AM5" s="89">
        <v>1.65</v>
      </c>
      <c r="AN5" s="89">
        <v>1.89</v>
      </c>
      <c r="AO5" s="89">
        <v>2.15</v>
      </c>
      <c r="AP5" s="89">
        <v>2.99</v>
      </c>
      <c r="AQ5" s="89">
        <v>5.44</v>
      </c>
      <c r="AR5" s="89">
        <v>7.2</v>
      </c>
      <c r="AS5" s="89">
        <v>93.04</v>
      </c>
      <c r="AT5" s="89">
        <v>151.16</v>
      </c>
      <c r="AU5" s="89">
        <v>108.79</v>
      </c>
      <c r="AV5" s="89">
        <v>123.37</v>
      </c>
      <c r="AW5" s="89">
        <v>20.1</v>
      </c>
      <c r="AX5" s="89">
        <v>1778.42</v>
      </c>
      <c r="AY5" s="89">
        <v>1540</v>
      </c>
      <c r="AZ5" s="89">
        <v>1263.47</v>
      </c>
      <c r="BA5" s="89">
        <v>1292.73</v>
      </c>
      <c r="BB5" s="89">
        <v>1136.26</v>
      </c>
      <c r="BC5" s="89">
        <v>1070.45</v>
      </c>
      <c r="BD5" s="89">
        <v>1182.39</v>
      </c>
      <c r="BE5" s="89">
        <v>1150.74</v>
      </c>
      <c r="BF5" s="89">
        <v>1200.74</v>
      </c>
      <c r="BG5" s="89">
        <v>1668.19</v>
      </c>
      <c r="BH5" s="89">
        <v>1586.75</v>
      </c>
      <c r="BI5" s="89">
        <v>1749.58</v>
      </c>
      <c r="BJ5" s="89">
        <v>1200.64</v>
      </c>
      <c r="BK5" s="89">
        <v>40.13</v>
      </c>
      <c r="BL5" s="89">
        <v>37.54</v>
      </c>
      <c r="BM5" s="89">
        <v>33.58</v>
      </c>
      <c r="BN5" s="89">
        <v>33.37</v>
      </c>
      <c r="BO5" s="89">
        <v>23.91</v>
      </c>
      <c r="BP5" s="89">
        <v>23.68</v>
      </c>
      <c r="BQ5" s="89">
        <v>22.18</v>
      </c>
      <c r="BR5" s="89">
        <v>18.91</v>
      </c>
      <c r="BS5" s="89">
        <v>16.77</v>
      </c>
      <c r="BT5" s="89">
        <v>22.01</v>
      </c>
      <c r="BU5" s="89">
        <v>13.01</v>
      </c>
      <c r="BV5" s="89">
        <v>21.93</v>
      </c>
      <c r="BW5" s="89">
        <v>11.84</v>
      </c>
      <c r="BX5" s="61">
        <f>ROUND(SUM(C5:BW5),2)</f>
        <v>26900.16</v>
      </c>
    </row>
    <row r="6" spans="1:76" ht="12.75">
      <c r="A6" s="6">
        <v>2</v>
      </c>
      <c r="B6" s="6" t="s">
        <v>4</v>
      </c>
      <c r="C6" s="89">
        <v>10.23</v>
      </c>
      <c r="D6" s="89">
        <v>49.9</v>
      </c>
      <c r="E6" s="89">
        <v>51.22</v>
      </c>
      <c r="F6" s="89">
        <v>45.19</v>
      </c>
      <c r="G6" s="89">
        <v>44.48</v>
      </c>
      <c r="H6" s="89">
        <v>41.89</v>
      </c>
      <c r="I6" s="89">
        <v>38.74</v>
      </c>
      <c r="J6" s="89">
        <v>40.27</v>
      </c>
      <c r="K6" s="89">
        <v>52.05</v>
      </c>
      <c r="L6" s="89">
        <v>37.36</v>
      </c>
      <c r="M6" s="89">
        <v>49.86</v>
      </c>
      <c r="N6" s="89">
        <v>39.39</v>
      </c>
      <c r="O6" s="89">
        <v>34.34</v>
      </c>
      <c r="P6" s="89">
        <v>34.85</v>
      </c>
      <c r="Q6" s="89">
        <v>0</v>
      </c>
      <c r="R6" s="89">
        <v>0</v>
      </c>
      <c r="S6" s="89">
        <v>2.88</v>
      </c>
      <c r="T6" s="89">
        <v>2.12</v>
      </c>
      <c r="U6" s="89">
        <v>1.12</v>
      </c>
      <c r="V6" s="89">
        <v>0</v>
      </c>
      <c r="W6" s="89">
        <v>0</v>
      </c>
      <c r="X6" s="89">
        <v>2.26</v>
      </c>
      <c r="Y6" s="89">
        <v>0</v>
      </c>
      <c r="Z6" s="89">
        <v>0</v>
      </c>
      <c r="AA6" s="89">
        <v>0</v>
      </c>
      <c r="AB6" s="89">
        <v>0</v>
      </c>
      <c r="AC6" s="89">
        <v>1.16</v>
      </c>
      <c r="AD6" s="89">
        <v>0</v>
      </c>
      <c r="AE6" s="89">
        <v>0</v>
      </c>
      <c r="AF6" s="89">
        <v>0</v>
      </c>
      <c r="AG6" s="89">
        <v>3</v>
      </c>
      <c r="AH6" s="89">
        <v>0</v>
      </c>
      <c r="AI6" s="89">
        <v>1.62</v>
      </c>
      <c r="AJ6" s="89">
        <v>0</v>
      </c>
      <c r="AK6" s="89">
        <v>0.25</v>
      </c>
      <c r="AL6" s="89">
        <v>0</v>
      </c>
      <c r="AM6" s="89">
        <v>0</v>
      </c>
      <c r="AN6" s="89">
        <v>0</v>
      </c>
      <c r="AO6" s="89">
        <v>0.24</v>
      </c>
      <c r="AP6" s="89">
        <v>0</v>
      </c>
      <c r="AQ6" s="89">
        <v>0</v>
      </c>
      <c r="AR6" s="89">
        <v>0.23</v>
      </c>
      <c r="AS6" s="89">
        <v>86.93</v>
      </c>
      <c r="AT6" s="89">
        <v>66.56</v>
      </c>
      <c r="AU6" s="89">
        <v>40.34</v>
      </c>
      <c r="AV6" s="89">
        <v>84.66</v>
      </c>
      <c r="AW6" s="89">
        <v>1.07</v>
      </c>
      <c r="AX6" s="89">
        <v>414.52</v>
      </c>
      <c r="AY6" s="89">
        <v>352.22</v>
      </c>
      <c r="AZ6" s="89">
        <v>387.86</v>
      </c>
      <c r="BA6" s="89">
        <v>377.37</v>
      </c>
      <c r="BB6" s="89">
        <v>367.81</v>
      </c>
      <c r="BC6" s="89">
        <v>321.03</v>
      </c>
      <c r="BD6" s="89">
        <v>332.47</v>
      </c>
      <c r="BE6" s="89">
        <v>358.13</v>
      </c>
      <c r="BF6" s="89">
        <v>247.84</v>
      </c>
      <c r="BG6" s="89">
        <v>234.38</v>
      </c>
      <c r="BH6" s="89">
        <v>236.2</v>
      </c>
      <c r="BI6" s="89">
        <v>242.81</v>
      </c>
      <c r="BJ6" s="89">
        <v>171.54</v>
      </c>
      <c r="BK6" s="89">
        <v>0.6</v>
      </c>
      <c r="BL6" s="89">
        <v>0</v>
      </c>
      <c r="BM6" s="89">
        <v>0</v>
      </c>
      <c r="BN6" s="89">
        <v>0.89</v>
      </c>
      <c r="BO6" s="89">
        <v>0</v>
      </c>
      <c r="BP6" s="89">
        <v>0.95</v>
      </c>
      <c r="BQ6" s="89">
        <v>0.96</v>
      </c>
      <c r="BR6" s="89">
        <v>0</v>
      </c>
      <c r="BS6" s="89">
        <v>0</v>
      </c>
      <c r="BT6" s="89">
        <v>0</v>
      </c>
      <c r="BU6" s="89">
        <v>0</v>
      </c>
      <c r="BV6" s="89">
        <v>0</v>
      </c>
      <c r="BW6" s="89">
        <v>0</v>
      </c>
      <c r="BX6" s="61">
        <f aca="true" t="shared" si="0" ref="BX6:BX69">ROUND(SUM(C6:BW6),2)</f>
        <v>4911.79</v>
      </c>
    </row>
    <row r="7" spans="1:76" ht="12.75">
      <c r="A7" s="6">
        <v>3</v>
      </c>
      <c r="B7" s="6" t="s">
        <v>5</v>
      </c>
      <c r="C7" s="89">
        <v>184.31</v>
      </c>
      <c r="D7" s="89">
        <v>249.91</v>
      </c>
      <c r="E7" s="89">
        <v>306.78</v>
      </c>
      <c r="F7" s="89">
        <v>360.8</v>
      </c>
      <c r="G7" s="89">
        <v>406.03</v>
      </c>
      <c r="H7" s="89">
        <v>408.27</v>
      </c>
      <c r="I7" s="89">
        <v>382.11</v>
      </c>
      <c r="J7" s="89">
        <v>364.53</v>
      </c>
      <c r="K7" s="89">
        <v>392.17</v>
      </c>
      <c r="L7" s="89">
        <v>364.77</v>
      </c>
      <c r="M7" s="89">
        <v>252.15</v>
      </c>
      <c r="N7" s="89">
        <v>240.8</v>
      </c>
      <c r="O7" s="89">
        <v>184.19</v>
      </c>
      <c r="P7" s="89">
        <v>195.65</v>
      </c>
      <c r="Q7" s="89">
        <v>35.83</v>
      </c>
      <c r="R7" s="89">
        <v>29.88</v>
      </c>
      <c r="S7" s="89">
        <v>20.56</v>
      </c>
      <c r="T7" s="89">
        <v>20.69</v>
      </c>
      <c r="U7" s="89">
        <v>27.42</v>
      </c>
      <c r="V7" s="89">
        <v>28.68</v>
      </c>
      <c r="W7" s="89">
        <v>29.14</v>
      </c>
      <c r="X7" s="89">
        <v>30.94</v>
      </c>
      <c r="Y7" s="89">
        <v>30.03</v>
      </c>
      <c r="Z7" s="89">
        <v>23.84</v>
      </c>
      <c r="AA7" s="89">
        <v>13.36</v>
      </c>
      <c r="AB7" s="89">
        <v>20.06</v>
      </c>
      <c r="AC7" s="89">
        <v>12.09</v>
      </c>
      <c r="AD7" s="89">
        <v>36.58</v>
      </c>
      <c r="AE7" s="89">
        <v>5.01</v>
      </c>
      <c r="AF7" s="89">
        <v>2.46</v>
      </c>
      <c r="AG7" s="89">
        <v>6.16</v>
      </c>
      <c r="AH7" s="89">
        <v>5.14</v>
      </c>
      <c r="AI7" s="89">
        <v>9.22</v>
      </c>
      <c r="AJ7" s="89">
        <v>10.71</v>
      </c>
      <c r="AK7" s="89">
        <v>6.63</v>
      </c>
      <c r="AL7" s="89">
        <v>5.3</v>
      </c>
      <c r="AM7" s="89">
        <v>5.22</v>
      </c>
      <c r="AN7" s="89">
        <v>8.84</v>
      </c>
      <c r="AO7" s="89">
        <v>5.73</v>
      </c>
      <c r="AP7" s="89">
        <v>9.78</v>
      </c>
      <c r="AQ7" s="89">
        <v>8.18</v>
      </c>
      <c r="AR7" s="89">
        <v>17.41</v>
      </c>
      <c r="AS7" s="89">
        <v>149.27</v>
      </c>
      <c r="AT7" s="89">
        <v>127.11</v>
      </c>
      <c r="AU7" s="89">
        <v>173.4</v>
      </c>
      <c r="AV7" s="89">
        <v>246.08</v>
      </c>
      <c r="AW7" s="89">
        <v>8.27</v>
      </c>
      <c r="AX7" s="89">
        <v>1836.59</v>
      </c>
      <c r="AY7" s="89">
        <v>1616.71</v>
      </c>
      <c r="AZ7" s="89">
        <v>1525.85</v>
      </c>
      <c r="BA7" s="89">
        <v>1501.03</v>
      </c>
      <c r="BB7" s="89">
        <v>1508.95</v>
      </c>
      <c r="BC7" s="89">
        <v>1508.7</v>
      </c>
      <c r="BD7" s="89">
        <v>1488.11</v>
      </c>
      <c r="BE7" s="89">
        <v>1523.75</v>
      </c>
      <c r="BF7" s="89">
        <v>1535.01</v>
      </c>
      <c r="BG7" s="89">
        <v>1435.14</v>
      </c>
      <c r="BH7" s="89">
        <v>1437.01</v>
      </c>
      <c r="BI7" s="89">
        <v>1338.9</v>
      </c>
      <c r="BJ7" s="89">
        <v>1044</v>
      </c>
      <c r="BK7" s="89">
        <v>33.87</v>
      </c>
      <c r="BL7" s="89">
        <v>23.12</v>
      </c>
      <c r="BM7" s="89">
        <v>33.68</v>
      </c>
      <c r="BN7" s="89">
        <v>29.05</v>
      </c>
      <c r="BO7" s="89">
        <v>25.85</v>
      </c>
      <c r="BP7" s="89">
        <v>21.54</v>
      </c>
      <c r="BQ7" s="89">
        <v>10.92</v>
      </c>
      <c r="BR7" s="89">
        <v>14.09</v>
      </c>
      <c r="BS7" s="89">
        <v>19.38</v>
      </c>
      <c r="BT7" s="89">
        <v>15.01</v>
      </c>
      <c r="BU7" s="89">
        <v>15.19</v>
      </c>
      <c r="BV7" s="89">
        <v>9.35</v>
      </c>
      <c r="BW7" s="89">
        <v>6.51</v>
      </c>
      <c r="BX7" s="61">
        <f t="shared" si="0"/>
        <v>25018.8</v>
      </c>
    </row>
    <row r="8" spans="1:76" ht="12.75">
      <c r="A8" s="6">
        <v>4</v>
      </c>
      <c r="B8" s="6" t="s">
        <v>6</v>
      </c>
      <c r="C8" s="89">
        <v>20.15</v>
      </c>
      <c r="D8" s="89">
        <v>47.53</v>
      </c>
      <c r="E8" s="89">
        <v>36.57</v>
      </c>
      <c r="F8" s="89">
        <v>58.24</v>
      </c>
      <c r="G8" s="89">
        <v>59.47</v>
      </c>
      <c r="H8" s="89">
        <v>87.77</v>
      </c>
      <c r="I8" s="89">
        <v>75.53</v>
      </c>
      <c r="J8" s="89">
        <v>68.69</v>
      </c>
      <c r="K8" s="89">
        <v>81.25</v>
      </c>
      <c r="L8" s="89">
        <v>53.57</v>
      </c>
      <c r="M8" s="89">
        <v>75.48</v>
      </c>
      <c r="N8" s="89">
        <v>60.64</v>
      </c>
      <c r="O8" s="89">
        <v>59.01</v>
      </c>
      <c r="P8" s="89">
        <v>20.72</v>
      </c>
      <c r="Q8" s="89">
        <v>0</v>
      </c>
      <c r="R8" s="89">
        <v>0</v>
      </c>
      <c r="S8" s="89">
        <v>1.78</v>
      </c>
      <c r="T8" s="89">
        <v>1.15</v>
      </c>
      <c r="U8" s="89">
        <v>4.47</v>
      </c>
      <c r="V8" s="89">
        <v>3.58</v>
      </c>
      <c r="W8" s="89">
        <v>4.52</v>
      </c>
      <c r="X8" s="89">
        <v>3.49</v>
      </c>
      <c r="Y8" s="89">
        <v>4.8</v>
      </c>
      <c r="Z8" s="89">
        <v>1.2</v>
      </c>
      <c r="AA8" s="89">
        <v>2.17</v>
      </c>
      <c r="AB8" s="89">
        <v>3.71</v>
      </c>
      <c r="AC8" s="89">
        <v>0</v>
      </c>
      <c r="AD8" s="89">
        <v>1.13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0.2</v>
      </c>
      <c r="AM8" s="89">
        <v>0.08</v>
      </c>
      <c r="AN8" s="89">
        <v>0.12</v>
      </c>
      <c r="AO8" s="89">
        <v>0.11</v>
      </c>
      <c r="AP8" s="89">
        <v>0.11</v>
      </c>
      <c r="AQ8" s="89">
        <v>0.65</v>
      </c>
      <c r="AR8" s="89">
        <v>0</v>
      </c>
      <c r="AS8" s="89">
        <v>34.76</v>
      </c>
      <c r="AT8" s="89">
        <v>31.72</v>
      </c>
      <c r="AU8" s="89">
        <v>22.44</v>
      </c>
      <c r="AV8" s="89">
        <v>47.97</v>
      </c>
      <c r="AW8" s="89">
        <v>0</v>
      </c>
      <c r="AX8" s="89">
        <v>234.76</v>
      </c>
      <c r="AY8" s="89">
        <v>167.18</v>
      </c>
      <c r="AZ8" s="89">
        <v>193</v>
      </c>
      <c r="BA8" s="89">
        <v>183.16</v>
      </c>
      <c r="BB8" s="89">
        <v>172.72</v>
      </c>
      <c r="BC8" s="89">
        <v>161.77</v>
      </c>
      <c r="BD8" s="89">
        <v>189.59</v>
      </c>
      <c r="BE8" s="89">
        <v>170.66</v>
      </c>
      <c r="BF8" s="89">
        <v>168.96</v>
      </c>
      <c r="BG8" s="89">
        <v>165.53</v>
      </c>
      <c r="BH8" s="89">
        <v>146.64</v>
      </c>
      <c r="BI8" s="89">
        <v>156.74</v>
      </c>
      <c r="BJ8" s="89">
        <v>50.9</v>
      </c>
      <c r="BK8" s="89">
        <v>2</v>
      </c>
      <c r="BL8" s="89">
        <v>0</v>
      </c>
      <c r="BM8" s="89">
        <v>1.75</v>
      </c>
      <c r="BN8" s="89">
        <v>0.82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1.27</v>
      </c>
      <c r="BV8" s="89">
        <v>0</v>
      </c>
      <c r="BW8" s="89">
        <v>0</v>
      </c>
      <c r="BX8" s="61">
        <f t="shared" si="0"/>
        <v>3142.23</v>
      </c>
    </row>
    <row r="9" spans="1:76" ht="12.75">
      <c r="A9" s="6">
        <v>5</v>
      </c>
      <c r="B9" s="6" t="s">
        <v>7</v>
      </c>
      <c r="C9" s="89">
        <v>426.23</v>
      </c>
      <c r="D9" s="89">
        <v>836.07</v>
      </c>
      <c r="E9" s="89">
        <v>959.51</v>
      </c>
      <c r="F9" s="89">
        <v>1186.82</v>
      </c>
      <c r="G9" s="89">
        <v>1413.22</v>
      </c>
      <c r="H9" s="89">
        <v>1411.62</v>
      </c>
      <c r="I9" s="89">
        <v>1466.2</v>
      </c>
      <c r="J9" s="89">
        <v>1389.18</v>
      </c>
      <c r="K9" s="89">
        <v>1491.98</v>
      </c>
      <c r="L9" s="89">
        <v>1260.76</v>
      </c>
      <c r="M9" s="89">
        <v>1444.92</v>
      </c>
      <c r="N9" s="89">
        <v>1191.21</v>
      </c>
      <c r="O9" s="89">
        <v>994.79</v>
      </c>
      <c r="P9" s="89">
        <v>838.62</v>
      </c>
      <c r="Q9" s="89">
        <v>48.53</v>
      </c>
      <c r="R9" s="89">
        <v>32.87</v>
      </c>
      <c r="S9" s="89">
        <v>29.18</v>
      </c>
      <c r="T9" s="89">
        <v>35.77</v>
      </c>
      <c r="U9" s="89">
        <v>48.7</v>
      </c>
      <c r="V9" s="89">
        <v>44.19</v>
      </c>
      <c r="W9" s="89">
        <v>45.07</v>
      </c>
      <c r="X9" s="89">
        <v>56.73</v>
      </c>
      <c r="Y9" s="89">
        <v>54.22</v>
      </c>
      <c r="Z9" s="89">
        <v>55.98</v>
      </c>
      <c r="AA9" s="89">
        <v>61.52</v>
      </c>
      <c r="AB9" s="89">
        <v>56.83</v>
      </c>
      <c r="AC9" s="89">
        <v>41.79</v>
      </c>
      <c r="AD9" s="89">
        <v>68.31</v>
      </c>
      <c r="AE9" s="89">
        <v>17.28</v>
      </c>
      <c r="AF9" s="89">
        <v>11.63</v>
      </c>
      <c r="AG9" s="89">
        <v>9.74</v>
      </c>
      <c r="AH9" s="89">
        <v>16.29</v>
      </c>
      <c r="AI9" s="89">
        <v>9.74</v>
      </c>
      <c r="AJ9" s="89">
        <v>5.78</v>
      </c>
      <c r="AK9" s="89">
        <v>10.14</v>
      </c>
      <c r="AL9" s="89">
        <v>4.45</v>
      </c>
      <c r="AM9" s="89">
        <v>8.98</v>
      </c>
      <c r="AN9" s="89">
        <v>9.49</v>
      </c>
      <c r="AO9" s="89">
        <v>9.8</v>
      </c>
      <c r="AP9" s="89">
        <v>5.99</v>
      </c>
      <c r="AQ9" s="89">
        <v>6.68</v>
      </c>
      <c r="AR9" s="89">
        <v>22.29</v>
      </c>
      <c r="AS9" s="89">
        <v>328.85</v>
      </c>
      <c r="AT9" s="89">
        <v>401.75</v>
      </c>
      <c r="AU9" s="89">
        <v>438.58</v>
      </c>
      <c r="AV9" s="89">
        <v>674.46</v>
      </c>
      <c r="AW9" s="89">
        <v>56.79</v>
      </c>
      <c r="AX9" s="89">
        <v>4593.18</v>
      </c>
      <c r="AY9" s="89">
        <v>3946.42</v>
      </c>
      <c r="AZ9" s="89">
        <v>3756.26</v>
      </c>
      <c r="BA9" s="89">
        <v>3667.7</v>
      </c>
      <c r="BB9" s="89">
        <v>3943.73</v>
      </c>
      <c r="BC9" s="89">
        <v>3696.79</v>
      </c>
      <c r="BD9" s="89">
        <v>3726.38</v>
      </c>
      <c r="BE9" s="89">
        <v>3972.07</v>
      </c>
      <c r="BF9" s="89">
        <v>3969.85</v>
      </c>
      <c r="BG9" s="89">
        <v>4493.76</v>
      </c>
      <c r="BH9" s="89">
        <v>4205.26</v>
      </c>
      <c r="BI9" s="89">
        <v>3382.23</v>
      </c>
      <c r="BJ9" s="89">
        <v>2942.11</v>
      </c>
      <c r="BK9" s="89">
        <v>179.97</v>
      </c>
      <c r="BL9" s="89">
        <v>179.06</v>
      </c>
      <c r="BM9" s="89">
        <v>114.16</v>
      </c>
      <c r="BN9" s="89">
        <v>99.49</v>
      </c>
      <c r="BO9" s="89">
        <v>76.24</v>
      </c>
      <c r="BP9" s="89">
        <v>87.78</v>
      </c>
      <c r="BQ9" s="89">
        <v>71.11</v>
      </c>
      <c r="BR9" s="89">
        <v>72.46</v>
      </c>
      <c r="BS9" s="89">
        <v>62.71</v>
      </c>
      <c r="BT9" s="89">
        <v>56.63</v>
      </c>
      <c r="BU9" s="89">
        <v>60.46</v>
      </c>
      <c r="BV9" s="89">
        <v>44.3</v>
      </c>
      <c r="BW9" s="89">
        <v>20.15</v>
      </c>
      <c r="BX9" s="61">
        <f t="shared" si="0"/>
        <v>70459.79</v>
      </c>
    </row>
    <row r="10" spans="1:76" ht="12.75">
      <c r="A10" s="6">
        <v>6</v>
      </c>
      <c r="B10" s="6" t="s">
        <v>8</v>
      </c>
      <c r="C10" s="89">
        <v>1943.94</v>
      </c>
      <c r="D10" s="89">
        <v>1595.38</v>
      </c>
      <c r="E10" s="89">
        <v>1961.2</v>
      </c>
      <c r="F10" s="89">
        <v>2660.01</v>
      </c>
      <c r="G10" s="89">
        <v>3537.23</v>
      </c>
      <c r="H10" s="89">
        <v>3859.81</v>
      </c>
      <c r="I10" s="89">
        <v>3879.56</v>
      </c>
      <c r="J10" s="89">
        <v>3738.76</v>
      </c>
      <c r="K10" s="89">
        <v>3607.77</v>
      </c>
      <c r="L10" s="89">
        <v>3229.95</v>
      </c>
      <c r="M10" s="89">
        <v>3274.56</v>
      </c>
      <c r="N10" s="89">
        <v>2636.13</v>
      </c>
      <c r="O10" s="89">
        <v>2322.26</v>
      </c>
      <c r="P10" s="89">
        <v>2323.19</v>
      </c>
      <c r="Q10" s="89">
        <v>433.13</v>
      </c>
      <c r="R10" s="89">
        <v>164.3</v>
      </c>
      <c r="S10" s="89">
        <v>164.59</v>
      </c>
      <c r="T10" s="89">
        <v>148.79</v>
      </c>
      <c r="U10" s="89">
        <v>117.02</v>
      </c>
      <c r="V10" s="89">
        <v>101.16</v>
      </c>
      <c r="W10" s="89">
        <v>101.44</v>
      </c>
      <c r="X10" s="89">
        <v>74.32</v>
      </c>
      <c r="Y10" s="89">
        <v>84.03</v>
      </c>
      <c r="Z10" s="89">
        <v>86.22</v>
      </c>
      <c r="AA10" s="89">
        <v>89.07</v>
      </c>
      <c r="AB10" s="89">
        <v>75.79</v>
      </c>
      <c r="AC10" s="89">
        <v>59.85</v>
      </c>
      <c r="AD10" s="89">
        <v>163.59</v>
      </c>
      <c r="AE10" s="89">
        <v>69.03</v>
      </c>
      <c r="AF10" s="89">
        <v>42.58</v>
      </c>
      <c r="AG10" s="89">
        <v>36.72</v>
      </c>
      <c r="AH10" s="89">
        <v>37.4</v>
      </c>
      <c r="AI10" s="89">
        <v>53.43</v>
      </c>
      <c r="AJ10" s="89">
        <v>48.67</v>
      </c>
      <c r="AK10" s="89">
        <v>68.54</v>
      </c>
      <c r="AL10" s="89">
        <v>74.9</v>
      </c>
      <c r="AM10" s="89">
        <v>88.28</v>
      </c>
      <c r="AN10" s="89">
        <v>85.41</v>
      </c>
      <c r="AO10" s="89">
        <v>133.91</v>
      </c>
      <c r="AP10" s="89">
        <v>113.84</v>
      </c>
      <c r="AQ10" s="89">
        <v>88.07</v>
      </c>
      <c r="AR10" s="89">
        <v>177.98</v>
      </c>
      <c r="AS10" s="89">
        <v>1437.01</v>
      </c>
      <c r="AT10" s="89">
        <v>1352.31</v>
      </c>
      <c r="AU10" s="89">
        <v>1675.42</v>
      </c>
      <c r="AV10" s="89">
        <v>2207.24</v>
      </c>
      <c r="AW10" s="89">
        <v>153.62</v>
      </c>
      <c r="AX10" s="89">
        <v>12770.34</v>
      </c>
      <c r="AY10" s="89">
        <v>13301.04</v>
      </c>
      <c r="AZ10" s="89">
        <v>13553.92</v>
      </c>
      <c r="BA10" s="89">
        <v>14209.79</v>
      </c>
      <c r="BB10" s="89">
        <v>14115.4</v>
      </c>
      <c r="BC10" s="89">
        <v>14058.02</v>
      </c>
      <c r="BD10" s="89">
        <v>14785.55</v>
      </c>
      <c r="BE10" s="89">
        <v>15622.99</v>
      </c>
      <c r="BF10" s="89">
        <v>15135.35</v>
      </c>
      <c r="BG10" s="89">
        <v>16390.12</v>
      </c>
      <c r="BH10" s="89">
        <v>14494.41</v>
      </c>
      <c r="BI10" s="89">
        <v>13402.22</v>
      </c>
      <c r="BJ10" s="89">
        <v>11926.33</v>
      </c>
      <c r="BK10" s="89">
        <v>3194.89</v>
      </c>
      <c r="BL10" s="89">
        <v>3019.73</v>
      </c>
      <c r="BM10" s="89">
        <v>1895.03</v>
      </c>
      <c r="BN10" s="89">
        <v>1504.43</v>
      </c>
      <c r="BO10" s="89">
        <v>1153.02</v>
      </c>
      <c r="BP10" s="89">
        <v>986.8</v>
      </c>
      <c r="BQ10" s="89">
        <v>804.96</v>
      </c>
      <c r="BR10" s="89">
        <v>945.79</v>
      </c>
      <c r="BS10" s="89">
        <v>887.08</v>
      </c>
      <c r="BT10" s="89">
        <v>1222.23</v>
      </c>
      <c r="BU10" s="89">
        <v>1144.05</v>
      </c>
      <c r="BV10" s="89">
        <v>994.46</v>
      </c>
      <c r="BW10" s="89">
        <v>670.12</v>
      </c>
      <c r="BX10" s="61">
        <f t="shared" si="0"/>
        <v>252565.48</v>
      </c>
    </row>
    <row r="11" spans="1:76" ht="12.75">
      <c r="A11" s="6">
        <v>7</v>
      </c>
      <c r="B11" s="6" t="s">
        <v>9</v>
      </c>
      <c r="C11" s="89">
        <v>72.66</v>
      </c>
      <c r="D11" s="89">
        <v>26.93</v>
      </c>
      <c r="E11" s="89">
        <v>36.52</v>
      </c>
      <c r="F11" s="89">
        <v>32.86</v>
      </c>
      <c r="G11" s="89">
        <v>45.43</v>
      </c>
      <c r="H11" s="89">
        <v>44.31</v>
      </c>
      <c r="I11" s="89">
        <v>48.99</v>
      </c>
      <c r="J11" s="89">
        <v>48.53</v>
      </c>
      <c r="K11" s="89">
        <v>47.68</v>
      </c>
      <c r="L11" s="89">
        <v>37.33</v>
      </c>
      <c r="M11" s="89">
        <v>32.93</v>
      </c>
      <c r="N11" s="89">
        <v>29.25</v>
      </c>
      <c r="O11" s="89">
        <v>35.86</v>
      </c>
      <c r="P11" s="89">
        <v>24.15</v>
      </c>
      <c r="Q11" s="89">
        <v>3.56</v>
      </c>
      <c r="R11" s="89">
        <v>0.87</v>
      </c>
      <c r="S11" s="89">
        <v>3.13</v>
      </c>
      <c r="T11" s="89">
        <v>2.82</v>
      </c>
      <c r="U11" s="89">
        <v>0.99</v>
      </c>
      <c r="V11" s="89">
        <v>0</v>
      </c>
      <c r="W11" s="89">
        <v>1.02</v>
      </c>
      <c r="X11" s="89">
        <v>0</v>
      </c>
      <c r="Y11" s="89">
        <v>3.4</v>
      </c>
      <c r="Z11" s="89">
        <v>0</v>
      </c>
      <c r="AA11" s="89">
        <v>3.15</v>
      </c>
      <c r="AB11" s="89">
        <v>0.76</v>
      </c>
      <c r="AC11" s="89">
        <v>1.22</v>
      </c>
      <c r="AD11" s="89">
        <v>3.91</v>
      </c>
      <c r="AE11" s="89">
        <v>1.06</v>
      </c>
      <c r="AF11" s="89">
        <v>0</v>
      </c>
      <c r="AG11" s="89">
        <v>0</v>
      </c>
      <c r="AH11" s="89">
        <v>0.1</v>
      </c>
      <c r="AI11" s="89">
        <v>0.15</v>
      </c>
      <c r="AJ11" s="89">
        <v>0.12</v>
      </c>
      <c r="AK11" s="89">
        <v>0</v>
      </c>
      <c r="AL11" s="89">
        <v>0</v>
      </c>
      <c r="AM11" s="89">
        <v>0</v>
      </c>
      <c r="AN11" s="89">
        <v>0.11</v>
      </c>
      <c r="AO11" s="89">
        <v>0.94</v>
      </c>
      <c r="AP11" s="89">
        <v>0.19</v>
      </c>
      <c r="AQ11" s="89">
        <v>0</v>
      </c>
      <c r="AR11" s="89">
        <v>0.87</v>
      </c>
      <c r="AS11" s="89">
        <v>22.34</v>
      </c>
      <c r="AT11" s="89">
        <v>24.03</v>
      </c>
      <c r="AU11" s="89">
        <v>12.61</v>
      </c>
      <c r="AV11" s="89">
        <v>24.36</v>
      </c>
      <c r="AW11" s="89">
        <v>5.81</v>
      </c>
      <c r="AX11" s="89">
        <v>117.65</v>
      </c>
      <c r="AY11" s="89">
        <v>138.23</v>
      </c>
      <c r="AZ11" s="89">
        <v>125.37</v>
      </c>
      <c r="BA11" s="89">
        <v>127.94</v>
      </c>
      <c r="BB11" s="89">
        <v>142.4</v>
      </c>
      <c r="BC11" s="89">
        <v>118.68</v>
      </c>
      <c r="BD11" s="89">
        <v>117.57</v>
      </c>
      <c r="BE11" s="89">
        <v>118.23</v>
      </c>
      <c r="BF11" s="89">
        <v>112.84</v>
      </c>
      <c r="BG11" s="89">
        <v>95.92</v>
      </c>
      <c r="BH11" s="89">
        <v>84.69</v>
      </c>
      <c r="BI11" s="89">
        <v>108.12</v>
      </c>
      <c r="BJ11" s="89">
        <v>71.21</v>
      </c>
      <c r="BK11" s="89">
        <v>2.89</v>
      </c>
      <c r="BL11" s="89">
        <v>0</v>
      </c>
      <c r="BM11" s="89">
        <v>2.95</v>
      </c>
      <c r="BN11" s="89">
        <v>0</v>
      </c>
      <c r="BO11" s="89">
        <v>0</v>
      </c>
      <c r="BP11" s="89">
        <v>1.05</v>
      </c>
      <c r="BQ11" s="89">
        <v>1.06</v>
      </c>
      <c r="BR11" s="89">
        <v>0</v>
      </c>
      <c r="BS11" s="89">
        <v>2.06</v>
      </c>
      <c r="BT11" s="89">
        <v>0</v>
      </c>
      <c r="BU11" s="89">
        <v>0</v>
      </c>
      <c r="BV11" s="89">
        <v>0</v>
      </c>
      <c r="BW11" s="89">
        <v>0</v>
      </c>
      <c r="BX11" s="61">
        <f t="shared" si="0"/>
        <v>2169.81</v>
      </c>
    </row>
    <row r="12" spans="1:76" ht="12.75">
      <c r="A12" s="6">
        <v>8</v>
      </c>
      <c r="B12" s="6" t="s">
        <v>10</v>
      </c>
      <c r="C12" s="89">
        <v>84.45</v>
      </c>
      <c r="D12" s="89">
        <v>166.36</v>
      </c>
      <c r="E12" s="89">
        <v>199.77</v>
      </c>
      <c r="F12" s="89">
        <v>223.06</v>
      </c>
      <c r="G12" s="89">
        <v>258.87</v>
      </c>
      <c r="H12" s="89">
        <v>238.36</v>
      </c>
      <c r="I12" s="89">
        <v>237.87</v>
      </c>
      <c r="J12" s="89">
        <v>263.8</v>
      </c>
      <c r="K12" s="89">
        <v>245.39</v>
      </c>
      <c r="L12" s="89">
        <v>334.47</v>
      </c>
      <c r="M12" s="89">
        <v>223.29</v>
      </c>
      <c r="N12" s="89">
        <v>242.71</v>
      </c>
      <c r="O12" s="89">
        <v>317.28</v>
      </c>
      <c r="P12" s="89">
        <v>266.08</v>
      </c>
      <c r="Q12" s="89">
        <v>10.19</v>
      </c>
      <c r="R12" s="89">
        <v>12.76</v>
      </c>
      <c r="S12" s="89">
        <v>7.57</v>
      </c>
      <c r="T12" s="89">
        <v>11.17</v>
      </c>
      <c r="U12" s="89">
        <v>14.97</v>
      </c>
      <c r="V12" s="89">
        <v>7.87</v>
      </c>
      <c r="W12" s="89">
        <v>7.69</v>
      </c>
      <c r="X12" s="89">
        <v>14.85</v>
      </c>
      <c r="Y12" s="89">
        <v>15.64</v>
      </c>
      <c r="Z12" s="89">
        <v>12.46</v>
      </c>
      <c r="AA12" s="89">
        <v>12.53</v>
      </c>
      <c r="AB12" s="89">
        <v>12.37</v>
      </c>
      <c r="AC12" s="89">
        <v>9.21</v>
      </c>
      <c r="AD12" s="89">
        <v>13.1</v>
      </c>
      <c r="AE12" s="89">
        <v>0</v>
      </c>
      <c r="AF12" s="89">
        <v>0</v>
      </c>
      <c r="AG12" s="89">
        <v>0.26</v>
      </c>
      <c r="AH12" s="89">
        <v>0.18</v>
      </c>
      <c r="AI12" s="89">
        <v>0</v>
      </c>
      <c r="AJ12" s="89">
        <v>2.47</v>
      </c>
      <c r="AK12" s="89">
        <v>1.03</v>
      </c>
      <c r="AL12" s="89">
        <v>2.68</v>
      </c>
      <c r="AM12" s="89">
        <v>0.89</v>
      </c>
      <c r="AN12" s="89">
        <v>0.42</v>
      </c>
      <c r="AO12" s="89">
        <v>1.88</v>
      </c>
      <c r="AP12" s="89">
        <v>1.1</v>
      </c>
      <c r="AQ12" s="89">
        <v>2.13</v>
      </c>
      <c r="AR12" s="89">
        <v>3.77</v>
      </c>
      <c r="AS12" s="89">
        <v>140.51</v>
      </c>
      <c r="AT12" s="89">
        <v>153.46</v>
      </c>
      <c r="AU12" s="89">
        <v>155.3</v>
      </c>
      <c r="AV12" s="89">
        <v>153.43</v>
      </c>
      <c r="AW12" s="89">
        <v>38.52</v>
      </c>
      <c r="AX12" s="89">
        <v>884.03</v>
      </c>
      <c r="AY12" s="89">
        <v>850.72</v>
      </c>
      <c r="AZ12" s="89">
        <v>899.89</v>
      </c>
      <c r="BA12" s="89">
        <v>898.37</v>
      </c>
      <c r="BB12" s="89">
        <v>886.2</v>
      </c>
      <c r="BC12" s="89">
        <v>910.06</v>
      </c>
      <c r="BD12" s="89">
        <v>1001.83</v>
      </c>
      <c r="BE12" s="89">
        <v>997.21</v>
      </c>
      <c r="BF12" s="89">
        <v>1088.56</v>
      </c>
      <c r="BG12" s="89">
        <v>1082.3</v>
      </c>
      <c r="BH12" s="89">
        <v>910.45</v>
      </c>
      <c r="BI12" s="89">
        <v>1027.18</v>
      </c>
      <c r="BJ12" s="89">
        <v>1057.77</v>
      </c>
      <c r="BK12" s="89">
        <v>20.44</v>
      </c>
      <c r="BL12" s="89">
        <v>22.91</v>
      </c>
      <c r="BM12" s="89">
        <v>12.97</v>
      </c>
      <c r="BN12" s="89">
        <v>16.84</v>
      </c>
      <c r="BO12" s="89">
        <v>5.85</v>
      </c>
      <c r="BP12" s="89">
        <v>6.86</v>
      </c>
      <c r="BQ12" s="89">
        <v>8.56</v>
      </c>
      <c r="BR12" s="89">
        <v>13.39</v>
      </c>
      <c r="BS12" s="89">
        <v>10.61</v>
      </c>
      <c r="BT12" s="89">
        <v>6.92</v>
      </c>
      <c r="BU12" s="89">
        <v>10.68</v>
      </c>
      <c r="BV12" s="89">
        <v>15.47</v>
      </c>
      <c r="BW12" s="89">
        <v>4.96</v>
      </c>
      <c r="BX12" s="61">
        <f t="shared" si="0"/>
        <v>16773.2</v>
      </c>
    </row>
    <row r="13" spans="1:76" ht="12.75">
      <c r="A13" s="6">
        <v>9</v>
      </c>
      <c r="B13" s="6" t="s">
        <v>11</v>
      </c>
      <c r="C13" s="89">
        <v>86.89</v>
      </c>
      <c r="D13" s="89">
        <v>117.67</v>
      </c>
      <c r="E13" s="89">
        <v>156.02</v>
      </c>
      <c r="F13" s="89">
        <v>184.37</v>
      </c>
      <c r="G13" s="89">
        <v>253.2</v>
      </c>
      <c r="H13" s="89">
        <v>264.28</v>
      </c>
      <c r="I13" s="89">
        <v>277.21</v>
      </c>
      <c r="J13" s="89">
        <v>272.06</v>
      </c>
      <c r="K13" s="89">
        <v>262.28</v>
      </c>
      <c r="L13" s="89">
        <v>268.43</v>
      </c>
      <c r="M13" s="89">
        <v>221.91</v>
      </c>
      <c r="N13" s="89">
        <v>205.99</v>
      </c>
      <c r="O13" s="89">
        <v>167.77</v>
      </c>
      <c r="P13" s="89">
        <v>182.8</v>
      </c>
      <c r="Q13" s="89">
        <v>3.54</v>
      </c>
      <c r="R13" s="89">
        <v>1.04</v>
      </c>
      <c r="S13" s="89">
        <v>8.46</v>
      </c>
      <c r="T13" s="89">
        <v>7.57</v>
      </c>
      <c r="U13" s="89">
        <v>9.44</v>
      </c>
      <c r="V13" s="89">
        <v>6.77</v>
      </c>
      <c r="W13" s="89">
        <v>11.53</v>
      </c>
      <c r="X13" s="89">
        <v>8.48</v>
      </c>
      <c r="Y13" s="89">
        <v>10.46</v>
      </c>
      <c r="Z13" s="89">
        <v>9.29</v>
      </c>
      <c r="AA13" s="89">
        <v>13.17</v>
      </c>
      <c r="AB13" s="89">
        <v>13.76</v>
      </c>
      <c r="AC13" s="89">
        <v>15.9</v>
      </c>
      <c r="AD13" s="89">
        <v>45.9</v>
      </c>
      <c r="AE13" s="89">
        <v>3.59</v>
      </c>
      <c r="AF13" s="89">
        <v>0</v>
      </c>
      <c r="AG13" s="89">
        <v>0</v>
      </c>
      <c r="AH13" s="89">
        <v>0.91</v>
      </c>
      <c r="AI13" s="89">
        <v>0</v>
      </c>
      <c r="AJ13" s="89">
        <v>1.21</v>
      </c>
      <c r="AK13" s="89">
        <v>1.93</v>
      </c>
      <c r="AL13" s="89">
        <v>4.45</v>
      </c>
      <c r="AM13" s="89">
        <v>3.19</v>
      </c>
      <c r="AN13" s="89">
        <v>3.34</v>
      </c>
      <c r="AO13" s="89">
        <v>0</v>
      </c>
      <c r="AP13" s="89">
        <v>0.97</v>
      </c>
      <c r="AQ13" s="89">
        <v>2.09</v>
      </c>
      <c r="AR13" s="89">
        <v>4.97</v>
      </c>
      <c r="AS13" s="89">
        <v>155.39</v>
      </c>
      <c r="AT13" s="89">
        <v>182.95</v>
      </c>
      <c r="AU13" s="89">
        <v>189.39</v>
      </c>
      <c r="AV13" s="89">
        <v>184.74</v>
      </c>
      <c r="AW13" s="89">
        <v>11.63</v>
      </c>
      <c r="AX13" s="89">
        <v>1023.57</v>
      </c>
      <c r="AY13" s="89">
        <v>960.14</v>
      </c>
      <c r="AZ13" s="89">
        <v>859.04</v>
      </c>
      <c r="BA13" s="89">
        <v>840.14</v>
      </c>
      <c r="BB13" s="89">
        <v>897.35</v>
      </c>
      <c r="BC13" s="89">
        <v>838.08</v>
      </c>
      <c r="BD13" s="89">
        <v>907.53</v>
      </c>
      <c r="BE13" s="89">
        <v>966.75</v>
      </c>
      <c r="BF13" s="89">
        <v>986.73</v>
      </c>
      <c r="BG13" s="89">
        <v>1030.3</v>
      </c>
      <c r="BH13" s="89">
        <v>833.32</v>
      </c>
      <c r="BI13" s="89">
        <v>759.08</v>
      </c>
      <c r="BJ13" s="89">
        <v>712.87</v>
      </c>
      <c r="BK13" s="89">
        <v>16.85</v>
      </c>
      <c r="BL13" s="89">
        <v>19.4</v>
      </c>
      <c r="BM13" s="89">
        <v>6.58</v>
      </c>
      <c r="BN13" s="89">
        <v>8.41</v>
      </c>
      <c r="BO13" s="89">
        <v>4.5</v>
      </c>
      <c r="BP13" s="89">
        <v>4.03</v>
      </c>
      <c r="BQ13" s="89">
        <v>4.35</v>
      </c>
      <c r="BR13" s="89">
        <v>5.36</v>
      </c>
      <c r="BS13" s="89">
        <v>7.47</v>
      </c>
      <c r="BT13" s="89">
        <v>10.3</v>
      </c>
      <c r="BU13" s="89">
        <v>4.35</v>
      </c>
      <c r="BV13" s="89">
        <v>4.23</v>
      </c>
      <c r="BW13" s="89">
        <v>7.34</v>
      </c>
      <c r="BX13" s="61">
        <f t="shared" si="0"/>
        <v>15555.01</v>
      </c>
    </row>
    <row r="14" spans="1:76" ht="12.75">
      <c r="A14" s="6">
        <v>10</v>
      </c>
      <c r="B14" s="6" t="s">
        <v>12</v>
      </c>
      <c r="C14" s="89">
        <v>294.28</v>
      </c>
      <c r="D14" s="89">
        <v>341.28</v>
      </c>
      <c r="E14" s="89">
        <v>568.1</v>
      </c>
      <c r="F14" s="89">
        <v>701.23</v>
      </c>
      <c r="G14" s="89">
        <v>763.11</v>
      </c>
      <c r="H14" s="89">
        <v>694.9</v>
      </c>
      <c r="I14" s="89">
        <v>676.42</v>
      </c>
      <c r="J14" s="89">
        <v>717.46</v>
      </c>
      <c r="K14" s="89">
        <v>608.85</v>
      </c>
      <c r="L14" s="89">
        <v>642.84</v>
      </c>
      <c r="M14" s="89">
        <v>437.22</v>
      </c>
      <c r="N14" s="89">
        <v>464.58</v>
      </c>
      <c r="O14" s="89">
        <v>486.58</v>
      </c>
      <c r="P14" s="89">
        <v>416.88</v>
      </c>
      <c r="Q14" s="89">
        <v>13.35</v>
      </c>
      <c r="R14" s="89">
        <v>12.39</v>
      </c>
      <c r="S14" s="89">
        <v>14.17</v>
      </c>
      <c r="T14" s="89">
        <v>15.34</v>
      </c>
      <c r="U14" s="89">
        <v>16.71</v>
      </c>
      <c r="V14" s="89">
        <v>14.22</v>
      </c>
      <c r="W14" s="89">
        <v>8.97</v>
      </c>
      <c r="X14" s="89">
        <v>5.19</v>
      </c>
      <c r="Y14" s="89">
        <v>13.63</v>
      </c>
      <c r="Z14" s="89">
        <v>15.57</v>
      </c>
      <c r="AA14" s="89">
        <v>18.13</v>
      </c>
      <c r="AB14" s="89">
        <v>17.17</v>
      </c>
      <c r="AC14" s="89">
        <v>21.06</v>
      </c>
      <c r="AD14" s="89">
        <v>13.7</v>
      </c>
      <c r="AE14" s="89">
        <v>6.67</v>
      </c>
      <c r="AF14" s="89">
        <v>7.27</v>
      </c>
      <c r="AG14" s="89">
        <v>7.03</v>
      </c>
      <c r="AH14" s="89">
        <v>3.94</v>
      </c>
      <c r="AI14" s="89">
        <v>4.11</v>
      </c>
      <c r="AJ14" s="89">
        <v>6.53</v>
      </c>
      <c r="AK14" s="89">
        <v>7.46</v>
      </c>
      <c r="AL14" s="89">
        <v>2.54</v>
      </c>
      <c r="AM14" s="89">
        <v>5.25</v>
      </c>
      <c r="AN14" s="89">
        <v>16.95</v>
      </c>
      <c r="AO14" s="89">
        <v>9.11</v>
      </c>
      <c r="AP14" s="89">
        <v>8.86</v>
      </c>
      <c r="AQ14" s="89">
        <v>15.08</v>
      </c>
      <c r="AR14" s="89">
        <v>1.54</v>
      </c>
      <c r="AS14" s="89">
        <v>205.23</v>
      </c>
      <c r="AT14" s="89">
        <v>167.12</v>
      </c>
      <c r="AU14" s="89">
        <v>193.12</v>
      </c>
      <c r="AV14" s="89">
        <v>350.58</v>
      </c>
      <c r="AW14" s="89">
        <v>17.55</v>
      </c>
      <c r="AX14" s="89">
        <v>2253.28</v>
      </c>
      <c r="AY14" s="89">
        <v>1932.48</v>
      </c>
      <c r="AZ14" s="89">
        <v>1798.98</v>
      </c>
      <c r="BA14" s="89">
        <v>1900.27</v>
      </c>
      <c r="BB14" s="89">
        <v>1968.67</v>
      </c>
      <c r="BC14" s="89">
        <v>1973.96</v>
      </c>
      <c r="BD14" s="89">
        <v>2063.59</v>
      </c>
      <c r="BE14" s="89">
        <v>2060.19</v>
      </c>
      <c r="BF14" s="89">
        <v>2101.9</v>
      </c>
      <c r="BG14" s="89">
        <v>2072.42</v>
      </c>
      <c r="BH14" s="89">
        <v>2210.53</v>
      </c>
      <c r="BI14" s="89">
        <v>2283.24</v>
      </c>
      <c r="BJ14" s="89">
        <v>1904.52</v>
      </c>
      <c r="BK14" s="89">
        <v>34.51</v>
      </c>
      <c r="BL14" s="89">
        <v>38.36</v>
      </c>
      <c r="BM14" s="89">
        <v>17</v>
      </c>
      <c r="BN14" s="89">
        <v>22.1</v>
      </c>
      <c r="BO14" s="89">
        <v>14.86</v>
      </c>
      <c r="BP14" s="89">
        <v>17.15</v>
      </c>
      <c r="BQ14" s="89">
        <v>22.83</v>
      </c>
      <c r="BR14" s="89">
        <v>34.95</v>
      </c>
      <c r="BS14" s="89">
        <v>30.08</v>
      </c>
      <c r="BT14" s="89">
        <v>19.16</v>
      </c>
      <c r="BU14" s="89">
        <v>26.67</v>
      </c>
      <c r="BV14" s="89">
        <v>30.18</v>
      </c>
      <c r="BW14" s="89">
        <v>16.99</v>
      </c>
      <c r="BX14" s="61">
        <f t="shared" si="0"/>
        <v>35898.14</v>
      </c>
    </row>
    <row r="15" spans="1:76" ht="12.75">
      <c r="A15" s="6">
        <v>11</v>
      </c>
      <c r="B15" s="6" t="s">
        <v>13</v>
      </c>
      <c r="C15" s="89">
        <v>244.82</v>
      </c>
      <c r="D15" s="89">
        <v>329.09</v>
      </c>
      <c r="E15" s="89">
        <v>379.7</v>
      </c>
      <c r="F15" s="89">
        <v>473.59</v>
      </c>
      <c r="G15" s="89">
        <v>581.87</v>
      </c>
      <c r="H15" s="89">
        <v>698.19</v>
      </c>
      <c r="I15" s="89">
        <v>669.41</v>
      </c>
      <c r="J15" s="89">
        <v>703.56</v>
      </c>
      <c r="K15" s="89">
        <v>711.45</v>
      </c>
      <c r="L15" s="89">
        <v>694.43</v>
      </c>
      <c r="M15" s="89">
        <v>585.43</v>
      </c>
      <c r="N15" s="89">
        <v>537.93</v>
      </c>
      <c r="O15" s="89">
        <v>484.37</v>
      </c>
      <c r="P15" s="89">
        <v>664.54</v>
      </c>
      <c r="Q15" s="89">
        <v>30.63</v>
      </c>
      <c r="R15" s="89">
        <v>23.15</v>
      </c>
      <c r="S15" s="89">
        <v>12.64</v>
      </c>
      <c r="T15" s="89">
        <v>8</v>
      </c>
      <c r="U15" s="89">
        <v>15.15</v>
      </c>
      <c r="V15" s="89">
        <v>10.51</v>
      </c>
      <c r="W15" s="89">
        <v>9.34</v>
      </c>
      <c r="X15" s="89">
        <v>8.59</v>
      </c>
      <c r="Y15" s="89">
        <v>13.1</v>
      </c>
      <c r="Z15" s="89">
        <v>20.12</v>
      </c>
      <c r="AA15" s="89">
        <v>11.24</v>
      </c>
      <c r="AB15" s="89">
        <v>17.71</v>
      </c>
      <c r="AC15" s="89">
        <v>12.05</v>
      </c>
      <c r="AD15" s="89">
        <v>30.72</v>
      </c>
      <c r="AE15" s="89">
        <v>16.2</v>
      </c>
      <c r="AF15" s="89">
        <v>8.84</v>
      </c>
      <c r="AG15" s="89">
        <v>16.53</v>
      </c>
      <c r="AH15" s="89">
        <v>10.72</v>
      </c>
      <c r="AI15" s="89">
        <v>9.39</v>
      </c>
      <c r="AJ15" s="89">
        <v>8.2</v>
      </c>
      <c r="AK15" s="89">
        <v>9.01</v>
      </c>
      <c r="AL15" s="89">
        <v>6.36</v>
      </c>
      <c r="AM15" s="89">
        <v>8.87</v>
      </c>
      <c r="AN15" s="89">
        <v>9.16</v>
      </c>
      <c r="AO15" s="89">
        <v>12.63</v>
      </c>
      <c r="AP15" s="89">
        <v>8.39</v>
      </c>
      <c r="AQ15" s="89">
        <v>6.8</v>
      </c>
      <c r="AR15" s="89">
        <v>17.29</v>
      </c>
      <c r="AS15" s="89">
        <v>161.07</v>
      </c>
      <c r="AT15" s="89">
        <v>161.69</v>
      </c>
      <c r="AU15" s="89">
        <v>174.07</v>
      </c>
      <c r="AV15" s="89">
        <v>163.1</v>
      </c>
      <c r="AW15" s="89">
        <v>92.6</v>
      </c>
      <c r="AX15" s="89">
        <v>2121.71</v>
      </c>
      <c r="AY15" s="89">
        <v>2017.86</v>
      </c>
      <c r="AZ15" s="89">
        <v>2196.82</v>
      </c>
      <c r="BA15" s="89">
        <v>2164.6</v>
      </c>
      <c r="BB15" s="89">
        <v>2029.52</v>
      </c>
      <c r="BC15" s="89">
        <v>2006.81</v>
      </c>
      <c r="BD15" s="89">
        <v>2161.64</v>
      </c>
      <c r="BE15" s="89">
        <v>2103.97</v>
      </c>
      <c r="BF15" s="89">
        <v>2207.48</v>
      </c>
      <c r="BG15" s="89">
        <v>2265.56</v>
      </c>
      <c r="BH15" s="89">
        <v>1800.07</v>
      </c>
      <c r="BI15" s="89">
        <v>1894.31</v>
      </c>
      <c r="BJ15" s="89">
        <v>2513.92</v>
      </c>
      <c r="BK15" s="89">
        <v>1022.61</v>
      </c>
      <c r="BL15" s="89">
        <v>878.96</v>
      </c>
      <c r="BM15" s="89">
        <v>705.01</v>
      </c>
      <c r="BN15" s="89">
        <v>447.27</v>
      </c>
      <c r="BO15" s="89">
        <v>344.79</v>
      </c>
      <c r="BP15" s="89">
        <v>299.86</v>
      </c>
      <c r="BQ15" s="89">
        <v>236.03</v>
      </c>
      <c r="BR15" s="89">
        <v>219.47</v>
      </c>
      <c r="BS15" s="89">
        <v>178.25</v>
      </c>
      <c r="BT15" s="89">
        <v>229.15</v>
      </c>
      <c r="BU15" s="89">
        <v>212.88</v>
      </c>
      <c r="BV15" s="89">
        <v>217.65</v>
      </c>
      <c r="BW15" s="89">
        <v>233.71</v>
      </c>
      <c r="BX15" s="61">
        <f t="shared" si="0"/>
        <v>41592.16</v>
      </c>
    </row>
    <row r="16" spans="1:76" ht="12.75">
      <c r="A16" s="6">
        <v>12</v>
      </c>
      <c r="B16" s="6" t="s">
        <v>14</v>
      </c>
      <c r="C16" s="89">
        <v>128.5</v>
      </c>
      <c r="D16" s="89">
        <v>153.76</v>
      </c>
      <c r="E16" s="89">
        <v>146.06</v>
      </c>
      <c r="F16" s="89">
        <v>156.38</v>
      </c>
      <c r="G16" s="89">
        <v>171</v>
      </c>
      <c r="H16" s="89">
        <v>178.88</v>
      </c>
      <c r="I16" s="89">
        <v>158.45</v>
      </c>
      <c r="J16" s="89">
        <v>145.19</v>
      </c>
      <c r="K16" s="89">
        <v>152.39</v>
      </c>
      <c r="L16" s="89">
        <v>149.47</v>
      </c>
      <c r="M16" s="89">
        <v>149.7</v>
      </c>
      <c r="N16" s="89">
        <v>100.64</v>
      </c>
      <c r="O16" s="89">
        <v>99.8</v>
      </c>
      <c r="P16" s="89">
        <v>96.15</v>
      </c>
      <c r="Q16" s="89">
        <v>5.7</v>
      </c>
      <c r="R16" s="89">
        <v>8.66</v>
      </c>
      <c r="S16" s="89">
        <v>1.01</v>
      </c>
      <c r="T16" s="89">
        <v>2.14</v>
      </c>
      <c r="U16" s="89">
        <v>0.96</v>
      </c>
      <c r="V16" s="89">
        <v>3.5</v>
      </c>
      <c r="W16" s="89">
        <v>2.16</v>
      </c>
      <c r="X16" s="89">
        <v>1.05</v>
      </c>
      <c r="Y16" s="89">
        <v>0</v>
      </c>
      <c r="Z16" s="89">
        <v>3.15</v>
      </c>
      <c r="AA16" s="89">
        <v>3.95</v>
      </c>
      <c r="AB16" s="89">
        <v>2.02</v>
      </c>
      <c r="AC16" s="89">
        <v>0.96</v>
      </c>
      <c r="AD16" s="89">
        <v>5.58</v>
      </c>
      <c r="AE16" s="89">
        <v>0</v>
      </c>
      <c r="AF16" s="89">
        <v>0.13</v>
      </c>
      <c r="AG16" s="89">
        <v>1.2</v>
      </c>
      <c r="AH16" s="89">
        <v>2.43</v>
      </c>
      <c r="AI16" s="89">
        <v>1.73</v>
      </c>
      <c r="AJ16" s="89">
        <v>1.39</v>
      </c>
      <c r="AK16" s="89">
        <v>0</v>
      </c>
      <c r="AL16" s="89">
        <v>0.5</v>
      </c>
      <c r="AM16" s="89">
        <v>4.13</v>
      </c>
      <c r="AN16" s="89">
        <v>2.61</v>
      </c>
      <c r="AO16" s="89">
        <v>1.44</v>
      </c>
      <c r="AP16" s="89">
        <v>0.87</v>
      </c>
      <c r="AQ16" s="89">
        <v>0.93</v>
      </c>
      <c r="AR16" s="89">
        <v>0.22</v>
      </c>
      <c r="AS16" s="89">
        <v>76.84</v>
      </c>
      <c r="AT16" s="89">
        <v>46.77</v>
      </c>
      <c r="AU16" s="89">
        <v>83.28</v>
      </c>
      <c r="AV16" s="89">
        <v>112.52</v>
      </c>
      <c r="AW16" s="89">
        <v>10.94</v>
      </c>
      <c r="AX16" s="89">
        <v>738.59</v>
      </c>
      <c r="AY16" s="89">
        <v>711.83</v>
      </c>
      <c r="AZ16" s="89">
        <v>685.96</v>
      </c>
      <c r="BA16" s="89">
        <v>625.45</v>
      </c>
      <c r="BB16" s="89">
        <v>685.96</v>
      </c>
      <c r="BC16" s="89">
        <v>612.77</v>
      </c>
      <c r="BD16" s="89">
        <v>629.51</v>
      </c>
      <c r="BE16" s="89">
        <v>608.42</v>
      </c>
      <c r="BF16" s="89">
        <v>578.69</v>
      </c>
      <c r="BG16" s="89">
        <v>584.43</v>
      </c>
      <c r="BH16" s="89">
        <v>460.94</v>
      </c>
      <c r="BI16" s="89">
        <v>453.65</v>
      </c>
      <c r="BJ16" s="89">
        <v>337.4</v>
      </c>
      <c r="BK16" s="89">
        <v>7.34</v>
      </c>
      <c r="BL16" s="89">
        <v>6.97</v>
      </c>
      <c r="BM16" s="89">
        <v>3.52</v>
      </c>
      <c r="BN16" s="89">
        <v>5.15</v>
      </c>
      <c r="BO16" s="89">
        <v>5.49</v>
      </c>
      <c r="BP16" s="89">
        <v>2.09</v>
      </c>
      <c r="BQ16" s="89">
        <v>1.65</v>
      </c>
      <c r="BR16" s="89">
        <v>7.78</v>
      </c>
      <c r="BS16" s="89">
        <v>2.62</v>
      </c>
      <c r="BT16" s="89">
        <v>4.13</v>
      </c>
      <c r="BU16" s="89">
        <v>0.84</v>
      </c>
      <c r="BV16" s="89">
        <v>1.48</v>
      </c>
      <c r="BW16" s="89">
        <v>1.63</v>
      </c>
      <c r="BX16" s="61">
        <f t="shared" si="0"/>
        <v>10139.43</v>
      </c>
    </row>
    <row r="17" spans="1:76" ht="12.75">
      <c r="A17" s="6">
        <v>13</v>
      </c>
      <c r="B17" s="46" t="s">
        <v>15</v>
      </c>
      <c r="C17" s="89">
        <v>1573.09</v>
      </c>
      <c r="D17" s="89">
        <v>1446.71</v>
      </c>
      <c r="E17" s="89">
        <v>3360.69</v>
      </c>
      <c r="F17" s="89">
        <v>4814.39</v>
      </c>
      <c r="G17" s="89">
        <v>5895.63</v>
      </c>
      <c r="H17" s="89">
        <v>6482.92</v>
      </c>
      <c r="I17" s="89">
        <v>7028.24</v>
      </c>
      <c r="J17" s="89">
        <v>6738.03</v>
      </c>
      <c r="K17" s="89">
        <v>6841.54</v>
      </c>
      <c r="L17" s="89">
        <v>6483.41</v>
      </c>
      <c r="M17" s="89">
        <v>6822.31</v>
      </c>
      <c r="N17" s="89">
        <v>5925.22</v>
      </c>
      <c r="O17" s="89">
        <v>5571.39</v>
      </c>
      <c r="P17" s="89">
        <v>5547.53</v>
      </c>
      <c r="Q17" s="89">
        <v>609.43</v>
      </c>
      <c r="R17" s="89">
        <v>166.22</v>
      </c>
      <c r="S17" s="89">
        <v>183.71</v>
      </c>
      <c r="T17" s="89">
        <v>174.67</v>
      </c>
      <c r="U17" s="89">
        <v>178.62</v>
      </c>
      <c r="V17" s="89">
        <v>175.52</v>
      </c>
      <c r="W17" s="89">
        <v>173.45</v>
      </c>
      <c r="X17" s="89">
        <v>158.38</v>
      </c>
      <c r="Y17" s="89">
        <v>164.58</v>
      </c>
      <c r="Z17" s="89">
        <v>151.05</v>
      </c>
      <c r="AA17" s="89">
        <v>148.42</v>
      </c>
      <c r="AB17" s="89">
        <v>135</v>
      </c>
      <c r="AC17" s="89">
        <v>120.95</v>
      </c>
      <c r="AD17" s="89">
        <v>395.24</v>
      </c>
      <c r="AE17" s="89">
        <v>68.49</v>
      </c>
      <c r="AF17" s="89">
        <v>14.4</v>
      </c>
      <c r="AG17" s="89">
        <v>15.68</v>
      </c>
      <c r="AH17" s="89">
        <v>13.96</v>
      </c>
      <c r="AI17" s="89">
        <v>15.15</v>
      </c>
      <c r="AJ17" s="89">
        <v>15.24</v>
      </c>
      <c r="AK17" s="89">
        <v>15.27</v>
      </c>
      <c r="AL17" s="89">
        <v>15.77</v>
      </c>
      <c r="AM17" s="89">
        <v>21.37</v>
      </c>
      <c r="AN17" s="89">
        <v>31.58</v>
      </c>
      <c r="AO17" s="89">
        <v>29.14</v>
      </c>
      <c r="AP17" s="89">
        <v>22.1</v>
      </c>
      <c r="AQ17" s="89">
        <v>25.96</v>
      </c>
      <c r="AR17" s="89">
        <v>54.95</v>
      </c>
      <c r="AS17" s="89">
        <v>1460.87</v>
      </c>
      <c r="AT17" s="89">
        <v>2456.54</v>
      </c>
      <c r="AU17" s="89">
        <v>2213.71</v>
      </c>
      <c r="AV17" s="89">
        <v>3354.6</v>
      </c>
      <c r="AW17" s="89">
        <v>0</v>
      </c>
      <c r="AX17" s="89">
        <v>16094.27</v>
      </c>
      <c r="AY17" s="89">
        <v>16399.04</v>
      </c>
      <c r="AZ17" s="89">
        <v>18590.87</v>
      </c>
      <c r="BA17" s="89">
        <v>18607.05</v>
      </c>
      <c r="BB17" s="89">
        <v>18273.06</v>
      </c>
      <c r="BC17" s="89">
        <v>17608.18</v>
      </c>
      <c r="BD17" s="89">
        <v>17412.43</v>
      </c>
      <c r="BE17" s="89">
        <v>17813.54</v>
      </c>
      <c r="BF17" s="89">
        <v>17660.96</v>
      </c>
      <c r="BG17" s="89">
        <v>18241.11</v>
      </c>
      <c r="BH17" s="89">
        <v>14528.48</v>
      </c>
      <c r="BI17" s="89">
        <v>13845.67</v>
      </c>
      <c r="BJ17" s="89">
        <v>12502.46</v>
      </c>
      <c r="BK17" s="89">
        <v>8056.72</v>
      </c>
      <c r="BL17" s="89">
        <v>5972.22</v>
      </c>
      <c r="BM17" s="89">
        <v>2811.77</v>
      </c>
      <c r="BN17" s="89">
        <v>2364.33</v>
      </c>
      <c r="BO17" s="89">
        <v>1409.09</v>
      </c>
      <c r="BP17" s="89">
        <v>1206.64</v>
      </c>
      <c r="BQ17" s="89">
        <v>1795.31</v>
      </c>
      <c r="BR17" s="89">
        <v>1952.42</v>
      </c>
      <c r="BS17" s="89">
        <v>1949.25</v>
      </c>
      <c r="BT17" s="89">
        <v>2704.13</v>
      </c>
      <c r="BU17" s="89">
        <v>2016.57</v>
      </c>
      <c r="BV17" s="89">
        <v>1969.36</v>
      </c>
      <c r="BW17" s="89">
        <v>1130.74</v>
      </c>
      <c r="BX17" s="61">
        <f t="shared" si="0"/>
        <v>340226.79</v>
      </c>
    </row>
    <row r="18" spans="1:76" ht="12.75">
      <c r="A18" s="6">
        <v>14</v>
      </c>
      <c r="B18" s="6" t="s">
        <v>72</v>
      </c>
      <c r="C18" s="89">
        <v>47.74</v>
      </c>
      <c r="D18" s="89">
        <v>55.79</v>
      </c>
      <c r="E18" s="89">
        <v>57.65</v>
      </c>
      <c r="F18" s="89">
        <v>73.11</v>
      </c>
      <c r="G18" s="89">
        <v>89.97</v>
      </c>
      <c r="H18" s="89">
        <v>62.78</v>
      </c>
      <c r="I18" s="89">
        <v>57.47</v>
      </c>
      <c r="J18" s="89">
        <v>59.45</v>
      </c>
      <c r="K18" s="89">
        <v>51.3</v>
      </c>
      <c r="L18" s="89">
        <v>62.97</v>
      </c>
      <c r="M18" s="89">
        <v>111.2</v>
      </c>
      <c r="N18" s="89">
        <v>110.34</v>
      </c>
      <c r="O18" s="89">
        <v>86.18</v>
      </c>
      <c r="P18" s="89">
        <v>54.99</v>
      </c>
      <c r="Q18" s="89">
        <v>1</v>
      </c>
      <c r="R18" s="89">
        <v>0</v>
      </c>
      <c r="S18" s="89">
        <v>0</v>
      </c>
      <c r="T18" s="89">
        <v>2.1</v>
      </c>
      <c r="U18" s="89">
        <v>0.96</v>
      </c>
      <c r="V18" s="89">
        <v>0</v>
      </c>
      <c r="W18" s="89">
        <v>0</v>
      </c>
      <c r="X18" s="89">
        <v>0</v>
      </c>
      <c r="Y18" s="89">
        <v>0.7</v>
      </c>
      <c r="Z18" s="89">
        <v>0.47</v>
      </c>
      <c r="AA18" s="89">
        <v>0</v>
      </c>
      <c r="AB18" s="89">
        <v>0</v>
      </c>
      <c r="AC18" s="89">
        <v>0</v>
      </c>
      <c r="AD18" s="89">
        <v>1.03</v>
      </c>
      <c r="AE18" s="89">
        <v>2.37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1.06</v>
      </c>
      <c r="AL18" s="89">
        <v>2.03</v>
      </c>
      <c r="AM18" s="89">
        <v>0.95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60.53</v>
      </c>
      <c r="AT18" s="89">
        <v>33.83</v>
      </c>
      <c r="AU18" s="89">
        <v>30.5</v>
      </c>
      <c r="AV18" s="89">
        <v>48.04</v>
      </c>
      <c r="AW18" s="89">
        <v>8.29</v>
      </c>
      <c r="AX18" s="89">
        <v>303.16</v>
      </c>
      <c r="AY18" s="89">
        <v>238.13</v>
      </c>
      <c r="AZ18" s="89">
        <v>238.27</v>
      </c>
      <c r="BA18" s="89">
        <v>254.98</v>
      </c>
      <c r="BB18" s="89">
        <v>312.75</v>
      </c>
      <c r="BC18" s="89">
        <v>277.76</v>
      </c>
      <c r="BD18" s="89">
        <v>260.18</v>
      </c>
      <c r="BE18" s="89">
        <v>260.99</v>
      </c>
      <c r="BF18" s="89">
        <v>275.85</v>
      </c>
      <c r="BG18" s="89">
        <v>343.58</v>
      </c>
      <c r="BH18" s="89">
        <v>259.73</v>
      </c>
      <c r="BI18" s="89">
        <v>180.36</v>
      </c>
      <c r="BJ18" s="89">
        <v>143.23</v>
      </c>
      <c r="BK18" s="89">
        <v>69.96</v>
      </c>
      <c r="BL18" s="89">
        <v>115.6</v>
      </c>
      <c r="BM18" s="89">
        <v>111.07</v>
      </c>
      <c r="BN18" s="89">
        <v>52.31</v>
      </c>
      <c r="BO18" s="89">
        <v>22.43</v>
      </c>
      <c r="BP18" s="89">
        <v>19.74</v>
      </c>
      <c r="BQ18" s="89">
        <v>7.21</v>
      </c>
      <c r="BR18" s="89">
        <v>9.61</v>
      </c>
      <c r="BS18" s="89">
        <v>8.84</v>
      </c>
      <c r="BT18" s="89">
        <v>4.44</v>
      </c>
      <c r="BU18" s="89">
        <v>0.77</v>
      </c>
      <c r="BV18" s="89">
        <v>0.65</v>
      </c>
      <c r="BW18" s="89">
        <v>0</v>
      </c>
      <c r="BX18" s="61">
        <f t="shared" si="0"/>
        <v>4946.4</v>
      </c>
    </row>
    <row r="19" spans="1:76" ht="12.75">
      <c r="A19" s="6">
        <v>15</v>
      </c>
      <c r="B19" s="6" t="s">
        <v>16</v>
      </c>
      <c r="C19" s="89">
        <v>53.52</v>
      </c>
      <c r="D19" s="89">
        <v>51.42</v>
      </c>
      <c r="E19" s="89">
        <v>32.69</v>
      </c>
      <c r="F19" s="89">
        <v>32.15</v>
      </c>
      <c r="G19" s="89">
        <v>27.72</v>
      </c>
      <c r="H19" s="89">
        <v>41.8</v>
      </c>
      <c r="I19" s="89">
        <v>31.2</v>
      </c>
      <c r="J19" s="89">
        <v>32.61</v>
      </c>
      <c r="K19" s="89">
        <v>28.54</v>
      </c>
      <c r="L19" s="89">
        <v>34.33</v>
      </c>
      <c r="M19" s="89">
        <v>23.1</v>
      </c>
      <c r="N19" s="89">
        <v>25.32</v>
      </c>
      <c r="O19" s="89">
        <v>22.03</v>
      </c>
      <c r="P19" s="89">
        <v>19.34</v>
      </c>
      <c r="Q19" s="89">
        <v>0</v>
      </c>
      <c r="R19" s="89">
        <v>4.74</v>
      </c>
      <c r="S19" s="89">
        <v>1</v>
      </c>
      <c r="T19" s="89">
        <v>0</v>
      </c>
      <c r="U19" s="89">
        <v>0</v>
      </c>
      <c r="V19" s="89">
        <v>1.13</v>
      </c>
      <c r="W19" s="89">
        <v>0.98</v>
      </c>
      <c r="X19" s="89">
        <v>1.03</v>
      </c>
      <c r="Y19" s="89">
        <v>1.07</v>
      </c>
      <c r="Z19" s="89">
        <v>2.7</v>
      </c>
      <c r="AA19" s="89">
        <v>0</v>
      </c>
      <c r="AB19" s="89">
        <v>0.65</v>
      </c>
      <c r="AC19" s="89">
        <v>1.22</v>
      </c>
      <c r="AD19" s="89">
        <v>3.23</v>
      </c>
      <c r="AE19" s="89">
        <v>0</v>
      </c>
      <c r="AF19" s="89">
        <v>0.98</v>
      </c>
      <c r="AG19" s="89">
        <v>1.02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0.19</v>
      </c>
      <c r="AO19" s="89">
        <v>0</v>
      </c>
      <c r="AP19" s="89">
        <v>0.16</v>
      </c>
      <c r="AQ19" s="89">
        <v>0</v>
      </c>
      <c r="AR19" s="89">
        <v>0.81</v>
      </c>
      <c r="AS19" s="89">
        <v>11.77</v>
      </c>
      <c r="AT19" s="89">
        <v>22.98</v>
      </c>
      <c r="AU19" s="89">
        <v>13.5</v>
      </c>
      <c r="AV19" s="89">
        <v>22.47</v>
      </c>
      <c r="AW19" s="89">
        <v>2.03</v>
      </c>
      <c r="AX19" s="89">
        <v>155.73</v>
      </c>
      <c r="AY19" s="89">
        <v>131.3</v>
      </c>
      <c r="AZ19" s="89">
        <v>127.66</v>
      </c>
      <c r="BA19" s="89">
        <v>151.44</v>
      </c>
      <c r="BB19" s="89">
        <v>124.15</v>
      </c>
      <c r="BC19" s="89">
        <v>121.9</v>
      </c>
      <c r="BD19" s="89">
        <v>111.29</v>
      </c>
      <c r="BE19" s="89">
        <v>110.19</v>
      </c>
      <c r="BF19" s="89">
        <v>90.96</v>
      </c>
      <c r="BG19" s="89">
        <v>130.11</v>
      </c>
      <c r="BH19" s="89">
        <v>78.01</v>
      </c>
      <c r="BI19" s="89">
        <v>101.15</v>
      </c>
      <c r="BJ19" s="89">
        <v>76.23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61">
        <f t="shared" si="0"/>
        <v>2059.55</v>
      </c>
    </row>
    <row r="20" spans="1:76" ht="12.75">
      <c r="A20" s="6">
        <v>16</v>
      </c>
      <c r="B20" s="6" t="s">
        <v>17</v>
      </c>
      <c r="C20" s="89">
        <v>509.05</v>
      </c>
      <c r="D20" s="89">
        <v>933.95</v>
      </c>
      <c r="E20" s="89">
        <v>1295.09</v>
      </c>
      <c r="F20" s="89">
        <v>1573.88</v>
      </c>
      <c r="G20" s="89">
        <v>2027.51</v>
      </c>
      <c r="H20" s="89">
        <v>1970.76</v>
      </c>
      <c r="I20" s="89">
        <v>1912.98</v>
      </c>
      <c r="J20" s="89">
        <v>1996.26</v>
      </c>
      <c r="K20" s="89">
        <v>1942.53</v>
      </c>
      <c r="L20" s="89">
        <v>1790.16</v>
      </c>
      <c r="M20" s="89">
        <v>1838.9</v>
      </c>
      <c r="N20" s="89">
        <v>1394.52</v>
      </c>
      <c r="O20" s="89">
        <v>1187.54</v>
      </c>
      <c r="P20" s="89">
        <v>1091.37</v>
      </c>
      <c r="Q20" s="89">
        <v>76.38</v>
      </c>
      <c r="R20" s="89">
        <v>67.43</v>
      </c>
      <c r="S20" s="89">
        <v>56</v>
      </c>
      <c r="T20" s="89">
        <v>55.28</v>
      </c>
      <c r="U20" s="89">
        <v>57.28</v>
      </c>
      <c r="V20" s="89">
        <v>39.45</v>
      </c>
      <c r="W20" s="89">
        <v>48.79</v>
      </c>
      <c r="X20" s="89">
        <v>60.69</v>
      </c>
      <c r="Y20" s="89">
        <v>58.01</v>
      </c>
      <c r="Z20" s="89">
        <v>60.07</v>
      </c>
      <c r="AA20" s="89">
        <v>79.22</v>
      </c>
      <c r="AB20" s="89">
        <v>75.26</v>
      </c>
      <c r="AC20" s="89">
        <v>50.18</v>
      </c>
      <c r="AD20" s="89">
        <v>175.32</v>
      </c>
      <c r="AE20" s="89">
        <v>16.18</v>
      </c>
      <c r="AF20" s="89">
        <v>21.48</v>
      </c>
      <c r="AG20" s="89">
        <v>12.46</v>
      </c>
      <c r="AH20" s="89">
        <v>15.59</v>
      </c>
      <c r="AI20" s="89">
        <v>23.85</v>
      </c>
      <c r="AJ20" s="89">
        <v>18.58</v>
      </c>
      <c r="AK20" s="89">
        <v>26.94</v>
      </c>
      <c r="AL20" s="89">
        <v>25.84</v>
      </c>
      <c r="AM20" s="89">
        <v>18.82</v>
      </c>
      <c r="AN20" s="89">
        <v>19.79</v>
      </c>
      <c r="AO20" s="89">
        <v>35.25</v>
      </c>
      <c r="AP20" s="89">
        <v>21.82</v>
      </c>
      <c r="AQ20" s="89">
        <v>20.57</v>
      </c>
      <c r="AR20" s="89">
        <v>106.18</v>
      </c>
      <c r="AS20" s="89">
        <v>647.82</v>
      </c>
      <c r="AT20" s="89">
        <v>536.25</v>
      </c>
      <c r="AU20" s="89">
        <v>565.54</v>
      </c>
      <c r="AV20" s="89">
        <v>638.82</v>
      </c>
      <c r="AW20" s="89">
        <v>309.54</v>
      </c>
      <c r="AX20" s="89">
        <v>9219.84</v>
      </c>
      <c r="AY20" s="89">
        <v>8756.21</v>
      </c>
      <c r="AZ20" s="89">
        <v>8365.79</v>
      </c>
      <c r="BA20" s="89">
        <v>8307.92</v>
      </c>
      <c r="BB20" s="89">
        <v>7509.02</v>
      </c>
      <c r="BC20" s="89">
        <v>7200.46</v>
      </c>
      <c r="BD20" s="89">
        <v>7005.86</v>
      </c>
      <c r="BE20" s="89">
        <v>7038.67</v>
      </c>
      <c r="BF20" s="89">
        <v>6569.84</v>
      </c>
      <c r="BG20" s="89">
        <v>6766.3</v>
      </c>
      <c r="BH20" s="89">
        <v>6467.75</v>
      </c>
      <c r="BI20" s="89">
        <v>6563.62</v>
      </c>
      <c r="BJ20" s="89">
        <v>5368.88</v>
      </c>
      <c r="BK20" s="89">
        <v>298.26</v>
      </c>
      <c r="BL20" s="89">
        <v>228.11</v>
      </c>
      <c r="BM20" s="89">
        <v>181.22</v>
      </c>
      <c r="BN20" s="89">
        <v>186.08</v>
      </c>
      <c r="BO20" s="89">
        <v>145.66</v>
      </c>
      <c r="BP20" s="89">
        <v>172.33</v>
      </c>
      <c r="BQ20" s="89">
        <v>200.95</v>
      </c>
      <c r="BR20" s="89">
        <v>227.49</v>
      </c>
      <c r="BS20" s="89">
        <v>215.04</v>
      </c>
      <c r="BT20" s="89">
        <v>194.02</v>
      </c>
      <c r="BU20" s="89">
        <v>244.74</v>
      </c>
      <c r="BV20" s="89">
        <v>249.33</v>
      </c>
      <c r="BW20" s="89">
        <v>152.74</v>
      </c>
      <c r="BX20" s="61">
        <f t="shared" si="0"/>
        <v>123341.31</v>
      </c>
    </row>
    <row r="21" spans="1:76" ht="12.75">
      <c r="A21" s="6">
        <v>17</v>
      </c>
      <c r="B21" s="6" t="s">
        <v>18</v>
      </c>
      <c r="C21" s="89">
        <v>249.43</v>
      </c>
      <c r="D21" s="89">
        <v>481.05</v>
      </c>
      <c r="E21" s="89">
        <v>599.85</v>
      </c>
      <c r="F21" s="89">
        <v>619.52</v>
      </c>
      <c r="G21" s="89">
        <v>828.18</v>
      </c>
      <c r="H21" s="89">
        <v>649.03</v>
      </c>
      <c r="I21" s="89">
        <v>691.33</v>
      </c>
      <c r="J21" s="89">
        <v>657.16</v>
      </c>
      <c r="K21" s="89">
        <v>623.36</v>
      </c>
      <c r="L21" s="89">
        <v>632.76</v>
      </c>
      <c r="M21" s="89">
        <v>750.46</v>
      </c>
      <c r="N21" s="89">
        <v>626.64</v>
      </c>
      <c r="O21" s="89">
        <v>470.66</v>
      </c>
      <c r="P21" s="89">
        <v>536.13</v>
      </c>
      <c r="Q21" s="89">
        <v>46.64</v>
      </c>
      <c r="R21" s="89">
        <v>18.4</v>
      </c>
      <c r="S21" s="89">
        <v>14.38</v>
      </c>
      <c r="T21" s="89">
        <v>9.32</v>
      </c>
      <c r="U21" s="89">
        <v>15.86</v>
      </c>
      <c r="V21" s="89">
        <v>15.99</v>
      </c>
      <c r="W21" s="89">
        <v>7.09</v>
      </c>
      <c r="X21" s="89">
        <v>15.45</v>
      </c>
      <c r="Y21" s="89">
        <v>26.75</v>
      </c>
      <c r="Z21" s="89">
        <v>24.56</v>
      </c>
      <c r="AA21" s="89">
        <v>16.26</v>
      </c>
      <c r="AB21" s="89">
        <v>18.95</v>
      </c>
      <c r="AC21" s="89">
        <v>11.52</v>
      </c>
      <c r="AD21" s="89">
        <v>31.67</v>
      </c>
      <c r="AE21" s="89">
        <v>8.95</v>
      </c>
      <c r="AF21" s="89">
        <v>2.7</v>
      </c>
      <c r="AG21" s="89">
        <v>7.59</v>
      </c>
      <c r="AH21" s="89">
        <v>7.58</v>
      </c>
      <c r="AI21" s="89">
        <v>23.74</v>
      </c>
      <c r="AJ21" s="89">
        <v>11.75</v>
      </c>
      <c r="AK21" s="89">
        <v>18.87</v>
      </c>
      <c r="AL21" s="89">
        <v>12.19</v>
      </c>
      <c r="AM21" s="89">
        <v>4.08</v>
      </c>
      <c r="AN21" s="89">
        <v>13.15</v>
      </c>
      <c r="AO21" s="89">
        <v>10.93</v>
      </c>
      <c r="AP21" s="89">
        <v>9.26</v>
      </c>
      <c r="AQ21" s="89">
        <v>9.26</v>
      </c>
      <c r="AR21" s="89">
        <v>16.91</v>
      </c>
      <c r="AS21" s="89">
        <v>396.72</v>
      </c>
      <c r="AT21" s="89">
        <v>206.28</v>
      </c>
      <c r="AU21" s="89">
        <v>226.73</v>
      </c>
      <c r="AV21" s="89">
        <v>331.32</v>
      </c>
      <c r="AW21" s="89">
        <v>66.68</v>
      </c>
      <c r="AX21" s="89">
        <v>2740.09</v>
      </c>
      <c r="AY21" s="89">
        <v>2440.73</v>
      </c>
      <c r="AZ21" s="89">
        <v>2425.06</v>
      </c>
      <c r="BA21" s="89">
        <v>2400.92</v>
      </c>
      <c r="BB21" s="89">
        <v>2338.26</v>
      </c>
      <c r="BC21" s="89">
        <v>2329.82</v>
      </c>
      <c r="BD21" s="89">
        <v>2173.72</v>
      </c>
      <c r="BE21" s="89">
        <v>2365.65</v>
      </c>
      <c r="BF21" s="89">
        <v>2216.87</v>
      </c>
      <c r="BG21" s="89">
        <v>2417.66</v>
      </c>
      <c r="BH21" s="89">
        <v>2073.55</v>
      </c>
      <c r="BI21" s="89">
        <v>1682.33</v>
      </c>
      <c r="BJ21" s="89">
        <v>1417.6</v>
      </c>
      <c r="BK21" s="89">
        <v>38.98</v>
      </c>
      <c r="BL21" s="89">
        <v>34.63</v>
      </c>
      <c r="BM21" s="89">
        <v>23.31</v>
      </c>
      <c r="BN21" s="89">
        <v>18.54</v>
      </c>
      <c r="BO21" s="89">
        <v>11.67</v>
      </c>
      <c r="BP21" s="89">
        <v>19.44</v>
      </c>
      <c r="BQ21" s="89">
        <v>13.09</v>
      </c>
      <c r="BR21" s="89">
        <v>17.13</v>
      </c>
      <c r="BS21" s="89">
        <v>13.96</v>
      </c>
      <c r="BT21" s="89">
        <v>16.64</v>
      </c>
      <c r="BU21" s="89">
        <v>12.74</v>
      </c>
      <c r="BV21" s="89">
        <v>7.41</v>
      </c>
      <c r="BW21" s="89">
        <v>6.32</v>
      </c>
      <c r="BX21" s="61">
        <f t="shared" si="0"/>
        <v>39329.21</v>
      </c>
    </row>
    <row r="22" spans="1:76" ht="12.75">
      <c r="A22" s="6">
        <v>18</v>
      </c>
      <c r="B22" s="6" t="s">
        <v>19</v>
      </c>
      <c r="C22" s="89">
        <v>68.65</v>
      </c>
      <c r="D22" s="89">
        <v>96.7</v>
      </c>
      <c r="E22" s="89">
        <v>96.21</v>
      </c>
      <c r="F22" s="89">
        <v>125.29</v>
      </c>
      <c r="G22" s="89">
        <v>139.07</v>
      </c>
      <c r="H22" s="89">
        <v>167.57</v>
      </c>
      <c r="I22" s="89">
        <v>174.98</v>
      </c>
      <c r="J22" s="89">
        <v>184.26</v>
      </c>
      <c r="K22" s="89">
        <v>197.45</v>
      </c>
      <c r="L22" s="89">
        <v>169.62</v>
      </c>
      <c r="M22" s="89">
        <v>188.18</v>
      </c>
      <c r="N22" s="89">
        <v>164.44</v>
      </c>
      <c r="O22" s="89">
        <v>120.65</v>
      </c>
      <c r="P22" s="89">
        <v>152.03</v>
      </c>
      <c r="Q22" s="89">
        <v>5.56</v>
      </c>
      <c r="R22" s="89">
        <v>4.21</v>
      </c>
      <c r="S22" s="89">
        <v>4.27</v>
      </c>
      <c r="T22" s="89">
        <v>1.08</v>
      </c>
      <c r="U22" s="89">
        <v>2.06</v>
      </c>
      <c r="V22" s="89">
        <v>6.14</v>
      </c>
      <c r="W22" s="89">
        <v>3.1</v>
      </c>
      <c r="X22" s="89">
        <v>2.08</v>
      </c>
      <c r="Y22" s="89">
        <v>1.1</v>
      </c>
      <c r="Z22" s="89">
        <v>0</v>
      </c>
      <c r="AA22" s="89">
        <v>3.37</v>
      </c>
      <c r="AB22" s="89">
        <v>8.99</v>
      </c>
      <c r="AC22" s="89">
        <v>8.14</v>
      </c>
      <c r="AD22" s="89">
        <v>11.83</v>
      </c>
      <c r="AE22" s="89">
        <v>1.23</v>
      </c>
      <c r="AF22" s="89">
        <v>0</v>
      </c>
      <c r="AG22" s="89">
        <v>2.36</v>
      </c>
      <c r="AH22" s="89">
        <v>1.2</v>
      </c>
      <c r="AI22" s="89">
        <v>2.27</v>
      </c>
      <c r="AJ22" s="89">
        <v>6.02</v>
      </c>
      <c r="AK22" s="89">
        <v>1.15</v>
      </c>
      <c r="AL22" s="89">
        <v>2.39</v>
      </c>
      <c r="AM22" s="89">
        <v>4.99</v>
      </c>
      <c r="AN22" s="89">
        <v>0</v>
      </c>
      <c r="AO22" s="89">
        <v>0.75</v>
      </c>
      <c r="AP22" s="89">
        <v>0.71</v>
      </c>
      <c r="AQ22" s="89">
        <v>2.09</v>
      </c>
      <c r="AR22" s="89">
        <v>1.44</v>
      </c>
      <c r="AS22" s="89">
        <v>80.77</v>
      </c>
      <c r="AT22" s="89">
        <v>98.46</v>
      </c>
      <c r="AU22" s="89">
        <v>134.99</v>
      </c>
      <c r="AV22" s="89">
        <v>148.4</v>
      </c>
      <c r="AW22" s="89">
        <v>0</v>
      </c>
      <c r="AX22" s="89">
        <v>839.49</v>
      </c>
      <c r="AY22" s="89">
        <v>861.6</v>
      </c>
      <c r="AZ22" s="89">
        <v>869.26</v>
      </c>
      <c r="BA22" s="89">
        <v>821.77</v>
      </c>
      <c r="BB22" s="89">
        <v>838.29</v>
      </c>
      <c r="BC22" s="89">
        <v>790.62</v>
      </c>
      <c r="BD22" s="89">
        <v>826.2</v>
      </c>
      <c r="BE22" s="89">
        <v>830.9</v>
      </c>
      <c r="BF22" s="89">
        <v>814.72</v>
      </c>
      <c r="BG22" s="89">
        <v>908.53</v>
      </c>
      <c r="BH22" s="89">
        <v>683.2</v>
      </c>
      <c r="BI22" s="89">
        <v>589.38</v>
      </c>
      <c r="BJ22" s="89">
        <v>511.89</v>
      </c>
      <c r="BK22" s="89">
        <v>66.92</v>
      </c>
      <c r="BL22" s="89">
        <v>40.71</v>
      </c>
      <c r="BM22" s="89">
        <v>20.08</v>
      </c>
      <c r="BN22" s="89">
        <v>27.93</v>
      </c>
      <c r="BO22" s="89">
        <v>19.79</v>
      </c>
      <c r="BP22" s="89">
        <v>10.55</v>
      </c>
      <c r="BQ22" s="89">
        <v>16.02</v>
      </c>
      <c r="BR22" s="89">
        <v>14.73</v>
      </c>
      <c r="BS22" s="89">
        <v>9.67</v>
      </c>
      <c r="BT22" s="89">
        <v>12.19</v>
      </c>
      <c r="BU22" s="89">
        <v>10.17</v>
      </c>
      <c r="BV22" s="89">
        <v>12.43</v>
      </c>
      <c r="BW22" s="89">
        <v>6.71</v>
      </c>
      <c r="BX22" s="61">
        <f t="shared" si="0"/>
        <v>13050</v>
      </c>
    </row>
    <row r="23" spans="1:76" ht="12.75">
      <c r="A23" s="6">
        <v>19</v>
      </c>
      <c r="B23" s="6" t="s">
        <v>20</v>
      </c>
      <c r="C23" s="89">
        <v>17.33</v>
      </c>
      <c r="D23" s="89">
        <v>27.37</v>
      </c>
      <c r="E23" s="89">
        <v>16.8</v>
      </c>
      <c r="F23" s="89">
        <v>10.98</v>
      </c>
      <c r="G23" s="89">
        <v>10.65</v>
      </c>
      <c r="H23" s="89">
        <v>17.41</v>
      </c>
      <c r="I23" s="89">
        <v>18.16</v>
      </c>
      <c r="J23" s="89">
        <v>18.94</v>
      </c>
      <c r="K23" s="89">
        <v>20.05</v>
      </c>
      <c r="L23" s="89">
        <v>14.81</v>
      </c>
      <c r="M23" s="89">
        <v>15.92</v>
      </c>
      <c r="N23" s="89">
        <v>11.26</v>
      </c>
      <c r="O23" s="89">
        <v>12.35</v>
      </c>
      <c r="P23" s="89">
        <v>5.23</v>
      </c>
      <c r="Q23" s="89">
        <v>3.49</v>
      </c>
      <c r="R23" s="89">
        <v>0</v>
      </c>
      <c r="S23" s="89">
        <v>2.94</v>
      </c>
      <c r="T23" s="89">
        <v>0</v>
      </c>
      <c r="U23" s="89">
        <v>3.8</v>
      </c>
      <c r="V23" s="89">
        <v>1.05</v>
      </c>
      <c r="W23" s="89">
        <v>0.98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0.87</v>
      </c>
      <c r="AD23" s="89">
        <v>0.87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1.08</v>
      </c>
      <c r="AL23" s="89">
        <v>0</v>
      </c>
      <c r="AM23" s="89">
        <v>1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14.06</v>
      </c>
      <c r="AT23" s="89">
        <v>12.72</v>
      </c>
      <c r="AU23" s="89">
        <v>8.58</v>
      </c>
      <c r="AV23" s="89">
        <v>17.46</v>
      </c>
      <c r="AW23" s="89">
        <v>1.29</v>
      </c>
      <c r="AX23" s="89">
        <v>109.47</v>
      </c>
      <c r="AY23" s="89">
        <v>87.36</v>
      </c>
      <c r="AZ23" s="89">
        <v>95.34</v>
      </c>
      <c r="BA23" s="89">
        <v>80.81</v>
      </c>
      <c r="BB23" s="89">
        <v>95.17</v>
      </c>
      <c r="BC23" s="89">
        <v>84.48</v>
      </c>
      <c r="BD23" s="89">
        <v>90.53</v>
      </c>
      <c r="BE23" s="89">
        <v>71.65</v>
      </c>
      <c r="BF23" s="89">
        <v>55.83</v>
      </c>
      <c r="BG23" s="89">
        <v>51.45</v>
      </c>
      <c r="BH23" s="89">
        <v>47.06</v>
      </c>
      <c r="BI23" s="89">
        <v>39.51</v>
      </c>
      <c r="BJ23" s="89">
        <v>35.13</v>
      </c>
      <c r="BK23" s="89">
        <v>0.22</v>
      </c>
      <c r="BL23" s="89">
        <v>0</v>
      </c>
      <c r="BM23" s="89">
        <v>1.38</v>
      </c>
      <c r="BN23" s="89">
        <v>0</v>
      </c>
      <c r="BO23" s="89">
        <v>1.47</v>
      </c>
      <c r="BP23" s="89">
        <v>0</v>
      </c>
      <c r="BQ23" s="89">
        <v>0</v>
      </c>
      <c r="BR23" s="89">
        <v>0</v>
      </c>
      <c r="BS23" s="89">
        <v>1.74</v>
      </c>
      <c r="BT23" s="89">
        <v>0</v>
      </c>
      <c r="BU23" s="89">
        <v>0</v>
      </c>
      <c r="BV23" s="89">
        <v>0.98</v>
      </c>
      <c r="BW23" s="89">
        <v>0</v>
      </c>
      <c r="BX23" s="61">
        <f t="shared" si="0"/>
        <v>1237.03</v>
      </c>
    </row>
    <row r="24" spans="1:76" ht="12.75">
      <c r="A24" s="6">
        <v>20</v>
      </c>
      <c r="B24" s="6" t="s">
        <v>21</v>
      </c>
      <c r="C24" s="89">
        <v>85.1</v>
      </c>
      <c r="D24" s="89">
        <v>52.18</v>
      </c>
      <c r="E24" s="89">
        <v>65.84</v>
      </c>
      <c r="F24" s="89">
        <v>68.92</v>
      </c>
      <c r="G24" s="89">
        <v>87.91</v>
      </c>
      <c r="H24" s="89">
        <v>56.45</v>
      </c>
      <c r="I24" s="89">
        <v>77.42</v>
      </c>
      <c r="J24" s="89">
        <v>70.05</v>
      </c>
      <c r="K24" s="89">
        <v>66.92</v>
      </c>
      <c r="L24" s="89">
        <v>76</v>
      </c>
      <c r="M24" s="89">
        <v>51.15</v>
      </c>
      <c r="N24" s="89">
        <v>57.38</v>
      </c>
      <c r="O24" s="89">
        <v>54.13</v>
      </c>
      <c r="P24" s="89">
        <v>48.4</v>
      </c>
      <c r="Q24" s="89">
        <v>15.17</v>
      </c>
      <c r="R24" s="89">
        <v>1.84</v>
      </c>
      <c r="S24" s="89">
        <v>2.05</v>
      </c>
      <c r="T24" s="89">
        <v>3.23</v>
      </c>
      <c r="U24" s="89">
        <v>3.55</v>
      </c>
      <c r="V24" s="89">
        <v>1.7</v>
      </c>
      <c r="W24" s="89">
        <v>3.49</v>
      </c>
      <c r="X24" s="89">
        <v>2.6</v>
      </c>
      <c r="Y24" s="89">
        <v>1.23</v>
      </c>
      <c r="Z24" s="89">
        <v>2.24</v>
      </c>
      <c r="AA24" s="89">
        <v>3.77</v>
      </c>
      <c r="AB24" s="89">
        <v>2.91</v>
      </c>
      <c r="AC24" s="89">
        <v>1.98</v>
      </c>
      <c r="AD24" s="89">
        <v>2.03</v>
      </c>
      <c r="AE24" s="89">
        <v>2.12</v>
      </c>
      <c r="AF24" s="89">
        <v>1.09</v>
      </c>
      <c r="AG24" s="89">
        <v>0</v>
      </c>
      <c r="AH24" s="89">
        <v>2.37</v>
      </c>
      <c r="AI24" s="89">
        <v>1.39</v>
      </c>
      <c r="AJ24" s="89">
        <v>0</v>
      </c>
      <c r="AK24" s="89">
        <v>5.56</v>
      </c>
      <c r="AL24" s="89">
        <v>0</v>
      </c>
      <c r="AM24" s="89">
        <v>0</v>
      </c>
      <c r="AN24" s="89">
        <v>5.53</v>
      </c>
      <c r="AO24" s="89">
        <v>0.27</v>
      </c>
      <c r="AP24" s="89">
        <v>1.7</v>
      </c>
      <c r="AQ24" s="89">
        <v>0.18</v>
      </c>
      <c r="AR24" s="89">
        <v>2.12</v>
      </c>
      <c r="AS24" s="89">
        <v>26.8</v>
      </c>
      <c r="AT24" s="89">
        <v>29.81</v>
      </c>
      <c r="AU24" s="89">
        <v>18.24</v>
      </c>
      <c r="AV24" s="89">
        <v>57.11</v>
      </c>
      <c r="AW24" s="89">
        <v>21.03</v>
      </c>
      <c r="AX24" s="89">
        <v>432.54</v>
      </c>
      <c r="AY24" s="89">
        <v>403.55</v>
      </c>
      <c r="AZ24" s="89">
        <v>387.94</v>
      </c>
      <c r="BA24" s="89">
        <v>491.99</v>
      </c>
      <c r="BB24" s="89">
        <v>331.97</v>
      </c>
      <c r="BC24" s="89">
        <v>385.09</v>
      </c>
      <c r="BD24" s="89">
        <v>361.2</v>
      </c>
      <c r="BE24" s="89">
        <v>360.42</v>
      </c>
      <c r="BF24" s="89">
        <v>325.09</v>
      </c>
      <c r="BG24" s="89">
        <v>247.08</v>
      </c>
      <c r="BH24" s="89">
        <v>257.53</v>
      </c>
      <c r="BI24" s="89">
        <v>257.87</v>
      </c>
      <c r="BJ24" s="89">
        <v>195.69</v>
      </c>
      <c r="BK24" s="89">
        <v>52.01</v>
      </c>
      <c r="BL24" s="89">
        <v>69.67</v>
      </c>
      <c r="BM24" s="89">
        <v>39.71</v>
      </c>
      <c r="BN24" s="89">
        <v>40.7</v>
      </c>
      <c r="BO24" s="89">
        <v>27.54</v>
      </c>
      <c r="BP24" s="89">
        <v>10.59</v>
      </c>
      <c r="BQ24" s="89">
        <v>4.52</v>
      </c>
      <c r="BR24" s="89">
        <v>3.64</v>
      </c>
      <c r="BS24" s="89">
        <v>6.98</v>
      </c>
      <c r="BT24" s="89">
        <v>4.79</v>
      </c>
      <c r="BU24" s="89">
        <v>7.13</v>
      </c>
      <c r="BV24" s="89">
        <v>2.97</v>
      </c>
      <c r="BW24" s="89">
        <v>1.05</v>
      </c>
      <c r="BX24" s="61">
        <f t="shared" si="0"/>
        <v>5850.22</v>
      </c>
    </row>
    <row r="25" spans="1:76" ht="12.75">
      <c r="A25" s="6">
        <v>21</v>
      </c>
      <c r="B25" s="6" t="s">
        <v>22</v>
      </c>
      <c r="C25" s="89">
        <v>35.15</v>
      </c>
      <c r="D25" s="89">
        <v>43.19</v>
      </c>
      <c r="E25" s="89">
        <v>32.5</v>
      </c>
      <c r="F25" s="89">
        <v>55.02</v>
      </c>
      <c r="G25" s="89">
        <v>63.14</v>
      </c>
      <c r="H25" s="89">
        <v>67.96</v>
      </c>
      <c r="I25" s="89">
        <v>51.35</v>
      </c>
      <c r="J25" s="89">
        <v>64.13</v>
      </c>
      <c r="K25" s="89">
        <v>58.3</v>
      </c>
      <c r="L25" s="89">
        <v>95.26</v>
      </c>
      <c r="M25" s="89">
        <v>79.55</v>
      </c>
      <c r="N25" s="89">
        <v>58.19</v>
      </c>
      <c r="O25" s="89">
        <v>46.24</v>
      </c>
      <c r="P25" s="89">
        <v>54.02</v>
      </c>
      <c r="Q25" s="89">
        <v>20.47</v>
      </c>
      <c r="R25" s="89">
        <v>5.46</v>
      </c>
      <c r="S25" s="89">
        <v>3.9</v>
      </c>
      <c r="T25" s="89">
        <v>1.93</v>
      </c>
      <c r="U25" s="89">
        <v>1.96</v>
      </c>
      <c r="V25" s="89">
        <v>1.23</v>
      </c>
      <c r="W25" s="89">
        <v>2.01</v>
      </c>
      <c r="X25" s="89">
        <v>0</v>
      </c>
      <c r="Y25" s="89">
        <v>0.99</v>
      </c>
      <c r="Z25" s="89">
        <v>1.1</v>
      </c>
      <c r="AA25" s="89">
        <v>0</v>
      </c>
      <c r="AB25" s="89">
        <v>0</v>
      </c>
      <c r="AC25" s="89">
        <v>0</v>
      </c>
      <c r="AD25" s="89">
        <v>1.24</v>
      </c>
      <c r="AE25" s="89">
        <v>1.02</v>
      </c>
      <c r="AF25" s="89">
        <v>0.93</v>
      </c>
      <c r="AG25" s="89">
        <v>0.87</v>
      </c>
      <c r="AH25" s="89">
        <v>1.08</v>
      </c>
      <c r="AI25" s="89">
        <v>0</v>
      </c>
      <c r="AJ25" s="89">
        <v>0</v>
      </c>
      <c r="AK25" s="89">
        <v>0</v>
      </c>
      <c r="AL25" s="89">
        <v>1.11</v>
      </c>
      <c r="AM25" s="89">
        <v>0</v>
      </c>
      <c r="AN25" s="89">
        <v>0.99</v>
      </c>
      <c r="AO25" s="89">
        <v>0</v>
      </c>
      <c r="AP25" s="89">
        <v>1.87</v>
      </c>
      <c r="AQ25" s="89">
        <v>0.12</v>
      </c>
      <c r="AR25" s="89">
        <v>0.34</v>
      </c>
      <c r="AS25" s="89">
        <v>23.83</v>
      </c>
      <c r="AT25" s="89">
        <v>26.89</v>
      </c>
      <c r="AU25" s="89">
        <v>19.68</v>
      </c>
      <c r="AV25" s="89">
        <v>30.55</v>
      </c>
      <c r="AW25" s="89">
        <v>0</v>
      </c>
      <c r="AX25" s="89">
        <v>148.57</v>
      </c>
      <c r="AY25" s="89">
        <v>159.98</v>
      </c>
      <c r="AZ25" s="89">
        <v>153.92</v>
      </c>
      <c r="BA25" s="89">
        <v>125.53</v>
      </c>
      <c r="BB25" s="89">
        <v>136.59</v>
      </c>
      <c r="BC25" s="89">
        <v>131.69</v>
      </c>
      <c r="BD25" s="89">
        <v>150.26</v>
      </c>
      <c r="BE25" s="89">
        <v>129.78</v>
      </c>
      <c r="BF25" s="89">
        <v>101.68</v>
      </c>
      <c r="BG25" s="89">
        <v>118.8</v>
      </c>
      <c r="BH25" s="89">
        <v>93.02</v>
      </c>
      <c r="BI25" s="89">
        <v>91.6</v>
      </c>
      <c r="BJ25" s="89">
        <v>87.58</v>
      </c>
      <c r="BK25" s="89">
        <v>5.06</v>
      </c>
      <c r="BL25" s="89">
        <v>4.83</v>
      </c>
      <c r="BM25" s="89">
        <v>2.46</v>
      </c>
      <c r="BN25" s="89">
        <v>0.99</v>
      </c>
      <c r="BO25" s="89">
        <v>2.61</v>
      </c>
      <c r="BP25" s="89">
        <v>5.31</v>
      </c>
      <c r="BQ25" s="89">
        <v>0</v>
      </c>
      <c r="BR25" s="89">
        <v>1.11</v>
      </c>
      <c r="BS25" s="89">
        <v>1.23</v>
      </c>
      <c r="BT25" s="89">
        <v>4.72</v>
      </c>
      <c r="BU25" s="89">
        <v>1.17</v>
      </c>
      <c r="BV25" s="89">
        <v>0</v>
      </c>
      <c r="BW25" s="89">
        <v>0</v>
      </c>
      <c r="BX25" s="61">
        <f t="shared" si="0"/>
        <v>2612.06</v>
      </c>
    </row>
    <row r="26" spans="1:76" ht="12.75">
      <c r="A26" s="6">
        <v>22</v>
      </c>
      <c r="B26" s="6" t="s">
        <v>23</v>
      </c>
      <c r="C26" s="89">
        <v>12.33</v>
      </c>
      <c r="D26" s="89">
        <v>14.94</v>
      </c>
      <c r="E26" s="89">
        <v>20.33</v>
      </c>
      <c r="F26" s="89">
        <v>18.63</v>
      </c>
      <c r="G26" s="89">
        <v>15.11</v>
      </c>
      <c r="H26" s="89">
        <v>24.8</v>
      </c>
      <c r="I26" s="89">
        <v>17.93</v>
      </c>
      <c r="J26" s="89">
        <v>23.42</v>
      </c>
      <c r="K26" s="89">
        <v>18.66</v>
      </c>
      <c r="L26" s="89">
        <v>15.88</v>
      </c>
      <c r="M26" s="89">
        <v>25.64</v>
      </c>
      <c r="N26" s="89">
        <v>12.03</v>
      </c>
      <c r="O26" s="89">
        <v>14.98</v>
      </c>
      <c r="P26" s="89">
        <v>4.42</v>
      </c>
      <c r="Q26" s="89">
        <v>0</v>
      </c>
      <c r="R26" s="89">
        <v>0</v>
      </c>
      <c r="S26" s="89">
        <v>0</v>
      </c>
      <c r="T26" s="89">
        <v>1.19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8.2</v>
      </c>
      <c r="AT26" s="89">
        <v>11.15</v>
      </c>
      <c r="AU26" s="89">
        <v>6.59</v>
      </c>
      <c r="AV26" s="89">
        <v>16.94</v>
      </c>
      <c r="AW26" s="89">
        <v>0</v>
      </c>
      <c r="AX26" s="89">
        <v>135.04</v>
      </c>
      <c r="AY26" s="89">
        <v>92.03</v>
      </c>
      <c r="AZ26" s="89">
        <v>113.55</v>
      </c>
      <c r="BA26" s="89">
        <v>99.63</v>
      </c>
      <c r="BB26" s="89">
        <v>102.86</v>
      </c>
      <c r="BC26" s="89">
        <v>94.15</v>
      </c>
      <c r="BD26" s="89">
        <v>115.38</v>
      </c>
      <c r="BE26" s="89">
        <v>83.58</v>
      </c>
      <c r="BF26" s="89">
        <v>63.03</v>
      </c>
      <c r="BG26" s="89">
        <v>71.25</v>
      </c>
      <c r="BH26" s="89">
        <v>34.47</v>
      </c>
      <c r="BI26" s="89">
        <v>28.2</v>
      </c>
      <c r="BJ26" s="89">
        <v>20.13</v>
      </c>
      <c r="BK26" s="89">
        <v>14.45</v>
      </c>
      <c r="BL26" s="89">
        <v>4.77</v>
      </c>
      <c r="BM26" s="89">
        <v>4.02</v>
      </c>
      <c r="BN26" s="89">
        <v>2.33</v>
      </c>
      <c r="BO26" s="89">
        <v>3.76</v>
      </c>
      <c r="BP26" s="89">
        <v>0.96</v>
      </c>
      <c r="BQ26" s="89">
        <v>1.57</v>
      </c>
      <c r="BR26" s="89">
        <v>2.23</v>
      </c>
      <c r="BS26" s="89">
        <v>1.62</v>
      </c>
      <c r="BT26" s="89">
        <v>5.31</v>
      </c>
      <c r="BU26" s="89">
        <v>0.42</v>
      </c>
      <c r="BV26" s="89">
        <v>4.34</v>
      </c>
      <c r="BW26" s="89">
        <v>0</v>
      </c>
      <c r="BX26" s="61">
        <f t="shared" si="0"/>
        <v>1382.25</v>
      </c>
    </row>
    <row r="27" spans="1:76" ht="12.75">
      <c r="A27" s="6">
        <v>23</v>
      </c>
      <c r="B27" s="6" t="s">
        <v>24</v>
      </c>
      <c r="C27" s="89">
        <v>9</v>
      </c>
      <c r="D27" s="89">
        <v>10.64</v>
      </c>
      <c r="E27" s="89">
        <v>12.76</v>
      </c>
      <c r="F27" s="89">
        <v>15.02</v>
      </c>
      <c r="G27" s="89">
        <v>22.58</v>
      </c>
      <c r="H27" s="89">
        <v>26.78</v>
      </c>
      <c r="I27" s="89">
        <v>37.28</v>
      </c>
      <c r="J27" s="89">
        <v>26.11</v>
      </c>
      <c r="K27" s="89">
        <v>38.71</v>
      </c>
      <c r="L27" s="89">
        <v>30.12</v>
      </c>
      <c r="M27" s="89">
        <v>40.38</v>
      </c>
      <c r="N27" s="89">
        <v>50.94</v>
      </c>
      <c r="O27" s="89">
        <v>44.6</v>
      </c>
      <c r="P27" s="89">
        <v>43.08</v>
      </c>
      <c r="Q27" s="89">
        <v>0</v>
      </c>
      <c r="R27" s="89">
        <v>1.25</v>
      </c>
      <c r="S27" s="89">
        <v>0.93</v>
      </c>
      <c r="T27" s="89">
        <v>2.72</v>
      </c>
      <c r="U27" s="89">
        <v>2.84</v>
      </c>
      <c r="V27" s="89">
        <v>0.95</v>
      </c>
      <c r="W27" s="89">
        <v>6.3</v>
      </c>
      <c r="X27" s="89">
        <v>2.62</v>
      </c>
      <c r="Y27" s="89">
        <v>3.42</v>
      </c>
      <c r="Z27" s="89">
        <v>1.97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0.83</v>
      </c>
      <c r="AI27" s="89">
        <v>0.87</v>
      </c>
      <c r="AJ27" s="89">
        <v>0</v>
      </c>
      <c r="AK27" s="89">
        <v>1.92</v>
      </c>
      <c r="AL27" s="89">
        <v>0</v>
      </c>
      <c r="AM27" s="89">
        <v>1.05</v>
      </c>
      <c r="AN27" s="89">
        <v>0.9</v>
      </c>
      <c r="AO27" s="89">
        <v>0.73</v>
      </c>
      <c r="AP27" s="89">
        <v>0</v>
      </c>
      <c r="AQ27" s="89">
        <v>1.7</v>
      </c>
      <c r="AR27" s="89">
        <v>0</v>
      </c>
      <c r="AS27" s="89">
        <v>16.04</v>
      </c>
      <c r="AT27" s="89">
        <v>10.97</v>
      </c>
      <c r="AU27" s="89">
        <v>9.38</v>
      </c>
      <c r="AV27" s="89">
        <v>13.61</v>
      </c>
      <c r="AW27" s="89">
        <v>17</v>
      </c>
      <c r="AX27" s="89">
        <v>101.53</v>
      </c>
      <c r="AY27" s="89">
        <v>102.28</v>
      </c>
      <c r="AZ27" s="89">
        <v>108.46</v>
      </c>
      <c r="BA27" s="89">
        <v>114.73</v>
      </c>
      <c r="BB27" s="89">
        <v>123.61</v>
      </c>
      <c r="BC27" s="89">
        <v>110.64</v>
      </c>
      <c r="BD27" s="89">
        <v>118.63</v>
      </c>
      <c r="BE27" s="89">
        <v>126.34</v>
      </c>
      <c r="BF27" s="89">
        <v>115.78</v>
      </c>
      <c r="BG27" s="89">
        <v>103.79</v>
      </c>
      <c r="BH27" s="89">
        <v>132.17</v>
      </c>
      <c r="BI27" s="89">
        <v>122.46</v>
      </c>
      <c r="BJ27" s="89">
        <v>101.58</v>
      </c>
      <c r="BK27" s="89">
        <v>0</v>
      </c>
      <c r="BL27" s="89">
        <v>0</v>
      </c>
      <c r="BM27" s="89">
        <v>0</v>
      </c>
      <c r="BN27" s="89">
        <v>0</v>
      </c>
      <c r="BO27" s="89">
        <v>0</v>
      </c>
      <c r="BP27" s="89">
        <v>0</v>
      </c>
      <c r="BQ27" s="89">
        <v>0</v>
      </c>
      <c r="BR27" s="89">
        <v>0</v>
      </c>
      <c r="BS27" s="89">
        <v>0</v>
      </c>
      <c r="BT27" s="89">
        <v>0</v>
      </c>
      <c r="BU27" s="89">
        <v>0</v>
      </c>
      <c r="BV27" s="89">
        <v>0</v>
      </c>
      <c r="BW27" s="89">
        <v>0</v>
      </c>
      <c r="BX27" s="61">
        <f t="shared" si="0"/>
        <v>1988</v>
      </c>
    </row>
    <row r="28" spans="1:76" ht="12.75">
      <c r="A28" s="6">
        <v>24</v>
      </c>
      <c r="B28" s="6" t="s">
        <v>25</v>
      </c>
      <c r="C28" s="89">
        <v>17.05</v>
      </c>
      <c r="D28" s="89">
        <v>20.08</v>
      </c>
      <c r="E28" s="89">
        <v>19.63</v>
      </c>
      <c r="F28" s="89">
        <v>20.59</v>
      </c>
      <c r="G28" s="89">
        <v>9.42</v>
      </c>
      <c r="H28" s="89">
        <v>12.75</v>
      </c>
      <c r="I28" s="89">
        <v>11.6</v>
      </c>
      <c r="J28" s="89">
        <v>7.85</v>
      </c>
      <c r="K28" s="89">
        <v>17.89</v>
      </c>
      <c r="L28" s="89">
        <v>6.65</v>
      </c>
      <c r="M28" s="89">
        <v>18.14</v>
      </c>
      <c r="N28" s="89">
        <v>10.61</v>
      </c>
      <c r="O28" s="89">
        <v>15.66</v>
      </c>
      <c r="P28" s="89">
        <v>15.2</v>
      </c>
      <c r="Q28" s="89">
        <v>0</v>
      </c>
      <c r="R28" s="89">
        <v>1.35</v>
      </c>
      <c r="S28" s="89">
        <v>1.63</v>
      </c>
      <c r="T28" s="89">
        <v>2.75</v>
      </c>
      <c r="U28" s="89">
        <v>0</v>
      </c>
      <c r="V28" s="89">
        <v>1.1</v>
      </c>
      <c r="W28" s="89">
        <v>0</v>
      </c>
      <c r="X28" s="89">
        <v>2.54</v>
      </c>
      <c r="Y28" s="89">
        <v>2.23</v>
      </c>
      <c r="Z28" s="89">
        <v>1.38</v>
      </c>
      <c r="AA28" s="89">
        <v>1.21</v>
      </c>
      <c r="AB28" s="89">
        <v>0.78</v>
      </c>
      <c r="AC28" s="89">
        <v>3.68</v>
      </c>
      <c r="AD28" s="89">
        <v>1.46</v>
      </c>
      <c r="AE28" s="89">
        <v>1.43</v>
      </c>
      <c r="AF28" s="89">
        <v>2.27</v>
      </c>
      <c r="AG28" s="89">
        <v>0</v>
      </c>
      <c r="AH28" s="89">
        <v>1.25</v>
      </c>
      <c r="AI28" s="89">
        <v>0</v>
      </c>
      <c r="AJ28" s="89">
        <v>0</v>
      </c>
      <c r="AK28" s="89">
        <v>1.14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2.25</v>
      </c>
      <c r="AR28" s="89">
        <v>8</v>
      </c>
      <c r="AS28" s="89">
        <v>23.63</v>
      </c>
      <c r="AT28" s="89">
        <v>14.53</v>
      </c>
      <c r="AU28" s="89">
        <v>11.31</v>
      </c>
      <c r="AV28" s="89">
        <v>16.55</v>
      </c>
      <c r="AW28" s="89">
        <v>0</v>
      </c>
      <c r="AX28" s="89">
        <v>141.66</v>
      </c>
      <c r="AY28" s="89">
        <v>113.29</v>
      </c>
      <c r="AZ28" s="89">
        <v>141.98</v>
      </c>
      <c r="BA28" s="89">
        <v>145.53</v>
      </c>
      <c r="BB28" s="89">
        <v>108.14</v>
      </c>
      <c r="BC28" s="89">
        <v>118.91</v>
      </c>
      <c r="BD28" s="89">
        <v>119.77</v>
      </c>
      <c r="BE28" s="89">
        <v>103.68</v>
      </c>
      <c r="BF28" s="89">
        <v>122.23</v>
      </c>
      <c r="BG28" s="89">
        <v>88.64</v>
      </c>
      <c r="BH28" s="89">
        <v>66</v>
      </c>
      <c r="BI28" s="89">
        <v>76.65</v>
      </c>
      <c r="BJ28" s="89">
        <v>56.71</v>
      </c>
      <c r="BK28" s="89">
        <v>18.06</v>
      </c>
      <c r="BL28" s="89">
        <v>6.3</v>
      </c>
      <c r="BM28" s="89">
        <v>7.43</v>
      </c>
      <c r="BN28" s="89">
        <v>6.49</v>
      </c>
      <c r="BO28" s="89">
        <v>3.01</v>
      </c>
      <c r="BP28" s="89">
        <v>3.43</v>
      </c>
      <c r="BQ28" s="89">
        <v>3.46</v>
      </c>
      <c r="BR28" s="89">
        <v>0</v>
      </c>
      <c r="BS28" s="89">
        <v>0</v>
      </c>
      <c r="BT28" s="89">
        <v>0</v>
      </c>
      <c r="BU28" s="89">
        <v>0</v>
      </c>
      <c r="BV28" s="89">
        <v>0</v>
      </c>
      <c r="BW28" s="89">
        <v>0</v>
      </c>
      <c r="BX28" s="61">
        <f t="shared" si="0"/>
        <v>1756.96</v>
      </c>
    </row>
    <row r="29" spans="1:76" ht="12.75">
      <c r="A29" s="6">
        <v>25</v>
      </c>
      <c r="B29" s="6" t="s">
        <v>26</v>
      </c>
      <c r="C29" s="89">
        <v>36.34</v>
      </c>
      <c r="D29" s="89">
        <v>42.38</v>
      </c>
      <c r="E29" s="89">
        <v>55.18</v>
      </c>
      <c r="F29" s="89">
        <v>62.09</v>
      </c>
      <c r="G29" s="89">
        <v>59.01</v>
      </c>
      <c r="H29" s="89">
        <v>85.29</v>
      </c>
      <c r="I29" s="89">
        <v>76.77</v>
      </c>
      <c r="J29" s="89">
        <v>66.73</v>
      </c>
      <c r="K29" s="89">
        <v>76.81</v>
      </c>
      <c r="L29" s="89">
        <v>80.9</v>
      </c>
      <c r="M29" s="89">
        <v>103.01</v>
      </c>
      <c r="N29" s="89">
        <v>97.35</v>
      </c>
      <c r="O29" s="89">
        <v>49.7</v>
      </c>
      <c r="P29" s="89">
        <v>49.3</v>
      </c>
      <c r="Q29" s="89">
        <v>0</v>
      </c>
      <c r="R29" s="89">
        <v>1.05</v>
      </c>
      <c r="S29" s="89">
        <v>1.18</v>
      </c>
      <c r="T29" s="89">
        <v>0</v>
      </c>
      <c r="U29" s="89">
        <v>0</v>
      </c>
      <c r="V29" s="89">
        <v>0</v>
      </c>
      <c r="W29" s="89">
        <v>4.27</v>
      </c>
      <c r="X29" s="89">
        <v>1.01</v>
      </c>
      <c r="Y29" s="89">
        <v>0</v>
      </c>
      <c r="Z29" s="89">
        <v>2.31</v>
      </c>
      <c r="AA29" s="89">
        <v>0</v>
      </c>
      <c r="AB29" s="89">
        <v>1.01</v>
      </c>
      <c r="AC29" s="89">
        <v>0</v>
      </c>
      <c r="AD29" s="89">
        <v>5.52</v>
      </c>
      <c r="AE29" s="89">
        <v>0.04</v>
      </c>
      <c r="AF29" s="89">
        <v>0</v>
      </c>
      <c r="AG29" s="89">
        <v>0</v>
      </c>
      <c r="AH29" s="89">
        <v>1.12</v>
      </c>
      <c r="AI29" s="89">
        <v>0</v>
      </c>
      <c r="AJ29" s="89">
        <v>0.33</v>
      </c>
      <c r="AK29" s="89">
        <v>0</v>
      </c>
      <c r="AL29" s="89">
        <v>0</v>
      </c>
      <c r="AM29" s="89">
        <v>1.09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49.38</v>
      </c>
      <c r="AT29" s="89">
        <v>27.1</v>
      </c>
      <c r="AU29" s="89">
        <v>17.62</v>
      </c>
      <c r="AV29" s="89">
        <v>20.31</v>
      </c>
      <c r="AW29" s="89">
        <v>0</v>
      </c>
      <c r="AX29" s="89">
        <v>348.63</v>
      </c>
      <c r="AY29" s="89">
        <v>358.35</v>
      </c>
      <c r="AZ29" s="89">
        <v>331.17</v>
      </c>
      <c r="BA29" s="89">
        <v>371.64</v>
      </c>
      <c r="BB29" s="89">
        <v>326.15</v>
      </c>
      <c r="BC29" s="89">
        <v>295.2</v>
      </c>
      <c r="BD29" s="89">
        <v>298.44</v>
      </c>
      <c r="BE29" s="89">
        <v>309.34</v>
      </c>
      <c r="BF29" s="89">
        <v>296.54</v>
      </c>
      <c r="BG29" s="89">
        <v>250.81</v>
      </c>
      <c r="BH29" s="89">
        <v>253.12</v>
      </c>
      <c r="BI29" s="89">
        <v>255.78</v>
      </c>
      <c r="BJ29" s="89">
        <v>118.79</v>
      </c>
      <c r="BK29" s="89">
        <v>96.79</v>
      </c>
      <c r="BL29" s="89">
        <v>70.85</v>
      </c>
      <c r="BM29" s="89">
        <v>34.91</v>
      </c>
      <c r="BN29" s="89">
        <v>11.47</v>
      </c>
      <c r="BO29" s="89">
        <v>5.51</v>
      </c>
      <c r="BP29" s="89">
        <v>3.05</v>
      </c>
      <c r="BQ29" s="89">
        <v>7.56</v>
      </c>
      <c r="BR29" s="89">
        <v>8.4</v>
      </c>
      <c r="BS29" s="89">
        <v>7.66</v>
      </c>
      <c r="BT29" s="89">
        <v>10.81</v>
      </c>
      <c r="BU29" s="89">
        <v>11.07</v>
      </c>
      <c r="BV29" s="89">
        <v>6.84</v>
      </c>
      <c r="BW29" s="89">
        <v>0.92</v>
      </c>
      <c r="BX29" s="61">
        <f t="shared" si="0"/>
        <v>5164</v>
      </c>
    </row>
    <row r="30" spans="1:76" ht="12.75">
      <c r="A30" s="6">
        <v>26</v>
      </c>
      <c r="B30" s="6" t="s">
        <v>27</v>
      </c>
      <c r="C30" s="89">
        <v>16.86</v>
      </c>
      <c r="D30" s="89">
        <v>43.93</v>
      </c>
      <c r="E30" s="89">
        <v>74.29</v>
      </c>
      <c r="F30" s="89">
        <v>106.4</v>
      </c>
      <c r="G30" s="89">
        <v>115.29</v>
      </c>
      <c r="H30" s="89">
        <v>103.43</v>
      </c>
      <c r="I30" s="89">
        <v>86.15</v>
      </c>
      <c r="J30" s="89">
        <v>97.15</v>
      </c>
      <c r="K30" s="89">
        <v>102.95</v>
      </c>
      <c r="L30" s="89">
        <v>75.98</v>
      </c>
      <c r="M30" s="89">
        <v>117.74</v>
      </c>
      <c r="N30" s="89">
        <v>88.71</v>
      </c>
      <c r="O30" s="89">
        <v>85.07</v>
      </c>
      <c r="P30" s="89">
        <v>95.65</v>
      </c>
      <c r="Q30" s="89">
        <v>2.95</v>
      </c>
      <c r="R30" s="89">
        <v>0</v>
      </c>
      <c r="S30" s="89">
        <v>0.91</v>
      </c>
      <c r="T30" s="89">
        <v>1.93</v>
      </c>
      <c r="U30" s="89">
        <v>0</v>
      </c>
      <c r="V30" s="89">
        <v>0</v>
      </c>
      <c r="W30" s="89">
        <v>0</v>
      </c>
      <c r="X30" s="89">
        <v>0.93</v>
      </c>
      <c r="Y30" s="89">
        <v>3.6</v>
      </c>
      <c r="Z30" s="89">
        <v>1.55</v>
      </c>
      <c r="AA30" s="89">
        <v>4.62</v>
      </c>
      <c r="AB30" s="89">
        <v>0</v>
      </c>
      <c r="AC30" s="89">
        <v>0</v>
      </c>
      <c r="AD30" s="89">
        <v>2.1</v>
      </c>
      <c r="AE30" s="89">
        <v>0</v>
      </c>
      <c r="AF30" s="89">
        <v>0.15</v>
      </c>
      <c r="AG30" s="89">
        <v>0.13</v>
      </c>
      <c r="AH30" s="89">
        <v>0.86</v>
      </c>
      <c r="AI30" s="89">
        <v>1.32</v>
      </c>
      <c r="AJ30" s="89">
        <v>0</v>
      </c>
      <c r="AK30" s="89">
        <v>0</v>
      </c>
      <c r="AL30" s="89">
        <v>0.27</v>
      </c>
      <c r="AM30" s="89">
        <v>0</v>
      </c>
      <c r="AN30" s="89">
        <v>0</v>
      </c>
      <c r="AO30" s="89">
        <v>0.33</v>
      </c>
      <c r="AP30" s="89">
        <v>0.25</v>
      </c>
      <c r="AQ30" s="89">
        <v>1.13</v>
      </c>
      <c r="AR30" s="89">
        <v>0.92</v>
      </c>
      <c r="AS30" s="89">
        <v>84.14</v>
      </c>
      <c r="AT30" s="89">
        <v>64.82</v>
      </c>
      <c r="AU30" s="89">
        <v>66.03</v>
      </c>
      <c r="AV30" s="89">
        <v>81.37</v>
      </c>
      <c r="AW30" s="89">
        <v>14.48</v>
      </c>
      <c r="AX30" s="89">
        <v>400.42</v>
      </c>
      <c r="AY30" s="89">
        <v>408.16</v>
      </c>
      <c r="AZ30" s="89">
        <v>436.71</v>
      </c>
      <c r="BA30" s="89">
        <v>418.46</v>
      </c>
      <c r="BB30" s="89">
        <v>414.96</v>
      </c>
      <c r="BC30" s="89">
        <v>421.12</v>
      </c>
      <c r="BD30" s="89">
        <v>384.28</v>
      </c>
      <c r="BE30" s="89">
        <v>413.3</v>
      </c>
      <c r="BF30" s="89">
        <v>338.97</v>
      </c>
      <c r="BG30" s="89">
        <v>390</v>
      </c>
      <c r="BH30" s="89">
        <v>301.87</v>
      </c>
      <c r="BI30" s="89">
        <v>328.31</v>
      </c>
      <c r="BJ30" s="89">
        <v>268.85</v>
      </c>
      <c r="BK30" s="89">
        <v>126.47</v>
      </c>
      <c r="BL30" s="89">
        <v>59.76</v>
      </c>
      <c r="BM30" s="89">
        <v>21.58</v>
      </c>
      <c r="BN30" s="89">
        <v>11.23</v>
      </c>
      <c r="BO30" s="89">
        <v>4.12</v>
      </c>
      <c r="BP30" s="89">
        <v>5.23</v>
      </c>
      <c r="BQ30" s="89">
        <v>6.79</v>
      </c>
      <c r="BR30" s="89">
        <v>11.46</v>
      </c>
      <c r="BS30" s="89">
        <v>9.77</v>
      </c>
      <c r="BT30" s="89">
        <v>9.29</v>
      </c>
      <c r="BU30" s="89">
        <v>9.58</v>
      </c>
      <c r="BV30" s="89">
        <v>6.79</v>
      </c>
      <c r="BW30" s="89">
        <v>5.47</v>
      </c>
      <c r="BX30" s="61">
        <f t="shared" si="0"/>
        <v>6757.34</v>
      </c>
    </row>
    <row r="31" spans="1:76" ht="12.75">
      <c r="A31" s="6">
        <v>27</v>
      </c>
      <c r="B31" s="6" t="s">
        <v>28</v>
      </c>
      <c r="C31" s="89">
        <v>137.44</v>
      </c>
      <c r="D31" s="89">
        <v>142.86</v>
      </c>
      <c r="E31" s="89">
        <v>253.67</v>
      </c>
      <c r="F31" s="89">
        <v>280.83</v>
      </c>
      <c r="G31" s="89">
        <v>388.68</v>
      </c>
      <c r="H31" s="89">
        <v>345.06</v>
      </c>
      <c r="I31" s="89">
        <v>325.68</v>
      </c>
      <c r="J31" s="89">
        <v>351.23</v>
      </c>
      <c r="K31" s="89">
        <v>272.61</v>
      </c>
      <c r="L31" s="89">
        <v>277.71</v>
      </c>
      <c r="M31" s="89">
        <v>409.72</v>
      </c>
      <c r="N31" s="89">
        <v>259.44</v>
      </c>
      <c r="O31" s="89">
        <v>247.43</v>
      </c>
      <c r="P31" s="89">
        <v>198.69</v>
      </c>
      <c r="Q31" s="89">
        <v>14.85</v>
      </c>
      <c r="R31" s="89">
        <v>9.41</v>
      </c>
      <c r="S31" s="89">
        <v>9.08</v>
      </c>
      <c r="T31" s="89">
        <v>13.14</v>
      </c>
      <c r="U31" s="89">
        <v>15.12</v>
      </c>
      <c r="V31" s="89">
        <v>4.26</v>
      </c>
      <c r="W31" s="89">
        <v>7.2</v>
      </c>
      <c r="X31" s="89">
        <v>9.41</v>
      </c>
      <c r="Y31" s="89">
        <v>4.85</v>
      </c>
      <c r="Z31" s="89">
        <v>6.75</v>
      </c>
      <c r="AA31" s="89">
        <v>9.6</v>
      </c>
      <c r="AB31" s="89">
        <v>4.51</v>
      </c>
      <c r="AC31" s="89">
        <v>2.08</v>
      </c>
      <c r="AD31" s="89">
        <v>6.58</v>
      </c>
      <c r="AE31" s="89">
        <v>3.73</v>
      </c>
      <c r="AF31" s="89">
        <v>1.44</v>
      </c>
      <c r="AG31" s="89">
        <v>1.94</v>
      </c>
      <c r="AH31" s="89">
        <v>1.03</v>
      </c>
      <c r="AI31" s="89">
        <v>3.04</v>
      </c>
      <c r="AJ31" s="89">
        <v>4.85</v>
      </c>
      <c r="AK31" s="89">
        <v>3.89</v>
      </c>
      <c r="AL31" s="89">
        <v>1.37</v>
      </c>
      <c r="AM31" s="89">
        <v>0.72</v>
      </c>
      <c r="AN31" s="89">
        <v>7.21</v>
      </c>
      <c r="AO31" s="89">
        <v>1.95</v>
      </c>
      <c r="AP31" s="89">
        <v>5.18</v>
      </c>
      <c r="AQ31" s="89">
        <v>2.28</v>
      </c>
      <c r="AR31" s="89">
        <v>4.54</v>
      </c>
      <c r="AS31" s="89">
        <v>199.22</v>
      </c>
      <c r="AT31" s="89">
        <v>201.33</v>
      </c>
      <c r="AU31" s="89">
        <v>213.6</v>
      </c>
      <c r="AV31" s="89">
        <v>260.82</v>
      </c>
      <c r="AW31" s="89">
        <v>32.56</v>
      </c>
      <c r="AX31" s="89">
        <v>1389.9</v>
      </c>
      <c r="AY31" s="89">
        <v>1299.49</v>
      </c>
      <c r="AZ31" s="89">
        <v>1289</v>
      </c>
      <c r="BA31" s="89">
        <v>1432.56</v>
      </c>
      <c r="BB31" s="89">
        <v>1426.09</v>
      </c>
      <c r="BC31" s="89">
        <v>1390.37</v>
      </c>
      <c r="BD31" s="89">
        <v>1390.32</v>
      </c>
      <c r="BE31" s="89">
        <v>1384.03</v>
      </c>
      <c r="BF31" s="89">
        <v>1460.34</v>
      </c>
      <c r="BG31" s="89">
        <v>1466.07</v>
      </c>
      <c r="BH31" s="89">
        <v>1170.97</v>
      </c>
      <c r="BI31" s="89">
        <v>1116.46</v>
      </c>
      <c r="BJ31" s="89">
        <v>816.97</v>
      </c>
      <c r="BK31" s="89">
        <v>50.07</v>
      </c>
      <c r="BL31" s="89">
        <v>52.62</v>
      </c>
      <c r="BM31" s="89">
        <v>54.2</v>
      </c>
      <c r="BN31" s="89">
        <v>47.26</v>
      </c>
      <c r="BO31" s="89">
        <v>46.43</v>
      </c>
      <c r="BP31" s="89">
        <v>50.73</v>
      </c>
      <c r="BQ31" s="89">
        <v>36.81</v>
      </c>
      <c r="BR31" s="89">
        <v>44.49</v>
      </c>
      <c r="BS31" s="89">
        <v>53.6</v>
      </c>
      <c r="BT31" s="89">
        <v>40.52</v>
      </c>
      <c r="BU31" s="89">
        <v>28.08</v>
      </c>
      <c r="BV31" s="89">
        <v>22.74</v>
      </c>
      <c r="BW31" s="89">
        <v>9.95</v>
      </c>
      <c r="BX31" s="61">
        <f t="shared" si="0"/>
        <v>22528.66</v>
      </c>
    </row>
    <row r="32" spans="1:76" ht="12.75">
      <c r="A32" s="6">
        <v>28</v>
      </c>
      <c r="B32" s="6" t="s">
        <v>29</v>
      </c>
      <c r="C32" s="89">
        <v>41.75</v>
      </c>
      <c r="D32" s="89">
        <v>77.51</v>
      </c>
      <c r="E32" s="89">
        <v>112.84</v>
      </c>
      <c r="F32" s="89">
        <v>111.04</v>
      </c>
      <c r="G32" s="89">
        <v>147.95</v>
      </c>
      <c r="H32" s="89">
        <v>156.35</v>
      </c>
      <c r="I32" s="89">
        <v>165.76</v>
      </c>
      <c r="J32" s="89">
        <v>164.84</v>
      </c>
      <c r="K32" s="89">
        <v>177.58</v>
      </c>
      <c r="L32" s="89">
        <v>150.67</v>
      </c>
      <c r="M32" s="89">
        <v>201.46</v>
      </c>
      <c r="N32" s="89">
        <v>169.72</v>
      </c>
      <c r="O32" s="89">
        <v>101.96</v>
      </c>
      <c r="P32" s="89">
        <v>91.52</v>
      </c>
      <c r="Q32" s="89">
        <v>16.17</v>
      </c>
      <c r="R32" s="89">
        <v>7.14</v>
      </c>
      <c r="S32" s="89">
        <v>7.54</v>
      </c>
      <c r="T32" s="89">
        <v>4.91</v>
      </c>
      <c r="U32" s="89">
        <v>10.25</v>
      </c>
      <c r="V32" s="89">
        <v>6.57</v>
      </c>
      <c r="W32" s="89">
        <v>6.67</v>
      </c>
      <c r="X32" s="89">
        <v>13.68</v>
      </c>
      <c r="Y32" s="89">
        <v>4.82</v>
      </c>
      <c r="Z32" s="89">
        <v>19.81</v>
      </c>
      <c r="AA32" s="89">
        <v>11.42</v>
      </c>
      <c r="AB32" s="89">
        <v>8.25</v>
      </c>
      <c r="AC32" s="89">
        <v>3.75</v>
      </c>
      <c r="AD32" s="89">
        <v>7.87</v>
      </c>
      <c r="AE32" s="89">
        <v>3.57</v>
      </c>
      <c r="AF32" s="89">
        <v>4.31</v>
      </c>
      <c r="AG32" s="89">
        <v>0</v>
      </c>
      <c r="AH32" s="89">
        <v>2.15</v>
      </c>
      <c r="AI32" s="89">
        <v>2.08</v>
      </c>
      <c r="AJ32" s="89">
        <v>0.95</v>
      </c>
      <c r="AK32" s="89">
        <v>0.16</v>
      </c>
      <c r="AL32" s="89">
        <v>0</v>
      </c>
      <c r="AM32" s="89">
        <v>1.95</v>
      </c>
      <c r="AN32" s="89">
        <v>5.03</v>
      </c>
      <c r="AO32" s="89">
        <v>1.89</v>
      </c>
      <c r="AP32" s="89">
        <v>3.73</v>
      </c>
      <c r="AQ32" s="89">
        <v>4.76</v>
      </c>
      <c r="AR32" s="89">
        <v>3.31</v>
      </c>
      <c r="AS32" s="89">
        <v>92.49</v>
      </c>
      <c r="AT32" s="89">
        <v>58.84</v>
      </c>
      <c r="AU32" s="89">
        <v>72.43</v>
      </c>
      <c r="AV32" s="89">
        <v>131.17</v>
      </c>
      <c r="AW32" s="89">
        <v>28.07</v>
      </c>
      <c r="AX32" s="89">
        <v>780.51</v>
      </c>
      <c r="AY32" s="89">
        <v>785.61</v>
      </c>
      <c r="AZ32" s="89">
        <v>782</v>
      </c>
      <c r="BA32" s="89">
        <v>761.56</v>
      </c>
      <c r="BB32" s="89">
        <v>733.47</v>
      </c>
      <c r="BC32" s="89">
        <v>754.29</v>
      </c>
      <c r="BD32" s="89">
        <v>783.89</v>
      </c>
      <c r="BE32" s="89">
        <v>721.54</v>
      </c>
      <c r="BF32" s="89">
        <v>729.35</v>
      </c>
      <c r="BG32" s="89">
        <v>790.69</v>
      </c>
      <c r="BH32" s="89">
        <v>662.8</v>
      </c>
      <c r="BI32" s="89">
        <v>516.23</v>
      </c>
      <c r="BJ32" s="89">
        <v>438.38</v>
      </c>
      <c r="BK32" s="89">
        <v>145.55</v>
      </c>
      <c r="BL32" s="89">
        <v>95.27</v>
      </c>
      <c r="BM32" s="89">
        <v>85.76</v>
      </c>
      <c r="BN32" s="89">
        <v>45.92</v>
      </c>
      <c r="BO32" s="89">
        <v>23.1</v>
      </c>
      <c r="BP32" s="89">
        <v>19.61</v>
      </c>
      <c r="BQ32" s="89">
        <v>20.61</v>
      </c>
      <c r="BR32" s="89">
        <v>15.03</v>
      </c>
      <c r="BS32" s="89">
        <v>15.17</v>
      </c>
      <c r="BT32" s="89">
        <v>31.22</v>
      </c>
      <c r="BU32" s="89">
        <v>21.7</v>
      </c>
      <c r="BV32" s="89">
        <v>12.79</v>
      </c>
      <c r="BW32" s="89">
        <v>6.51</v>
      </c>
      <c r="BX32" s="61">
        <f t="shared" si="0"/>
        <v>12195.25</v>
      </c>
    </row>
    <row r="33" spans="1:76" ht="12.75">
      <c r="A33" s="6">
        <v>29</v>
      </c>
      <c r="B33" s="6" t="s">
        <v>30</v>
      </c>
      <c r="C33" s="89">
        <v>1075.44</v>
      </c>
      <c r="D33" s="89">
        <v>1509.53</v>
      </c>
      <c r="E33" s="89">
        <v>2490.22</v>
      </c>
      <c r="F33" s="89">
        <v>2842.01</v>
      </c>
      <c r="G33" s="89">
        <v>3524.57</v>
      </c>
      <c r="H33" s="89">
        <v>3642.67</v>
      </c>
      <c r="I33" s="89">
        <v>3654.61</v>
      </c>
      <c r="J33" s="89">
        <v>3385.81</v>
      </c>
      <c r="K33" s="89">
        <v>3393.13</v>
      </c>
      <c r="L33" s="89">
        <v>1999.2</v>
      </c>
      <c r="M33" s="89">
        <v>2001.38</v>
      </c>
      <c r="N33" s="89">
        <v>1649.87</v>
      </c>
      <c r="O33" s="89">
        <v>1535.56</v>
      </c>
      <c r="P33" s="89">
        <v>1349.12</v>
      </c>
      <c r="Q33" s="89">
        <v>64.14</v>
      </c>
      <c r="R33" s="89">
        <v>55.59</v>
      </c>
      <c r="S33" s="89">
        <v>62.22</v>
      </c>
      <c r="T33" s="89">
        <v>78.2</v>
      </c>
      <c r="U33" s="89">
        <v>61.82</v>
      </c>
      <c r="V33" s="89">
        <v>55.37</v>
      </c>
      <c r="W33" s="89">
        <v>72.42</v>
      </c>
      <c r="X33" s="89">
        <v>94.99</v>
      </c>
      <c r="Y33" s="89">
        <v>92.44</v>
      </c>
      <c r="Z33" s="89">
        <v>111.6</v>
      </c>
      <c r="AA33" s="89">
        <v>85.71</v>
      </c>
      <c r="AB33" s="89">
        <v>90.16</v>
      </c>
      <c r="AC33" s="89">
        <v>55.39</v>
      </c>
      <c r="AD33" s="89">
        <v>188.4</v>
      </c>
      <c r="AE33" s="89">
        <v>16.79</v>
      </c>
      <c r="AF33" s="89">
        <v>8.18</v>
      </c>
      <c r="AG33" s="89">
        <v>6.41</v>
      </c>
      <c r="AH33" s="89">
        <v>6.94</v>
      </c>
      <c r="AI33" s="89">
        <v>14.13</v>
      </c>
      <c r="AJ33" s="89">
        <v>23.43</v>
      </c>
      <c r="AK33" s="89">
        <v>34.27</v>
      </c>
      <c r="AL33" s="89">
        <v>26.12</v>
      </c>
      <c r="AM33" s="89">
        <v>30.21</v>
      </c>
      <c r="AN33" s="89">
        <v>33.67</v>
      </c>
      <c r="AO33" s="89">
        <v>47.85</v>
      </c>
      <c r="AP33" s="89">
        <v>36.34</v>
      </c>
      <c r="AQ33" s="89">
        <v>30.95</v>
      </c>
      <c r="AR33" s="89">
        <v>47.47</v>
      </c>
      <c r="AS33" s="89">
        <v>1371.44</v>
      </c>
      <c r="AT33" s="89">
        <v>1109.66</v>
      </c>
      <c r="AU33" s="89">
        <v>1579.02</v>
      </c>
      <c r="AV33" s="89">
        <v>2242.09</v>
      </c>
      <c r="AW33" s="89">
        <v>156.1</v>
      </c>
      <c r="AX33" s="89">
        <v>10728.57</v>
      </c>
      <c r="AY33" s="89">
        <v>10123.87</v>
      </c>
      <c r="AZ33" s="89">
        <v>9544.91</v>
      </c>
      <c r="BA33" s="89">
        <v>9803.25</v>
      </c>
      <c r="BB33" s="89">
        <v>9772.57</v>
      </c>
      <c r="BC33" s="89">
        <v>9925.22</v>
      </c>
      <c r="BD33" s="89">
        <v>10545</v>
      </c>
      <c r="BE33" s="89">
        <v>10574.42</v>
      </c>
      <c r="BF33" s="89">
        <v>11883.37</v>
      </c>
      <c r="BG33" s="89">
        <v>10985.88</v>
      </c>
      <c r="BH33" s="89">
        <v>10293.66</v>
      </c>
      <c r="BI33" s="89">
        <v>9332.98</v>
      </c>
      <c r="BJ33" s="89">
        <v>6954.67</v>
      </c>
      <c r="BK33" s="89">
        <v>2581.93</v>
      </c>
      <c r="BL33" s="89">
        <v>2395.36</v>
      </c>
      <c r="BM33" s="89">
        <v>1986.68</v>
      </c>
      <c r="BN33" s="89">
        <v>1875.27</v>
      </c>
      <c r="BO33" s="89">
        <v>1562.9</v>
      </c>
      <c r="BP33" s="89">
        <v>1125.97</v>
      </c>
      <c r="BQ33" s="89">
        <v>812.48</v>
      </c>
      <c r="BR33" s="89">
        <v>698.33</v>
      </c>
      <c r="BS33" s="89">
        <v>731.75</v>
      </c>
      <c r="BT33" s="89">
        <v>590.62</v>
      </c>
      <c r="BU33" s="89">
        <v>598.04</v>
      </c>
      <c r="BV33" s="89">
        <v>486.21</v>
      </c>
      <c r="BW33" s="89">
        <v>270.58</v>
      </c>
      <c r="BX33" s="61">
        <f t="shared" si="0"/>
        <v>188227.13</v>
      </c>
    </row>
    <row r="34" spans="1:76" ht="12.75">
      <c r="A34" s="6">
        <v>30</v>
      </c>
      <c r="B34" s="6" t="s">
        <v>31</v>
      </c>
      <c r="C34" s="89">
        <v>12.73</v>
      </c>
      <c r="D34" s="89">
        <v>43.74</v>
      </c>
      <c r="E34" s="89">
        <v>43.97</v>
      </c>
      <c r="F34" s="89">
        <v>49.5</v>
      </c>
      <c r="G34" s="89">
        <v>39.08</v>
      </c>
      <c r="H34" s="89">
        <v>42.5</v>
      </c>
      <c r="I34" s="89">
        <v>33.29</v>
      </c>
      <c r="J34" s="89">
        <v>42.28</v>
      </c>
      <c r="K34" s="89">
        <v>29.35</v>
      </c>
      <c r="L34" s="89">
        <v>43.04</v>
      </c>
      <c r="M34" s="89">
        <v>41.48</v>
      </c>
      <c r="N34" s="89">
        <v>38.65</v>
      </c>
      <c r="O34" s="89">
        <v>23.16</v>
      </c>
      <c r="P34" s="89">
        <v>19.03</v>
      </c>
      <c r="Q34" s="89">
        <v>2.2</v>
      </c>
      <c r="R34" s="89">
        <v>0</v>
      </c>
      <c r="S34" s="89">
        <v>0.96</v>
      </c>
      <c r="T34" s="89">
        <v>0</v>
      </c>
      <c r="U34" s="89">
        <v>0.94</v>
      </c>
      <c r="V34" s="89">
        <v>1.15</v>
      </c>
      <c r="W34" s="89">
        <v>2.15</v>
      </c>
      <c r="X34" s="89">
        <v>0</v>
      </c>
      <c r="Y34" s="89">
        <v>1.12</v>
      </c>
      <c r="Z34" s="89">
        <v>0</v>
      </c>
      <c r="AA34" s="89">
        <v>0</v>
      </c>
      <c r="AB34" s="89">
        <v>0</v>
      </c>
      <c r="AC34" s="89">
        <v>0</v>
      </c>
      <c r="AD34" s="89">
        <v>1.93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41.69</v>
      </c>
      <c r="AT34" s="89">
        <v>37.62</v>
      </c>
      <c r="AU34" s="89">
        <v>24.72</v>
      </c>
      <c r="AV34" s="89">
        <v>26.04</v>
      </c>
      <c r="AW34" s="89">
        <v>0</v>
      </c>
      <c r="AX34" s="89">
        <v>253.26</v>
      </c>
      <c r="AY34" s="89">
        <v>221.67</v>
      </c>
      <c r="AZ34" s="89">
        <v>226.84</v>
      </c>
      <c r="BA34" s="89">
        <v>200.77</v>
      </c>
      <c r="BB34" s="89">
        <v>219.92</v>
      </c>
      <c r="BC34" s="89">
        <v>206.31</v>
      </c>
      <c r="BD34" s="89">
        <v>197.47</v>
      </c>
      <c r="BE34" s="89">
        <v>242.8</v>
      </c>
      <c r="BF34" s="89">
        <v>230.39</v>
      </c>
      <c r="BG34" s="89">
        <v>207.68</v>
      </c>
      <c r="BH34" s="89">
        <v>177.2</v>
      </c>
      <c r="BI34" s="89">
        <v>166.03</v>
      </c>
      <c r="BJ34" s="89">
        <v>151.7</v>
      </c>
      <c r="BK34" s="89">
        <v>0</v>
      </c>
      <c r="BL34" s="89">
        <v>0</v>
      </c>
      <c r="BM34" s="89">
        <v>0</v>
      </c>
      <c r="BN34" s="89">
        <v>0</v>
      </c>
      <c r="BO34" s="89">
        <v>0</v>
      </c>
      <c r="BP34" s="89">
        <v>0.36</v>
      </c>
      <c r="BQ34" s="89">
        <v>0</v>
      </c>
      <c r="BR34" s="89">
        <v>0</v>
      </c>
      <c r="BS34" s="89">
        <v>0</v>
      </c>
      <c r="BT34" s="89">
        <v>0</v>
      </c>
      <c r="BU34" s="89">
        <v>0</v>
      </c>
      <c r="BV34" s="89">
        <v>0</v>
      </c>
      <c r="BW34" s="89">
        <v>0</v>
      </c>
      <c r="BX34" s="61">
        <f t="shared" si="0"/>
        <v>3344.72</v>
      </c>
    </row>
    <row r="35" spans="1:76" ht="12.75">
      <c r="A35" s="6">
        <v>31</v>
      </c>
      <c r="B35" s="6" t="s">
        <v>32</v>
      </c>
      <c r="C35" s="89">
        <v>65.81</v>
      </c>
      <c r="D35" s="89">
        <v>103.9</v>
      </c>
      <c r="E35" s="89">
        <v>138.49</v>
      </c>
      <c r="F35" s="89">
        <v>102.95</v>
      </c>
      <c r="G35" s="89">
        <v>177.98</v>
      </c>
      <c r="H35" s="89">
        <v>237.1</v>
      </c>
      <c r="I35" s="89">
        <v>256.97</v>
      </c>
      <c r="J35" s="89">
        <v>244.02</v>
      </c>
      <c r="K35" s="89">
        <v>253.43</v>
      </c>
      <c r="L35" s="89">
        <v>269.42</v>
      </c>
      <c r="M35" s="89">
        <v>407.69</v>
      </c>
      <c r="N35" s="89">
        <v>246.35</v>
      </c>
      <c r="O35" s="89">
        <v>211.56</v>
      </c>
      <c r="P35" s="89">
        <v>204.6</v>
      </c>
      <c r="Q35" s="89">
        <v>7.48</v>
      </c>
      <c r="R35" s="89">
        <v>4.25</v>
      </c>
      <c r="S35" s="89">
        <v>6.41</v>
      </c>
      <c r="T35" s="89">
        <v>7.03</v>
      </c>
      <c r="U35" s="89">
        <v>10.39</v>
      </c>
      <c r="V35" s="89">
        <v>7</v>
      </c>
      <c r="W35" s="89">
        <v>3.08</v>
      </c>
      <c r="X35" s="89">
        <v>9.43</v>
      </c>
      <c r="Y35" s="89">
        <v>5.05</v>
      </c>
      <c r="Z35" s="89">
        <v>4.87</v>
      </c>
      <c r="AA35" s="89">
        <v>18.16</v>
      </c>
      <c r="AB35" s="89">
        <v>8.58</v>
      </c>
      <c r="AC35" s="89">
        <v>5.36</v>
      </c>
      <c r="AD35" s="89">
        <v>11.18</v>
      </c>
      <c r="AE35" s="89">
        <v>1.87</v>
      </c>
      <c r="AF35" s="89">
        <v>0.17</v>
      </c>
      <c r="AG35" s="89">
        <v>3.18</v>
      </c>
      <c r="AH35" s="89">
        <v>1.43</v>
      </c>
      <c r="AI35" s="89">
        <v>2.18</v>
      </c>
      <c r="AJ35" s="89">
        <v>0</v>
      </c>
      <c r="AK35" s="89">
        <v>8.47</v>
      </c>
      <c r="AL35" s="89">
        <v>2.2</v>
      </c>
      <c r="AM35" s="89">
        <v>0</v>
      </c>
      <c r="AN35" s="89">
        <v>1.93</v>
      </c>
      <c r="AO35" s="89">
        <v>5.24</v>
      </c>
      <c r="AP35" s="89">
        <v>1.71</v>
      </c>
      <c r="AQ35" s="89">
        <v>3.87</v>
      </c>
      <c r="AR35" s="89">
        <v>5.99</v>
      </c>
      <c r="AS35" s="89">
        <v>115.99</v>
      </c>
      <c r="AT35" s="89">
        <v>143.17</v>
      </c>
      <c r="AU35" s="89">
        <v>160.8</v>
      </c>
      <c r="AV35" s="89">
        <v>184.84</v>
      </c>
      <c r="AW35" s="89">
        <v>22.39</v>
      </c>
      <c r="AX35" s="89">
        <v>1058.35</v>
      </c>
      <c r="AY35" s="89">
        <v>1057.98</v>
      </c>
      <c r="AZ35" s="89">
        <v>1047.53</v>
      </c>
      <c r="BA35" s="89">
        <v>1044</v>
      </c>
      <c r="BB35" s="89">
        <v>1006.15</v>
      </c>
      <c r="BC35" s="89">
        <v>1067.65</v>
      </c>
      <c r="BD35" s="89">
        <v>1085.88</v>
      </c>
      <c r="BE35" s="89">
        <v>1063.69</v>
      </c>
      <c r="BF35" s="89">
        <v>1042.91</v>
      </c>
      <c r="BG35" s="89">
        <v>1289.35</v>
      </c>
      <c r="BH35" s="89">
        <v>849.67</v>
      </c>
      <c r="BI35" s="89">
        <v>773.53</v>
      </c>
      <c r="BJ35" s="89">
        <v>706.27</v>
      </c>
      <c r="BK35" s="89">
        <v>182.32</v>
      </c>
      <c r="BL35" s="89">
        <v>157.8</v>
      </c>
      <c r="BM35" s="89">
        <v>145.14</v>
      </c>
      <c r="BN35" s="89">
        <v>95.69</v>
      </c>
      <c r="BO35" s="89">
        <v>55.1</v>
      </c>
      <c r="BP35" s="89">
        <v>26.73</v>
      </c>
      <c r="BQ35" s="89">
        <v>30.73</v>
      </c>
      <c r="BR35" s="89">
        <v>25.01</v>
      </c>
      <c r="BS35" s="89">
        <v>18.85</v>
      </c>
      <c r="BT35" s="89">
        <v>48.52</v>
      </c>
      <c r="BU35" s="89">
        <v>22.61</v>
      </c>
      <c r="BV35" s="89">
        <v>26.23</v>
      </c>
      <c r="BW35" s="89">
        <v>19</v>
      </c>
      <c r="BX35" s="61">
        <f t="shared" si="0"/>
        <v>17640.66</v>
      </c>
    </row>
    <row r="36" spans="1:76" ht="12.75">
      <c r="A36" s="6">
        <v>32</v>
      </c>
      <c r="B36" s="6" t="s">
        <v>33</v>
      </c>
      <c r="C36" s="89">
        <v>66.26</v>
      </c>
      <c r="D36" s="89">
        <v>93.17</v>
      </c>
      <c r="E36" s="89">
        <v>108.99</v>
      </c>
      <c r="F36" s="89">
        <v>128.49</v>
      </c>
      <c r="G36" s="89">
        <v>121.83</v>
      </c>
      <c r="H36" s="89">
        <v>106.05</v>
      </c>
      <c r="I36" s="89">
        <v>93.24</v>
      </c>
      <c r="J36" s="89">
        <v>85.93</v>
      </c>
      <c r="K36" s="89">
        <v>85.88</v>
      </c>
      <c r="L36" s="89">
        <v>89.35</v>
      </c>
      <c r="M36" s="89">
        <v>104.11</v>
      </c>
      <c r="N36" s="89">
        <v>84.46</v>
      </c>
      <c r="O36" s="89">
        <v>52.39</v>
      </c>
      <c r="P36" s="89">
        <v>66.91</v>
      </c>
      <c r="Q36" s="89">
        <v>20.73</v>
      </c>
      <c r="R36" s="89">
        <v>2.41</v>
      </c>
      <c r="S36" s="89">
        <v>2.56</v>
      </c>
      <c r="T36" s="89">
        <v>6.05</v>
      </c>
      <c r="U36" s="89">
        <v>8.22</v>
      </c>
      <c r="V36" s="89">
        <v>3.14</v>
      </c>
      <c r="W36" s="89">
        <v>11.12</v>
      </c>
      <c r="X36" s="89">
        <v>9.89</v>
      </c>
      <c r="Y36" s="89">
        <v>11.37</v>
      </c>
      <c r="Z36" s="89">
        <v>12.76</v>
      </c>
      <c r="AA36" s="89">
        <v>19.51</v>
      </c>
      <c r="AB36" s="89">
        <v>12.96</v>
      </c>
      <c r="AC36" s="89">
        <v>7.05</v>
      </c>
      <c r="AD36" s="89">
        <v>1.24</v>
      </c>
      <c r="AE36" s="89">
        <v>0</v>
      </c>
      <c r="AF36" s="89">
        <v>0.08</v>
      </c>
      <c r="AG36" s="89">
        <v>0</v>
      </c>
      <c r="AH36" s="89">
        <v>0.11</v>
      </c>
      <c r="AI36" s="89">
        <v>0</v>
      </c>
      <c r="AJ36" s="89">
        <v>1.04</v>
      </c>
      <c r="AK36" s="89">
        <v>1</v>
      </c>
      <c r="AL36" s="89">
        <v>0.26</v>
      </c>
      <c r="AM36" s="89">
        <v>0</v>
      </c>
      <c r="AN36" s="89">
        <v>1.15</v>
      </c>
      <c r="AO36" s="89">
        <v>0</v>
      </c>
      <c r="AP36" s="89">
        <v>0.35</v>
      </c>
      <c r="AQ36" s="89">
        <v>0</v>
      </c>
      <c r="AR36" s="89">
        <v>0.17</v>
      </c>
      <c r="AS36" s="89">
        <v>95.13</v>
      </c>
      <c r="AT36" s="89">
        <v>61.19</v>
      </c>
      <c r="AU36" s="89">
        <v>65.32</v>
      </c>
      <c r="AV36" s="89">
        <v>93.69</v>
      </c>
      <c r="AW36" s="89">
        <v>11.66</v>
      </c>
      <c r="AX36" s="89">
        <v>517.55</v>
      </c>
      <c r="AY36" s="89">
        <v>482.36</v>
      </c>
      <c r="AZ36" s="89">
        <v>426.87</v>
      </c>
      <c r="BA36" s="89">
        <v>436.77</v>
      </c>
      <c r="BB36" s="89">
        <v>425.36</v>
      </c>
      <c r="BC36" s="89">
        <v>412.67</v>
      </c>
      <c r="BD36" s="89">
        <v>466.73</v>
      </c>
      <c r="BE36" s="89">
        <v>400.97</v>
      </c>
      <c r="BF36" s="89">
        <v>420.01</v>
      </c>
      <c r="BG36" s="89">
        <v>331.31</v>
      </c>
      <c r="BH36" s="89">
        <v>348.09</v>
      </c>
      <c r="BI36" s="89">
        <v>274.39</v>
      </c>
      <c r="BJ36" s="89">
        <v>286.94</v>
      </c>
      <c r="BK36" s="89">
        <v>9.47</v>
      </c>
      <c r="BL36" s="89">
        <v>4.51</v>
      </c>
      <c r="BM36" s="89">
        <v>5.75</v>
      </c>
      <c r="BN36" s="89">
        <v>5.57</v>
      </c>
      <c r="BO36" s="89">
        <v>4.33</v>
      </c>
      <c r="BP36" s="89">
        <v>6.06</v>
      </c>
      <c r="BQ36" s="89">
        <v>2.15</v>
      </c>
      <c r="BR36" s="89">
        <v>3.42</v>
      </c>
      <c r="BS36" s="89">
        <v>0</v>
      </c>
      <c r="BT36" s="89">
        <v>0.89</v>
      </c>
      <c r="BU36" s="89">
        <v>0</v>
      </c>
      <c r="BV36" s="89">
        <v>1.57</v>
      </c>
      <c r="BW36" s="89">
        <v>4.57</v>
      </c>
      <c r="BX36" s="61">
        <f t="shared" si="0"/>
        <v>7025.53</v>
      </c>
    </row>
    <row r="37" spans="1:76" ht="12.75">
      <c r="A37" s="6">
        <v>33</v>
      </c>
      <c r="B37" s="6" t="s">
        <v>34</v>
      </c>
      <c r="C37" s="89">
        <v>51.32</v>
      </c>
      <c r="D37" s="89">
        <v>8.79</v>
      </c>
      <c r="E37" s="89">
        <v>8.15</v>
      </c>
      <c r="F37" s="89">
        <v>9.56</v>
      </c>
      <c r="G37" s="89">
        <v>18.96</v>
      </c>
      <c r="H37" s="89">
        <v>10.43</v>
      </c>
      <c r="I37" s="89">
        <v>12.65</v>
      </c>
      <c r="J37" s="89">
        <v>12.49</v>
      </c>
      <c r="K37" s="89">
        <v>13.17</v>
      </c>
      <c r="L37" s="89">
        <v>19.54</v>
      </c>
      <c r="M37" s="89">
        <v>33.43</v>
      </c>
      <c r="N37" s="89">
        <v>9.92</v>
      </c>
      <c r="O37" s="89">
        <v>10.66</v>
      </c>
      <c r="P37" s="89">
        <v>4.46</v>
      </c>
      <c r="Q37" s="89">
        <v>0</v>
      </c>
      <c r="R37" s="89">
        <v>0</v>
      </c>
      <c r="S37" s="89">
        <v>0.97</v>
      </c>
      <c r="T37" s="89">
        <v>1.08</v>
      </c>
      <c r="U37" s="89">
        <v>0</v>
      </c>
      <c r="V37" s="89">
        <v>1.47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0.23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0.2</v>
      </c>
      <c r="AR37" s="89">
        <v>0</v>
      </c>
      <c r="AS37" s="89">
        <v>4.74</v>
      </c>
      <c r="AT37" s="89">
        <v>8.08</v>
      </c>
      <c r="AU37" s="89">
        <v>7.54</v>
      </c>
      <c r="AV37" s="89">
        <v>23.92</v>
      </c>
      <c r="AW37" s="89">
        <v>0</v>
      </c>
      <c r="AX37" s="89">
        <v>92.22</v>
      </c>
      <c r="AY37" s="89">
        <v>70.28</v>
      </c>
      <c r="AZ37" s="89">
        <v>66.59</v>
      </c>
      <c r="BA37" s="89">
        <v>85.79</v>
      </c>
      <c r="BB37" s="89">
        <v>91.8</v>
      </c>
      <c r="BC37" s="89">
        <v>58.32</v>
      </c>
      <c r="BD37" s="89">
        <v>65.17</v>
      </c>
      <c r="BE37" s="89">
        <v>56.89</v>
      </c>
      <c r="BF37" s="89">
        <v>79.04</v>
      </c>
      <c r="BG37" s="89">
        <v>53.84</v>
      </c>
      <c r="BH37" s="89">
        <v>30.12</v>
      </c>
      <c r="BI37" s="89">
        <v>34.89</v>
      </c>
      <c r="BJ37" s="89">
        <v>6.79</v>
      </c>
      <c r="BK37" s="89">
        <v>7.41</v>
      </c>
      <c r="BL37" s="89">
        <v>2.28</v>
      </c>
      <c r="BM37" s="89">
        <v>0.86</v>
      </c>
      <c r="BN37" s="89">
        <v>1.42</v>
      </c>
      <c r="BO37" s="89">
        <v>1.06</v>
      </c>
      <c r="BP37" s="89">
        <v>0.78</v>
      </c>
      <c r="BQ37" s="89">
        <v>4.53</v>
      </c>
      <c r="BR37" s="89">
        <v>0.73</v>
      </c>
      <c r="BS37" s="89">
        <v>0</v>
      </c>
      <c r="BT37" s="89">
        <v>0</v>
      </c>
      <c r="BU37" s="89">
        <v>0</v>
      </c>
      <c r="BV37" s="89">
        <v>0.22</v>
      </c>
      <c r="BW37" s="89">
        <v>0</v>
      </c>
      <c r="BX37" s="61">
        <f t="shared" si="0"/>
        <v>1082.79</v>
      </c>
    </row>
    <row r="38" spans="1:76" ht="12.75">
      <c r="A38" s="6">
        <v>34</v>
      </c>
      <c r="B38" s="6" t="s">
        <v>35</v>
      </c>
      <c r="C38" s="89">
        <v>8.4</v>
      </c>
      <c r="D38" s="89">
        <v>12.26</v>
      </c>
      <c r="E38" s="89">
        <v>17.09</v>
      </c>
      <c r="F38" s="89">
        <v>14.1</v>
      </c>
      <c r="G38" s="89">
        <v>18.13</v>
      </c>
      <c r="H38" s="89">
        <v>10.8</v>
      </c>
      <c r="I38" s="89">
        <v>15.95</v>
      </c>
      <c r="J38" s="89">
        <v>10.66</v>
      </c>
      <c r="K38" s="89">
        <v>16.65</v>
      </c>
      <c r="L38" s="89">
        <v>6.76</v>
      </c>
      <c r="M38" s="89">
        <v>9.07</v>
      </c>
      <c r="N38" s="89">
        <v>6.43</v>
      </c>
      <c r="O38" s="89">
        <v>12.79</v>
      </c>
      <c r="P38" s="89">
        <v>8.7</v>
      </c>
      <c r="Q38" s="89">
        <v>0</v>
      </c>
      <c r="R38" s="89">
        <v>0</v>
      </c>
      <c r="S38" s="89">
        <v>0.84</v>
      </c>
      <c r="T38" s="89">
        <v>0.84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0.83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10.75</v>
      </c>
      <c r="AT38" s="89">
        <v>6.22</v>
      </c>
      <c r="AU38" s="89">
        <v>7.8</v>
      </c>
      <c r="AV38" s="89">
        <v>9.82</v>
      </c>
      <c r="AW38" s="89">
        <v>2.37</v>
      </c>
      <c r="AX38" s="89">
        <v>66.36</v>
      </c>
      <c r="AY38" s="89">
        <v>60.87</v>
      </c>
      <c r="AZ38" s="89">
        <v>88.4</v>
      </c>
      <c r="BA38" s="89">
        <v>83.26</v>
      </c>
      <c r="BB38" s="89">
        <v>76.43</v>
      </c>
      <c r="BC38" s="89">
        <v>66.53</v>
      </c>
      <c r="BD38" s="89">
        <v>69.64</v>
      </c>
      <c r="BE38" s="89">
        <v>63.52</v>
      </c>
      <c r="BF38" s="89">
        <v>69.44</v>
      </c>
      <c r="BG38" s="89">
        <v>48.05</v>
      </c>
      <c r="BH38" s="89">
        <v>56.66</v>
      </c>
      <c r="BI38" s="89">
        <v>37.72</v>
      </c>
      <c r="BJ38" s="89">
        <v>44.09</v>
      </c>
      <c r="BK38" s="89">
        <v>12.99</v>
      </c>
      <c r="BL38" s="89">
        <v>9.53</v>
      </c>
      <c r="BM38" s="89">
        <v>6.17</v>
      </c>
      <c r="BN38" s="89">
        <v>2.5</v>
      </c>
      <c r="BO38" s="89">
        <v>1.1</v>
      </c>
      <c r="BP38" s="89">
        <v>2.03</v>
      </c>
      <c r="BQ38" s="89">
        <v>0.83</v>
      </c>
      <c r="BR38" s="89">
        <v>0.92</v>
      </c>
      <c r="BS38" s="89">
        <v>1.9</v>
      </c>
      <c r="BT38" s="89">
        <v>0</v>
      </c>
      <c r="BU38" s="89">
        <v>1.34</v>
      </c>
      <c r="BV38" s="89">
        <v>0.8</v>
      </c>
      <c r="BW38" s="89">
        <v>0</v>
      </c>
      <c r="BX38" s="61">
        <f t="shared" si="0"/>
        <v>1078.34</v>
      </c>
    </row>
    <row r="39" spans="1:76" ht="12.75">
      <c r="A39" s="6">
        <v>35</v>
      </c>
      <c r="B39" s="6" t="s">
        <v>36</v>
      </c>
      <c r="C39" s="89">
        <v>178.75</v>
      </c>
      <c r="D39" s="89">
        <v>262.02</v>
      </c>
      <c r="E39" s="89">
        <v>366.46</v>
      </c>
      <c r="F39" s="89">
        <v>463.7</v>
      </c>
      <c r="G39" s="89">
        <v>512.31</v>
      </c>
      <c r="H39" s="89">
        <v>549.53</v>
      </c>
      <c r="I39" s="89">
        <v>557.61</v>
      </c>
      <c r="J39" s="89">
        <v>463.93</v>
      </c>
      <c r="K39" s="89">
        <v>576.26</v>
      </c>
      <c r="L39" s="89">
        <v>509.68</v>
      </c>
      <c r="M39" s="89">
        <v>504.18</v>
      </c>
      <c r="N39" s="89">
        <v>452.32</v>
      </c>
      <c r="O39" s="89">
        <v>425.03</v>
      </c>
      <c r="P39" s="89">
        <v>374.17</v>
      </c>
      <c r="Q39" s="89">
        <v>16.47</v>
      </c>
      <c r="R39" s="89">
        <v>20</v>
      </c>
      <c r="S39" s="89">
        <v>6.89</v>
      </c>
      <c r="T39" s="89">
        <v>17.33</v>
      </c>
      <c r="U39" s="89">
        <v>28.84</v>
      </c>
      <c r="V39" s="89">
        <v>8.11</v>
      </c>
      <c r="W39" s="89">
        <v>11.28</v>
      </c>
      <c r="X39" s="89">
        <v>18.01</v>
      </c>
      <c r="Y39" s="89">
        <v>17.68</v>
      </c>
      <c r="Z39" s="89">
        <v>17.16</v>
      </c>
      <c r="AA39" s="89">
        <v>11.61</v>
      </c>
      <c r="AB39" s="89">
        <v>11.89</v>
      </c>
      <c r="AC39" s="89">
        <v>10.4</v>
      </c>
      <c r="AD39" s="89">
        <v>21.73</v>
      </c>
      <c r="AE39" s="89">
        <v>4.92</v>
      </c>
      <c r="AF39" s="89">
        <v>0</v>
      </c>
      <c r="AG39" s="89">
        <v>0</v>
      </c>
      <c r="AH39" s="89">
        <v>3.88</v>
      </c>
      <c r="AI39" s="89">
        <v>2.85</v>
      </c>
      <c r="AJ39" s="89">
        <v>1.5</v>
      </c>
      <c r="AK39" s="89">
        <v>2.05</v>
      </c>
      <c r="AL39" s="89">
        <v>1.83</v>
      </c>
      <c r="AM39" s="89">
        <v>3.48</v>
      </c>
      <c r="AN39" s="89">
        <v>4</v>
      </c>
      <c r="AO39" s="89">
        <v>4.13</v>
      </c>
      <c r="AP39" s="89">
        <v>2.74</v>
      </c>
      <c r="AQ39" s="89">
        <v>2.83</v>
      </c>
      <c r="AR39" s="89">
        <v>5.9</v>
      </c>
      <c r="AS39" s="89">
        <v>394.57</v>
      </c>
      <c r="AT39" s="89">
        <v>400.61</v>
      </c>
      <c r="AU39" s="89">
        <v>386.24</v>
      </c>
      <c r="AV39" s="89">
        <v>378.52</v>
      </c>
      <c r="AW39" s="89">
        <v>52.05</v>
      </c>
      <c r="AX39" s="89">
        <v>2864.95</v>
      </c>
      <c r="AY39" s="89">
        <v>2532.81</v>
      </c>
      <c r="AZ39" s="89">
        <v>2523.93</v>
      </c>
      <c r="BA39" s="89">
        <v>2601.6</v>
      </c>
      <c r="BB39" s="89">
        <v>2471.19</v>
      </c>
      <c r="BC39" s="89">
        <v>2492.71</v>
      </c>
      <c r="BD39" s="89">
        <v>2552.08</v>
      </c>
      <c r="BE39" s="89">
        <v>2470.18</v>
      </c>
      <c r="BF39" s="89">
        <v>2398.65</v>
      </c>
      <c r="BG39" s="89">
        <v>2425.75</v>
      </c>
      <c r="BH39" s="89">
        <v>2035.29</v>
      </c>
      <c r="BI39" s="89">
        <v>1891.23</v>
      </c>
      <c r="BJ39" s="89">
        <v>1691.19</v>
      </c>
      <c r="BK39" s="89">
        <v>277.75</v>
      </c>
      <c r="BL39" s="89">
        <v>221.85</v>
      </c>
      <c r="BM39" s="89">
        <v>242.37</v>
      </c>
      <c r="BN39" s="89">
        <v>196.89</v>
      </c>
      <c r="BO39" s="89">
        <v>114.9</v>
      </c>
      <c r="BP39" s="89">
        <v>109.73</v>
      </c>
      <c r="BQ39" s="89">
        <v>42.57</v>
      </c>
      <c r="BR39" s="89">
        <v>34.22</v>
      </c>
      <c r="BS39" s="89">
        <v>46.93</v>
      </c>
      <c r="BT39" s="89">
        <v>69.61</v>
      </c>
      <c r="BU39" s="89">
        <v>45.5</v>
      </c>
      <c r="BV39" s="89">
        <v>41.61</v>
      </c>
      <c r="BW39" s="89">
        <v>40.31</v>
      </c>
      <c r="BX39" s="61">
        <f t="shared" si="0"/>
        <v>40501.25</v>
      </c>
    </row>
    <row r="40" spans="1:76" ht="12.75">
      <c r="A40" s="6">
        <v>36</v>
      </c>
      <c r="B40" s="6" t="s">
        <v>37</v>
      </c>
      <c r="C40" s="89">
        <v>504.58</v>
      </c>
      <c r="D40" s="89">
        <v>585.18</v>
      </c>
      <c r="E40" s="89">
        <v>822.14</v>
      </c>
      <c r="F40" s="89">
        <v>1163.05</v>
      </c>
      <c r="G40" s="89">
        <v>1581.72</v>
      </c>
      <c r="H40" s="89">
        <v>1463.59</v>
      </c>
      <c r="I40" s="89">
        <v>1413.19</v>
      </c>
      <c r="J40" s="89">
        <v>1368.42</v>
      </c>
      <c r="K40" s="89">
        <v>1387.1</v>
      </c>
      <c r="L40" s="89">
        <v>1242.99</v>
      </c>
      <c r="M40" s="89">
        <v>1089.8</v>
      </c>
      <c r="N40" s="89">
        <v>1129.68</v>
      </c>
      <c r="O40" s="89">
        <v>1311.6</v>
      </c>
      <c r="P40" s="89">
        <v>1301.6</v>
      </c>
      <c r="Q40" s="89">
        <v>107.46</v>
      </c>
      <c r="R40" s="89">
        <v>63.26</v>
      </c>
      <c r="S40" s="89">
        <v>60.21</v>
      </c>
      <c r="T40" s="89">
        <v>46.95</v>
      </c>
      <c r="U40" s="89">
        <v>58.51</v>
      </c>
      <c r="V40" s="89">
        <v>47.99</v>
      </c>
      <c r="W40" s="89">
        <v>52.94</v>
      </c>
      <c r="X40" s="89">
        <v>48.13</v>
      </c>
      <c r="Y40" s="89">
        <v>31.45</v>
      </c>
      <c r="Z40" s="89">
        <v>42.06</v>
      </c>
      <c r="AA40" s="89">
        <v>21.07</v>
      </c>
      <c r="AB40" s="89">
        <v>27.22</v>
      </c>
      <c r="AC40" s="89">
        <v>25.49</v>
      </c>
      <c r="AD40" s="89">
        <v>52.17</v>
      </c>
      <c r="AE40" s="89">
        <v>14.71</v>
      </c>
      <c r="AF40" s="89">
        <v>10.26</v>
      </c>
      <c r="AG40" s="89">
        <v>7.87</v>
      </c>
      <c r="AH40" s="89">
        <v>10.65</v>
      </c>
      <c r="AI40" s="89">
        <v>13.7</v>
      </c>
      <c r="AJ40" s="89">
        <v>9.79</v>
      </c>
      <c r="AK40" s="89">
        <v>15.01</v>
      </c>
      <c r="AL40" s="89">
        <v>13.26</v>
      </c>
      <c r="AM40" s="89">
        <v>6.28</v>
      </c>
      <c r="AN40" s="89">
        <v>8.65</v>
      </c>
      <c r="AO40" s="89">
        <v>4.91</v>
      </c>
      <c r="AP40" s="89">
        <v>10.49</v>
      </c>
      <c r="AQ40" s="89">
        <v>6.97</v>
      </c>
      <c r="AR40" s="89">
        <v>20.59</v>
      </c>
      <c r="AS40" s="89">
        <v>507.86</v>
      </c>
      <c r="AT40" s="89">
        <v>385.34</v>
      </c>
      <c r="AU40" s="89">
        <v>423.75</v>
      </c>
      <c r="AV40" s="89">
        <v>643.36</v>
      </c>
      <c r="AW40" s="89">
        <v>112.81</v>
      </c>
      <c r="AX40" s="89">
        <v>4617.44</v>
      </c>
      <c r="AY40" s="89">
        <v>4833.58</v>
      </c>
      <c r="AZ40" s="89">
        <v>4852.62</v>
      </c>
      <c r="BA40" s="89">
        <v>4809.96</v>
      </c>
      <c r="BB40" s="89">
        <v>4460.47</v>
      </c>
      <c r="BC40" s="89">
        <v>4185.37</v>
      </c>
      <c r="BD40" s="89">
        <v>4299.4</v>
      </c>
      <c r="BE40" s="89">
        <v>4382.44</v>
      </c>
      <c r="BF40" s="89">
        <v>4041.77</v>
      </c>
      <c r="BG40" s="89">
        <v>3626.09</v>
      </c>
      <c r="BH40" s="89">
        <v>3570.33</v>
      </c>
      <c r="BI40" s="89">
        <v>3840.07</v>
      </c>
      <c r="BJ40" s="89">
        <v>3407.42</v>
      </c>
      <c r="BK40" s="89">
        <v>1169.64</v>
      </c>
      <c r="BL40" s="89">
        <v>607.21</v>
      </c>
      <c r="BM40" s="89">
        <v>357.2</v>
      </c>
      <c r="BN40" s="89">
        <v>238.16</v>
      </c>
      <c r="BO40" s="89">
        <v>217.58</v>
      </c>
      <c r="BP40" s="89">
        <v>208.92</v>
      </c>
      <c r="BQ40" s="89">
        <v>194.49</v>
      </c>
      <c r="BR40" s="89">
        <v>208.16</v>
      </c>
      <c r="BS40" s="89">
        <v>264.6</v>
      </c>
      <c r="BT40" s="89">
        <v>208.38</v>
      </c>
      <c r="BU40" s="89">
        <v>283.98</v>
      </c>
      <c r="BV40" s="89">
        <v>290.69</v>
      </c>
      <c r="BW40" s="89">
        <v>275.88</v>
      </c>
      <c r="BX40" s="61">
        <f t="shared" si="0"/>
        <v>78727.66</v>
      </c>
    </row>
    <row r="41" spans="1:76" ht="12.75">
      <c r="A41" s="6">
        <v>37</v>
      </c>
      <c r="B41" s="6" t="s">
        <v>38</v>
      </c>
      <c r="C41" s="89">
        <v>583.41</v>
      </c>
      <c r="D41" s="89">
        <v>382.26</v>
      </c>
      <c r="E41" s="89">
        <v>455</v>
      </c>
      <c r="F41" s="89">
        <v>472.22</v>
      </c>
      <c r="G41" s="89">
        <v>499.98</v>
      </c>
      <c r="H41" s="89">
        <v>542.88</v>
      </c>
      <c r="I41" s="89">
        <v>502.57</v>
      </c>
      <c r="J41" s="89">
        <v>517.22</v>
      </c>
      <c r="K41" s="89">
        <v>462.25</v>
      </c>
      <c r="L41" s="89">
        <v>456.56</v>
      </c>
      <c r="M41" s="89">
        <v>473.33</v>
      </c>
      <c r="N41" s="89">
        <v>438.42</v>
      </c>
      <c r="O41" s="89">
        <v>333.49</v>
      </c>
      <c r="P41" s="89">
        <v>244</v>
      </c>
      <c r="Q41" s="89">
        <v>15.8</v>
      </c>
      <c r="R41" s="89">
        <v>24.5</v>
      </c>
      <c r="S41" s="89">
        <v>18.76</v>
      </c>
      <c r="T41" s="89">
        <v>20.92</v>
      </c>
      <c r="U41" s="89">
        <v>19.85</v>
      </c>
      <c r="V41" s="89">
        <v>17.42</v>
      </c>
      <c r="W41" s="89">
        <v>13.27</v>
      </c>
      <c r="X41" s="89">
        <v>17.14</v>
      </c>
      <c r="Y41" s="89">
        <v>16.24</v>
      </c>
      <c r="Z41" s="89">
        <v>21.36</v>
      </c>
      <c r="AA41" s="89">
        <v>24.25</v>
      </c>
      <c r="AB41" s="89">
        <v>20.79</v>
      </c>
      <c r="AC41" s="89">
        <v>31</v>
      </c>
      <c r="AD41" s="89">
        <v>66.07</v>
      </c>
      <c r="AE41" s="89">
        <v>1.03</v>
      </c>
      <c r="AF41" s="89">
        <v>4.18</v>
      </c>
      <c r="AG41" s="89">
        <v>1.08</v>
      </c>
      <c r="AH41" s="89">
        <v>3.92</v>
      </c>
      <c r="AI41" s="89">
        <v>5.14</v>
      </c>
      <c r="AJ41" s="89">
        <v>3.19</v>
      </c>
      <c r="AK41" s="89">
        <v>9.9</v>
      </c>
      <c r="AL41" s="89">
        <v>2.96</v>
      </c>
      <c r="AM41" s="89">
        <v>5.48</v>
      </c>
      <c r="AN41" s="89">
        <v>8.77</v>
      </c>
      <c r="AO41" s="89">
        <v>4.54</v>
      </c>
      <c r="AP41" s="89">
        <v>6.56</v>
      </c>
      <c r="AQ41" s="89">
        <v>8.71</v>
      </c>
      <c r="AR41" s="89">
        <v>12.5</v>
      </c>
      <c r="AS41" s="89">
        <v>196.53</v>
      </c>
      <c r="AT41" s="89">
        <v>154.66</v>
      </c>
      <c r="AU41" s="89">
        <v>175.66</v>
      </c>
      <c r="AV41" s="89">
        <v>187.66</v>
      </c>
      <c r="AW41" s="89">
        <v>48.04</v>
      </c>
      <c r="AX41" s="89">
        <v>2164.39</v>
      </c>
      <c r="AY41" s="89">
        <v>2200.33</v>
      </c>
      <c r="AZ41" s="89">
        <v>1971.4</v>
      </c>
      <c r="BA41" s="89">
        <v>2104.02</v>
      </c>
      <c r="BB41" s="89">
        <v>2083.83</v>
      </c>
      <c r="BC41" s="89">
        <v>2018.37</v>
      </c>
      <c r="BD41" s="89">
        <v>1879.38</v>
      </c>
      <c r="BE41" s="89">
        <v>1941.11</v>
      </c>
      <c r="BF41" s="89">
        <v>1788.77</v>
      </c>
      <c r="BG41" s="89">
        <v>1987.93</v>
      </c>
      <c r="BH41" s="89">
        <v>1708.6</v>
      </c>
      <c r="BI41" s="89">
        <v>1845.56</v>
      </c>
      <c r="BJ41" s="89">
        <v>1404.3</v>
      </c>
      <c r="BK41" s="89">
        <v>38.53</v>
      </c>
      <c r="BL41" s="89">
        <v>45.73</v>
      </c>
      <c r="BM41" s="89">
        <v>27.86</v>
      </c>
      <c r="BN41" s="89">
        <v>23.53</v>
      </c>
      <c r="BO41" s="89">
        <v>16.97</v>
      </c>
      <c r="BP41" s="89">
        <v>16.8</v>
      </c>
      <c r="BQ41" s="89">
        <v>4.99</v>
      </c>
      <c r="BR41" s="89">
        <v>12.18</v>
      </c>
      <c r="BS41" s="89">
        <v>18.36</v>
      </c>
      <c r="BT41" s="89">
        <v>4.86</v>
      </c>
      <c r="BU41" s="89">
        <v>5.61</v>
      </c>
      <c r="BV41" s="89">
        <v>6.83</v>
      </c>
      <c r="BW41" s="89">
        <v>3.9</v>
      </c>
      <c r="BX41" s="61">
        <f t="shared" si="0"/>
        <v>32855.61</v>
      </c>
    </row>
    <row r="42" spans="1:76" ht="12.75">
      <c r="A42" s="6">
        <v>38</v>
      </c>
      <c r="B42" s="6" t="s">
        <v>39</v>
      </c>
      <c r="C42" s="89">
        <v>35.98</v>
      </c>
      <c r="D42" s="89">
        <v>102.43</v>
      </c>
      <c r="E42" s="89">
        <v>109.72</v>
      </c>
      <c r="F42" s="89">
        <v>118.3</v>
      </c>
      <c r="G42" s="89">
        <v>133.65</v>
      </c>
      <c r="H42" s="89">
        <v>143.9</v>
      </c>
      <c r="I42" s="89">
        <v>153.04</v>
      </c>
      <c r="J42" s="89">
        <v>179.82</v>
      </c>
      <c r="K42" s="89">
        <v>145.61</v>
      </c>
      <c r="L42" s="89">
        <v>147.05</v>
      </c>
      <c r="M42" s="89">
        <v>166.84</v>
      </c>
      <c r="N42" s="89">
        <v>116.74</v>
      </c>
      <c r="O42" s="89">
        <v>110</v>
      </c>
      <c r="P42" s="89">
        <v>91.87</v>
      </c>
      <c r="Q42" s="89">
        <v>0</v>
      </c>
      <c r="R42" s="89">
        <v>0</v>
      </c>
      <c r="S42" s="89">
        <v>1.81</v>
      </c>
      <c r="T42" s="89">
        <v>3.93</v>
      </c>
      <c r="U42" s="89">
        <v>2.93</v>
      </c>
      <c r="V42" s="89">
        <v>0</v>
      </c>
      <c r="W42" s="89">
        <v>2.06</v>
      </c>
      <c r="X42" s="89">
        <v>0</v>
      </c>
      <c r="Y42" s="89">
        <v>0.94</v>
      </c>
      <c r="Z42" s="89">
        <v>0.91</v>
      </c>
      <c r="AA42" s="89">
        <v>0</v>
      </c>
      <c r="AB42" s="89">
        <v>0.79</v>
      </c>
      <c r="AC42" s="89">
        <v>0.8</v>
      </c>
      <c r="AD42" s="89">
        <v>3.77</v>
      </c>
      <c r="AE42" s="89">
        <v>0.07</v>
      </c>
      <c r="AF42" s="89">
        <v>0.08</v>
      </c>
      <c r="AG42" s="89">
        <v>0.14</v>
      </c>
      <c r="AH42" s="89">
        <v>0.07</v>
      </c>
      <c r="AI42" s="89">
        <v>0</v>
      </c>
      <c r="AJ42" s="89">
        <v>0</v>
      </c>
      <c r="AK42" s="89">
        <v>0</v>
      </c>
      <c r="AL42" s="89">
        <v>0</v>
      </c>
      <c r="AM42" s="89">
        <v>0.1</v>
      </c>
      <c r="AN42" s="89">
        <v>1.25</v>
      </c>
      <c r="AO42" s="89">
        <v>0.59</v>
      </c>
      <c r="AP42" s="89">
        <v>0.9</v>
      </c>
      <c r="AQ42" s="89">
        <v>0.53</v>
      </c>
      <c r="AR42" s="89">
        <v>0.19</v>
      </c>
      <c r="AS42" s="89">
        <v>44.28</v>
      </c>
      <c r="AT42" s="89">
        <v>33.64</v>
      </c>
      <c r="AU42" s="89">
        <v>38.73</v>
      </c>
      <c r="AV42" s="89">
        <v>38.03</v>
      </c>
      <c r="AW42" s="89">
        <v>7.88</v>
      </c>
      <c r="AX42" s="89">
        <v>431.12</v>
      </c>
      <c r="AY42" s="89">
        <v>318.93</v>
      </c>
      <c r="AZ42" s="89">
        <v>321.69</v>
      </c>
      <c r="BA42" s="89">
        <v>321.39</v>
      </c>
      <c r="BB42" s="89">
        <v>319.18</v>
      </c>
      <c r="BC42" s="89">
        <v>296.58</v>
      </c>
      <c r="BD42" s="89">
        <v>293.11</v>
      </c>
      <c r="BE42" s="89">
        <v>316.02</v>
      </c>
      <c r="BF42" s="89">
        <v>302.76</v>
      </c>
      <c r="BG42" s="89">
        <v>310.85</v>
      </c>
      <c r="BH42" s="89">
        <v>217.98</v>
      </c>
      <c r="BI42" s="89">
        <v>288.23</v>
      </c>
      <c r="BJ42" s="89">
        <v>196.69</v>
      </c>
      <c r="BK42" s="89">
        <v>12.61</v>
      </c>
      <c r="BL42" s="89">
        <v>10.76</v>
      </c>
      <c r="BM42" s="89">
        <v>10.45</v>
      </c>
      <c r="BN42" s="89">
        <v>12.92</v>
      </c>
      <c r="BO42" s="89">
        <v>4.75</v>
      </c>
      <c r="BP42" s="89">
        <v>3.54</v>
      </c>
      <c r="BQ42" s="89">
        <v>0.69</v>
      </c>
      <c r="BR42" s="89">
        <v>2.21</v>
      </c>
      <c r="BS42" s="89">
        <v>1.75</v>
      </c>
      <c r="BT42" s="89">
        <v>3.34</v>
      </c>
      <c r="BU42" s="89">
        <v>1.34</v>
      </c>
      <c r="BV42" s="89">
        <v>4.55</v>
      </c>
      <c r="BW42" s="89">
        <v>0.58</v>
      </c>
      <c r="BX42" s="61">
        <f t="shared" si="0"/>
        <v>5943.39</v>
      </c>
    </row>
    <row r="43" spans="1:76" ht="12.75">
      <c r="A43" s="6">
        <v>39</v>
      </c>
      <c r="B43" s="6" t="s">
        <v>40</v>
      </c>
      <c r="C43" s="89">
        <v>16.45</v>
      </c>
      <c r="D43" s="89">
        <v>18.52</v>
      </c>
      <c r="E43" s="89">
        <v>22.67</v>
      </c>
      <c r="F43" s="89">
        <v>12.97</v>
      </c>
      <c r="G43" s="89">
        <v>20.8</v>
      </c>
      <c r="H43" s="89">
        <v>8.51</v>
      </c>
      <c r="I43" s="89">
        <v>14.02</v>
      </c>
      <c r="J43" s="89">
        <v>12.31</v>
      </c>
      <c r="K43" s="89">
        <v>20.67</v>
      </c>
      <c r="L43" s="89">
        <v>25.03</v>
      </c>
      <c r="M43" s="89">
        <v>40.33</v>
      </c>
      <c r="N43" s="89">
        <v>35.08</v>
      </c>
      <c r="O43" s="89">
        <v>13.79</v>
      </c>
      <c r="P43" s="89">
        <v>16.29</v>
      </c>
      <c r="Q43" s="89">
        <v>2.58</v>
      </c>
      <c r="R43" s="89">
        <v>2.05</v>
      </c>
      <c r="S43" s="89">
        <v>0</v>
      </c>
      <c r="T43" s="89">
        <v>3.32</v>
      </c>
      <c r="U43" s="89">
        <v>0</v>
      </c>
      <c r="V43" s="89">
        <v>0.95</v>
      </c>
      <c r="W43" s="89">
        <v>1.37</v>
      </c>
      <c r="X43" s="89">
        <v>5.08</v>
      </c>
      <c r="Y43" s="89">
        <v>7.37</v>
      </c>
      <c r="Z43" s="89">
        <v>5.38</v>
      </c>
      <c r="AA43" s="89">
        <v>6.72</v>
      </c>
      <c r="AB43" s="89">
        <v>4.02</v>
      </c>
      <c r="AC43" s="89">
        <v>3.34</v>
      </c>
      <c r="AD43" s="89">
        <v>0</v>
      </c>
      <c r="AE43" s="89">
        <v>0</v>
      </c>
      <c r="AF43" s="89">
        <v>1.98</v>
      </c>
      <c r="AG43" s="89">
        <v>0.44</v>
      </c>
      <c r="AH43" s="89">
        <v>0</v>
      </c>
      <c r="AI43" s="89">
        <v>0</v>
      </c>
      <c r="AJ43" s="89">
        <v>0.92</v>
      </c>
      <c r="AK43" s="89">
        <v>0</v>
      </c>
      <c r="AL43" s="89">
        <v>0.34</v>
      </c>
      <c r="AM43" s="89">
        <v>0.24</v>
      </c>
      <c r="AN43" s="89">
        <v>0</v>
      </c>
      <c r="AO43" s="89">
        <v>0</v>
      </c>
      <c r="AP43" s="89">
        <v>0.63</v>
      </c>
      <c r="AQ43" s="89">
        <v>0</v>
      </c>
      <c r="AR43" s="89">
        <v>0</v>
      </c>
      <c r="AS43" s="89">
        <v>23.35</v>
      </c>
      <c r="AT43" s="89">
        <v>14.65</v>
      </c>
      <c r="AU43" s="89">
        <v>11.36</v>
      </c>
      <c r="AV43" s="89">
        <v>18.34</v>
      </c>
      <c r="AW43" s="89">
        <v>0</v>
      </c>
      <c r="AX43" s="89">
        <v>108.95</v>
      </c>
      <c r="AY43" s="89">
        <v>96.22</v>
      </c>
      <c r="AZ43" s="89">
        <v>102.8</v>
      </c>
      <c r="BA43" s="89">
        <v>90.24</v>
      </c>
      <c r="BB43" s="89">
        <v>88.85</v>
      </c>
      <c r="BC43" s="89">
        <v>88.18</v>
      </c>
      <c r="BD43" s="89">
        <v>86.36</v>
      </c>
      <c r="BE43" s="89">
        <v>76.56</v>
      </c>
      <c r="BF43" s="89">
        <v>65.59</v>
      </c>
      <c r="BG43" s="89">
        <v>80.61</v>
      </c>
      <c r="BH43" s="89">
        <v>48.96</v>
      </c>
      <c r="BI43" s="89">
        <v>64.26</v>
      </c>
      <c r="BJ43" s="89">
        <v>47.28</v>
      </c>
      <c r="BK43" s="89">
        <v>0.2</v>
      </c>
      <c r="BL43" s="89">
        <v>0</v>
      </c>
      <c r="BM43" s="89">
        <v>0</v>
      </c>
      <c r="BN43" s="89">
        <v>0.18</v>
      </c>
      <c r="BO43" s="89">
        <v>0</v>
      </c>
      <c r="BP43" s="89">
        <v>0.19</v>
      </c>
      <c r="BQ43" s="89">
        <v>0</v>
      </c>
      <c r="BR43" s="89">
        <v>0</v>
      </c>
      <c r="BS43" s="89">
        <v>0</v>
      </c>
      <c r="BT43" s="89">
        <v>0.16</v>
      </c>
      <c r="BU43" s="89">
        <v>0.11</v>
      </c>
      <c r="BV43" s="89">
        <v>0</v>
      </c>
      <c r="BW43" s="89">
        <v>0</v>
      </c>
      <c r="BX43" s="61">
        <f t="shared" si="0"/>
        <v>1437.57</v>
      </c>
    </row>
    <row r="44" spans="1:76" ht="12.75">
      <c r="A44" s="6">
        <v>40</v>
      </c>
      <c r="B44" s="6" t="s">
        <v>41</v>
      </c>
      <c r="C44" s="89">
        <v>78.43</v>
      </c>
      <c r="D44" s="89">
        <v>42.87</v>
      </c>
      <c r="E44" s="89">
        <v>40.98</v>
      </c>
      <c r="F44" s="89">
        <v>52.1</v>
      </c>
      <c r="G44" s="89">
        <v>43.34</v>
      </c>
      <c r="H44" s="89">
        <v>43.98</v>
      </c>
      <c r="I44" s="89">
        <v>44.03</v>
      </c>
      <c r="J44" s="89">
        <v>37.67</v>
      </c>
      <c r="K44" s="89">
        <v>41.44</v>
      </c>
      <c r="L44" s="89">
        <v>66.45</v>
      </c>
      <c r="M44" s="89">
        <v>70.5</v>
      </c>
      <c r="N44" s="89">
        <v>56.86</v>
      </c>
      <c r="O44" s="89">
        <v>52.99</v>
      </c>
      <c r="P44" s="89">
        <v>29.64</v>
      </c>
      <c r="Q44" s="89">
        <v>1.03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24.28</v>
      </c>
      <c r="AT44" s="89">
        <v>24.52</v>
      </c>
      <c r="AU44" s="89">
        <v>21.24</v>
      </c>
      <c r="AV44" s="89">
        <v>32.37</v>
      </c>
      <c r="AW44" s="89">
        <v>7.14</v>
      </c>
      <c r="AX44" s="89">
        <v>162.11</v>
      </c>
      <c r="AY44" s="89">
        <v>169.54</v>
      </c>
      <c r="AZ44" s="89">
        <v>161.22</v>
      </c>
      <c r="BA44" s="89">
        <v>133.4</v>
      </c>
      <c r="BB44" s="89">
        <v>155.24</v>
      </c>
      <c r="BC44" s="89">
        <v>130.68</v>
      </c>
      <c r="BD44" s="89">
        <v>159.41</v>
      </c>
      <c r="BE44" s="89">
        <v>162.15</v>
      </c>
      <c r="BF44" s="89">
        <v>134.68</v>
      </c>
      <c r="BG44" s="89">
        <v>158.88</v>
      </c>
      <c r="BH44" s="89">
        <v>99.44</v>
      </c>
      <c r="BI44" s="89">
        <v>130.81</v>
      </c>
      <c r="BJ44" s="89">
        <v>107.15</v>
      </c>
      <c r="BK44" s="89">
        <v>1.07</v>
      </c>
      <c r="BL44" s="89">
        <v>0.9</v>
      </c>
      <c r="BM44" s="89">
        <v>0</v>
      </c>
      <c r="BN44" s="89">
        <v>0</v>
      </c>
      <c r="BO44" s="89">
        <v>0</v>
      </c>
      <c r="BP44" s="89">
        <v>0</v>
      </c>
      <c r="BQ44" s="89">
        <v>0</v>
      </c>
      <c r="BR44" s="89">
        <v>1.02</v>
      </c>
      <c r="BS44" s="89">
        <v>0</v>
      </c>
      <c r="BT44" s="89">
        <v>0</v>
      </c>
      <c r="BU44" s="89">
        <v>0</v>
      </c>
      <c r="BV44" s="89">
        <v>0</v>
      </c>
      <c r="BW44" s="89">
        <v>0</v>
      </c>
      <c r="BX44" s="61">
        <f t="shared" si="0"/>
        <v>2679.56</v>
      </c>
    </row>
    <row r="45" spans="1:76" ht="12.75">
      <c r="A45" s="6">
        <v>41</v>
      </c>
      <c r="B45" s="6" t="s">
        <v>42</v>
      </c>
      <c r="C45" s="89">
        <v>340.86</v>
      </c>
      <c r="D45" s="89">
        <v>378.2</v>
      </c>
      <c r="E45" s="89">
        <v>541.49</v>
      </c>
      <c r="F45" s="89">
        <v>696.85</v>
      </c>
      <c r="G45" s="89">
        <v>845.51</v>
      </c>
      <c r="H45" s="89">
        <v>851.47</v>
      </c>
      <c r="I45" s="89">
        <v>856.51</v>
      </c>
      <c r="J45" s="89">
        <v>719.05</v>
      </c>
      <c r="K45" s="89">
        <v>765.84</v>
      </c>
      <c r="L45" s="89">
        <v>683.74</v>
      </c>
      <c r="M45" s="89">
        <v>858.99</v>
      </c>
      <c r="N45" s="89">
        <v>672.01</v>
      </c>
      <c r="O45" s="89">
        <v>587.68</v>
      </c>
      <c r="P45" s="89">
        <v>545.34</v>
      </c>
      <c r="Q45" s="89">
        <v>79.05</v>
      </c>
      <c r="R45" s="89">
        <v>47.44</v>
      </c>
      <c r="S45" s="89">
        <v>40.77</v>
      </c>
      <c r="T45" s="89">
        <v>30.34</v>
      </c>
      <c r="U45" s="89">
        <v>39.54</v>
      </c>
      <c r="V45" s="89">
        <v>23.33</v>
      </c>
      <c r="W45" s="89">
        <v>26.66</v>
      </c>
      <c r="X45" s="89">
        <v>24.58</v>
      </c>
      <c r="Y45" s="89">
        <v>16.33</v>
      </c>
      <c r="Z45" s="89">
        <v>17.58</v>
      </c>
      <c r="AA45" s="89">
        <v>14.15</v>
      </c>
      <c r="AB45" s="89">
        <v>10.31</v>
      </c>
      <c r="AC45" s="89">
        <v>4.85</v>
      </c>
      <c r="AD45" s="89">
        <v>21.32</v>
      </c>
      <c r="AE45" s="89">
        <v>3.7</v>
      </c>
      <c r="AF45" s="89">
        <v>3.06</v>
      </c>
      <c r="AG45" s="89">
        <v>2.01</v>
      </c>
      <c r="AH45" s="89">
        <v>0.38</v>
      </c>
      <c r="AI45" s="89">
        <v>4.27</v>
      </c>
      <c r="AJ45" s="89">
        <v>1.38</v>
      </c>
      <c r="AK45" s="89">
        <v>4.49</v>
      </c>
      <c r="AL45" s="89">
        <v>3.61</v>
      </c>
      <c r="AM45" s="89">
        <v>1.38</v>
      </c>
      <c r="AN45" s="89">
        <v>0.8</v>
      </c>
      <c r="AO45" s="89">
        <v>4</v>
      </c>
      <c r="AP45" s="89">
        <v>3.59</v>
      </c>
      <c r="AQ45" s="89">
        <v>5.62</v>
      </c>
      <c r="AR45" s="89">
        <v>11.23</v>
      </c>
      <c r="AS45" s="89">
        <v>329.94</v>
      </c>
      <c r="AT45" s="89">
        <v>227.05</v>
      </c>
      <c r="AU45" s="89">
        <v>228.85</v>
      </c>
      <c r="AV45" s="89">
        <v>301.02</v>
      </c>
      <c r="AW45" s="89">
        <v>94.18</v>
      </c>
      <c r="AX45" s="89">
        <v>2396.46</v>
      </c>
      <c r="AY45" s="89">
        <v>2231.37</v>
      </c>
      <c r="AZ45" s="89">
        <v>2266.11</v>
      </c>
      <c r="BA45" s="89">
        <v>2376.81</v>
      </c>
      <c r="BB45" s="89">
        <v>2389.2</v>
      </c>
      <c r="BC45" s="89">
        <v>2217.3</v>
      </c>
      <c r="BD45" s="89">
        <v>2251.24</v>
      </c>
      <c r="BE45" s="89">
        <v>2319.36</v>
      </c>
      <c r="BF45" s="89">
        <v>2355.94</v>
      </c>
      <c r="BG45" s="89">
        <v>2415.13</v>
      </c>
      <c r="BH45" s="89">
        <v>1864.53</v>
      </c>
      <c r="BI45" s="89">
        <v>1772.51</v>
      </c>
      <c r="BJ45" s="89">
        <v>1577.13</v>
      </c>
      <c r="BK45" s="89">
        <v>648.15</v>
      </c>
      <c r="BL45" s="89">
        <v>527.53</v>
      </c>
      <c r="BM45" s="89">
        <v>423.49</v>
      </c>
      <c r="BN45" s="89">
        <v>300.44</v>
      </c>
      <c r="BO45" s="89">
        <v>167.58</v>
      </c>
      <c r="BP45" s="89">
        <v>92.72</v>
      </c>
      <c r="BQ45" s="89">
        <v>77.52</v>
      </c>
      <c r="BR45" s="89">
        <v>87</v>
      </c>
      <c r="BS45" s="89">
        <v>68.81</v>
      </c>
      <c r="BT45" s="89">
        <v>116.2</v>
      </c>
      <c r="BU45" s="89">
        <v>78.79</v>
      </c>
      <c r="BV45" s="89">
        <v>66.54</v>
      </c>
      <c r="BW45" s="89">
        <v>36.75</v>
      </c>
      <c r="BX45" s="61">
        <f t="shared" si="0"/>
        <v>42094.96</v>
      </c>
    </row>
    <row r="46" spans="1:76" ht="12.75">
      <c r="A46" s="6">
        <v>42</v>
      </c>
      <c r="B46" s="6" t="s">
        <v>43</v>
      </c>
      <c r="C46" s="89">
        <v>106.02</v>
      </c>
      <c r="D46" s="89">
        <v>355.73</v>
      </c>
      <c r="E46" s="89">
        <v>522.13</v>
      </c>
      <c r="F46" s="89">
        <v>590.64</v>
      </c>
      <c r="G46" s="89">
        <v>707.27</v>
      </c>
      <c r="H46" s="89">
        <v>700.54</v>
      </c>
      <c r="I46" s="89">
        <v>707.45</v>
      </c>
      <c r="J46" s="89">
        <v>668.4</v>
      </c>
      <c r="K46" s="89">
        <v>666.44</v>
      </c>
      <c r="L46" s="89">
        <v>632.33</v>
      </c>
      <c r="M46" s="89">
        <v>599.1</v>
      </c>
      <c r="N46" s="89">
        <v>618.5</v>
      </c>
      <c r="O46" s="89">
        <v>603.26</v>
      </c>
      <c r="P46" s="89">
        <v>556.67</v>
      </c>
      <c r="Q46" s="89">
        <v>161.79</v>
      </c>
      <c r="R46" s="89">
        <v>1.94</v>
      </c>
      <c r="S46" s="89">
        <v>5.67</v>
      </c>
      <c r="T46" s="89">
        <v>7.34</v>
      </c>
      <c r="U46" s="89">
        <v>0.48</v>
      </c>
      <c r="V46" s="89">
        <v>0.41</v>
      </c>
      <c r="W46" s="89">
        <v>0.66</v>
      </c>
      <c r="X46" s="89">
        <v>0.49</v>
      </c>
      <c r="Y46" s="89">
        <v>0.62</v>
      </c>
      <c r="Z46" s="89">
        <v>26.23</v>
      </c>
      <c r="AA46" s="89">
        <v>16.36</v>
      </c>
      <c r="AB46" s="89">
        <v>26.83</v>
      </c>
      <c r="AC46" s="89">
        <v>14.67</v>
      </c>
      <c r="AD46" s="89">
        <v>18.99</v>
      </c>
      <c r="AE46" s="89">
        <v>4</v>
      </c>
      <c r="AF46" s="89">
        <v>1.72</v>
      </c>
      <c r="AG46" s="89">
        <v>0.33</v>
      </c>
      <c r="AH46" s="89">
        <v>1.62</v>
      </c>
      <c r="AI46" s="89">
        <v>1.23</v>
      </c>
      <c r="AJ46" s="89">
        <v>0</v>
      </c>
      <c r="AK46" s="89">
        <v>0.48</v>
      </c>
      <c r="AL46" s="89">
        <v>1.37</v>
      </c>
      <c r="AM46" s="89">
        <v>0.21</v>
      </c>
      <c r="AN46" s="89">
        <v>3.31</v>
      </c>
      <c r="AO46" s="89">
        <v>2.07</v>
      </c>
      <c r="AP46" s="89">
        <v>0.31</v>
      </c>
      <c r="AQ46" s="89">
        <v>2.28</v>
      </c>
      <c r="AR46" s="89">
        <v>2.15</v>
      </c>
      <c r="AS46" s="89">
        <v>418.03</v>
      </c>
      <c r="AT46" s="89">
        <v>262.86</v>
      </c>
      <c r="AU46" s="89">
        <v>275.43</v>
      </c>
      <c r="AV46" s="89">
        <v>683.02</v>
      </c>
      <c r="AW46" s="89">
        <v>27.56</v>
      </c>
      <c r="AX46" s="89">
        <v>2472.4</v>
      </c>
      <c r="AY46" s="89">
        <v>2457.69</v>
      </c>
      <c r="AZ46" s="89">
        <v>2502.58</v>
      </c>
      <c r="BA46" s="89">
        <v>2694.3</v>
      </c>
      <c r="BB46" s="89">
        <v>2491.87</v>
      </c>
      <c r="BC46" s="89">
        <v>2621.4</v>
      </c>
      <c r="BD46" s="89">
        <v>2480.1</v>
      </c>
      <c r="BE46" s="89">
        <v>2513.04</v>
      </c>
      <c r="BF46" s="89">
        <v>2518.34</v>
      </c>
      <c r="BG46" s="89">
        <v>2289.29</v>
      </c>
      <c r="BH46" s="89">
        <v>2178.92</v>
      </c>
      <c r="BI46" s="89">
        <v>2137.48</v>
      </c>
      <c r="BJ46" s="89">
        <v>1555.13</v>
      </c>
      <c r="BK46" s="89">
        <v>207.54</v>
      </c>
      <c r="BL46" s="89">
        <v>159.34</v>
      </c>
      <c r="BM46" s="89">
        <v>149.52</v>
      </c>
      <c r="BN46" s="89">
        <v>150.45</v>
      </c>
      <c r="BO46" s="89">
        <v>144.38</v>
      </c>
      <c r="BP46" s="89">
        <v>91.5</v>
      </c>
      <c r="BQ46" s="89">
        <v>51.24</v>
      </c>
      <c r="BR46" s="89">
        <v>53.71</v>
      </c>
      <c r="BS46" s="89">
        <v>49.5</v>
      </c>
      <c r="BT46" s="89">
        <v>28.95</v>
      </c>
      <c r="BU46" s="89">
        <v>38.23</v>
      </c>
      <c r="BV46" s="89">
        <v>41.73</v>
      </c>
      <c r="BW46" s="89">
        <v>24.12</v>
      </c>
      <c r="BX46" s="61">
        <f t="shared" si="0"/>
        <v>42107.69</v>
      </c>
    </row>
    <row r="47" spans="1:76" ht="12.75">
      <c r="A47" s="6">
        <v>43</v>
      </c>
      <c r="B47" s="6" t="s">
        <v>44</v>
      </c>
      <c r="C47" s="89">
        <v>85.42</v>
      </c>
      <c r="D47" s="89">
        <v>144.54</v>
      </c>
      <c r="E47" s="89">
        <v>190.78</v>
      </c>
      <c r="F47" s="89">
        <v>274</v>
      </c>
      <c r="G47" s="89">
        <v>295.48</v>
      </c>
      <c r="H47" s="89">
        <v>286.83</v>
      </c>
      <c r="I47" s="89">
        <v>316.43</v>
      </c>
      <c r="J47" s="89">
        <v>306.99</v>
      </c>
      <c r="K47" s="89">
        <v>291.64</v>
      </c>
      <c r="L47" s="89">
        <v>319.96</v>
      </c>
      <c r="M47" s="89">
        <v>201.34</v>
      </c>
      <c r="N47" s="89">
        <v>173.68</v>
      </c>
      <c r="O47" s="89">
        <v>166.24</v>
      </c>
      <c r="P47" s="89">
        <v>179.18</v>
      </c>
      <c r="Q47" s="89">
        <v>4.22</v>
      </c>
      <c r="R47" s="89">
        <v>4.08</v>
      </c>
      <c r="S47" s="89">
        <v>3.79</v>
      </c>
      <c r="T47" s="89">
        <v>8.5</v>
      </c>
      <c r="U47" s="89">
        <v>5.61</v>
      </c>
      <c r="V47" s="89">
        <v>7.15</v>
      </c>
      <c r="W47" s="89">
        <v>4.11</v>
      </c>
      <c r="X47" s="89">
        <v>12.48</v>
      </c>
      <c r="Y47" s="89">
        <v>14.46</v>
      </c>
      <c r="Z47" s="89">
        <v>13.06</v>
      </c>
      <c r="AA47" s="89">
        <v>18.97</v>
      </c>
      <c r="AB47" s="89">
        <v>20.41</v>
      </c>
      <c r="AC47" s="89">
        <v>10.78</v>
      </c>
      <c r="AD47" s="89">
        <v>12.76</v>
      </c>
      <c r="AE47" s="89">
        <v>8.79</v>
      </c>
      <c r="AF47" s="89">
        <v>2.1</v>
      </c>
      <c r="AG47" s="89">
        <v>2.93</v>
      </c>
      <c r="AH47" s="89">
        <v>8.77</v>
      </c>
      <c r="AI47" s="89">
        <v>4.8</v>
      </c>
      <c r="AJ47" s="89">
        <v>7.64</v>
      </c>
      <c r="AK47" s="89">
        <v>7.42</v>
      </c>
      <c r="AL47" s="89">
        <v>8.38</v>
      </c>
      <c r="AM47" s="89">
        <v>7.71</v>
      </c>
      <c r="AN47" s="89">
        <v>7.32</v>
      </c>
      <c r="AO47" s="89">
        <v>13.27</v>
      </c>
      <c r="AP47" s="89">
        <v>8.09</v>
      </c>
      <c r="AQ47" s="89">
        <v>7.06</v>
      </c>
      <c r="AR47" s="89">
        <v>14.56</v>
      </c>
      <c r="AS47" s="89">
        <v>220.86</v>
      </c>
      <c r="AT47" s="89">
        <v>185.34</v>
      </c>
      <c r="AU47" s="89">
        <v>148.78</v>
      </c>
      <c r="AV47" s="89">
        <v>128.76</v>
      </c>
      <c r="AW47" s="89">
        <v>20.15</v>
      </c>
      <c r="AX47" s="89">
        <v>840.99</v>
      </c>
      <c r="AY47" s="89">
        <v>851.46</v>
      </c>
      <c r="AZ47" s="89">
        <v>838.07</v>
      </c>
      <c r="BA47" s="89">
        <v>829.8</v>
      </c>
      <c r="BB47" s="89">
        <v>911.44</v>
      </c>
      <c r="BC47" s="89">
        <v>936</v>
      </c>
      <c r="BD47" s="89">
        <v>964.79</v>
      </c>
      <c r="BE47" s="89">
        <v>1040.51</v>
      </c>
      <c r="BF47" s="89">
        <v>988.82</v>
      </c>
      <c r="BG47" s="89">
        <v>1050.43</v>
      </c>
      <c r="BH47" s="89">
        <v>993.78</v>
      </c>
      <c r="BI47" s="89">
        <v>1012.24</v>
      </c>
      <c r="BJ47" s="89">
        <v>959.44</v>
      </c>
      <c r="BK47" s="89">
        <v>274.59</v>
      </c>
      <c r="BL47" s="89">
        <v>215.75</v>
      </c>
      <c r="BM47" s="89">
        <v>175.87</v>
      </c>
      <c r="BN47" s="89">
        <v>119.84</v>
      </c>
      <c r="BO47" s="89">
        <v>118.29</v>
      </c>
      <c r="BP47" s="89">
        <v>54.15</v>
      </c>
      <c r="BQ47" s="89">
        <v>25.65</v>
      </c>
      <c r="BR47" s="89">
        <v>28.84</v>
      </c>
      <c r="BS47" s="89">
        <v>30.77</v>
      </c>
      <c r="BT47" s="89">
        <v>36.79</v>
      </c>
      <c r="BU47" s="89">
        <v>42.43</v>
      </c>
      <c r="BV47" s="89">
        <v>23.04</v>
      </c>
      <c r="BW47" s="89">
        <v>18.19</v>
      </c>
      <c r="BX47" s="61">
        <f t="shared" si="0"/>
        <v>17567.59</v>
      </c>
    </row>
    <row r="48" spans="1:76" ht="12.75">
      <c r="A48" s="6">
        <v>44</v>
      </c>
      <c r="B48" s="6" t="s">
        <v>45</v>
      </c>
      <c r="C48" s="89">
        <v>59.97</v>
      </c>
      <c r="D48" s="89">
        <v>79.01</v>
      </c>
      <c r="E48" s="89">
        <v>93.23</v>
      </c>
      <c r="F48" s="89">
        <v>109.58</v>
      </c>
      <c r="G48" s="89">
        <v>129.76</v>
      </c>
      <c r="H48" s="89">
        <v>146.31</v>
      </c>
      <c r="I48" s="89">
        <v>141.44</v>
      </c>
      <c r="J48" s="89">
        <v>160.3</v>
      </c>
      <c r="K48" s="89">
        <v>155.7</v>
      </c>
      <c r="L48" s="89">
        <v>191.94</v>
      </c>
      <c r="M48" s="89">
        <v>163.46</v>
      </c>
      <c r="N48" s="89">
        <v>170.58</v>
      </c>
      <c r="O48" s="89">
        <v>120.06</v>
      </c>
      <c r="P48" s="89">
        <v>101.09</v>
      </c>
      <c r="Q48" s="89">
        <v>0</v>
      </c>
      <c r="R48" s="89">
        <v>0</v>
      </c>
      <c r="S48" s="89">
        <v>7.14</v>
      </c>
      <c r="T48" s="89">
        <v>4.19</v>
      </c>
      <c r="U48" s="89">
        <v>6.35</v>
      </c>
      <c r="V48" s="89">
        <v>2.23</v>
      </c>
      <c r="W48" s="89">
        <v>6.77</v>
      </c>
      <c r="X48" s="89">
        <v>2.04</v>
      </c>
      <c r="Y48" s="89">
        <v>6.16</v>
      </c>
      <c r="Z48" s="89">
        <v>5.12</v>
      </c>
      <c r="AA48" s="89">
        <v>0.93</v>
      </c>
      <c r="AB48" s="89">
        <v>5.24</v>
      </c>
      <c r="AC48" s="89">
        <v>2.08</v>
      </c>
      <c r="AD48" s="89">
        <v>2.26</v>
      </c>
      <c r="AE48" s="89">
        <v>0</v>
      </c>
      <c r="AF48" s="89">
        <v>1.08</v>
      </c>
      <c r="AG48" s="89">
        <v>0</v>
      </c>
      <c r="AH48" s="89">
        <v>0</v>
      </c>
      <c r="AI48" s="89">
        <v>0</v>
      </c>
      <c r="AJ48" s="89">
        <v>0</v>
      </c>
      <c r="AK48" s="89">
        <v>0.91</v>
      </c>
      <c r="AL48" s="89">
        <v>0</v>
      </c>
      <c r="AM48" s="89">
        <v>0</v>
      </c>
      <c r="AN48" s="89">
        <v>3.15</v>
      </c>
      <c r="AO48" s="89">
        <v>0.88</v>
      </c>
      <c r="AP48" s="89">
        <v>0</v>
      </c>
      <c r="AQ48" s="89">
        <v>0</v>
      </c>
      <c r="AR48" s="89">
        <v>3.2</v>
      </c>
      <c r="AS48" s="89">
        <v>74.7</v>
      </c>
      <c r="AT48" s="89">
        <v>37.81</v>
      </c>
      <c r="AU48" s="89">
        <v>56.79</v>
      </c>
      <c r="AV48" s="89">
        <v>46.6</v>
      </c>
      <c r="AW48" s="89">
        <v>1.07</v>
      </c>
      <c r="AX48" s="89">
        <v>490.98</v>
      </c>
      <c r="AY48" s="89">
        <v>445.82</v>
      </c>
      <c r="AZ48" s="89">
        <v>447.6</v>
      </c>
      <c r="BA48" s="89">
        <v>403.07</v>
      </c>
      <c r="BB48" s="89">
        <v>432.52</v>
      </c>
      <c r="BC48" s="89">
        <v>374.51</v>
      </c>
      <c r="BD48" s="89">
        <v>418.36</v>
      </c>
      <c r="BE48" s="89">
        <v>383.24</v>
      </c>
      <c r="BF48" s="89">
        <v>438.6</v>
      </c>
      <c r="BG48" s="89">
        <v>447.42</v>
      </c>
      <c r="BH48" s="89">
        <v>460.42</v>
      </c>
      <c r="BI48" s="89">
        <v>390.53</v>
      </c>
      <c r="BJ48" s="89">
        <v>371.85</v>
      </c>
      <c r="BK48" s="89">
        <v>49.86</v>
      </c>
      <c r="BL48" s="89">
        <v>38.39</v>
      </c>
      <c r="BM48" s="89">
        <v>37.75</v>
      </c>
      <c r="BN48" s="89">
        <v>27.44</v>
      </c>
      <c r="BO48" s="89">
        <v>22.38</v>
      </c>
      <c r="BP48" s="89">
        <v>26.8</v>
      </c>
      <c r="BQ48" s="89">
        <v>23.76</v>
      </c>
      <c r="BR48" s="89">
        <v>28.82</v>
      </c>
      <c r="BS48" s="89">
        <v>29.98</v>
      </c>
      <c r="BT48" s="89">
        <v>35.07</v>
      </c>
      <c r="BU48" s="89">
        <v>24.48</v>
      </c>
      <c r="BV48" s="89">
        <v>25.5</v>
      </c>
      <c r="BW48" s="89">
        <v>23.85</v>
      </c>
      <c r="BX48" s="61">
        <f t="shared" si="0"/>
        <v>7998.13</v>
      </c>
    </row>
    <row r="49" spans="1:76" ht="12.75">
      <c r="A49" s="6">
        <v>45</v>
      </c>
      <c r="B49" s="6" t="s">
        <v>46</v>
      </c>
      <c r="C49" s="89">
        <v>94.78</v>
      </c>
      <c r="D49" s="89">
        <v>115.1</v>
      </c>
      <c r="E49" s="89">
        <v>144.44</v>
      </c>
      <c r="F49" s="89">
        <v>144.17</v>
      </c>
      <c r="G49" s="89">
        <v>142.67</v>
      </c>
      <c r="H49" s="89">
        <v>146.74</v>
      </c>
      <c r="I49" s="89">
        <v>165.15</v>
      </c>
      <c r="J49" s="89">
        <v>136.34</v>
      </c>
      <c r="K49" s="89">
        <v>146.62</v>
      </c>
      <c r="L49" s="89">
        <v>145</v>
      </c>
      <c r="M49" s="89">
        <v>144.96</v>
      </c>
      <c r="N49" s="89">
        <v>126.32</v>
      </c>
      <c r="O49" s="89">
        <v>122.21</v>
      </c>
      <c r="P49" s="89">
        <v>135.25</v>
      </c>
      <c r="Q49" s="89">
        <v>2.97</v>
      </c>
      <c r="R49" s="89">
        <v>2.07</v>
      </c>
      <c r="S49" s="89">
        <v>4.04</v>
      </c>
      <c r="T49" s="89">
        <v>3.87</v>
      </c>
      <c r="U49" s="89">
        <v>4.18</v>
      </c>
      <c r="V49" s="89">
        <v>2.99</v>
      </c>
      <c r="W49" s="89">
        <v>0.98</v>
      </c>
      <c r="X49" s="89">
        <v>2.02</v>
      </c>
      <c r="Y49" s="89">
        <v>1.06</v>
      </c>
      <c r="Z49" s="89">
        <v>3.03</v>
      </c>
      <c r="AA49" s="89">
        <v>4.23</v>
      </c>
      <c r="AB49" s="89">
        <v>1.79</v>
      </c>
      <c r="AC49" s="89">
        <v>2.98</v>
      </c>
      <c r="AD49" s="89">
        <v>7.27</v>
      </c>
      <c r="AE49" s="89">
        <v>0</v>
      </c>
      <c r="AF49" s="89">
        <v>0.89</v>
      </c>
      <c r="AG49" s="89">
        <v>0.87</v>
      </c>
      <c r="AH49" s="89">
        <v>1.75</v>
      </c>
      <c r="AI49" s="89">
        <v>0.91</v>
      </c>
      <c r="AJ49" s="89">
        <v>0</v>
      </c>
      <c r="AK49" s="89">
        <v>2.54</v>
      </c>
      <c r="AL49" s="89">
        <v>2.62</v>
      </c>
      <c r="AM49" s="89">
        <v>1.83</v>
      </c>
      <c r="AN49" s="89">
        <v>0.88</v>
      </c>
      <c r="AO49" s="89">
        <v>0.92</v>
      </c>
      <c r="AP49" s="89">
        <v>0.78</v>
      </c>
      <c r="AQ49" s="89">
        <v>0.86</v>
      </c>
      <c r="AR49" s="89">
        <v>0.1</v>
      </c>
      <c r="AS49" s="89">
        <v>84.02</v>
      </c>
      <c r="AT49" s="89">
        <v>57.93</v>
      </c>
      <c r="AU49" s="89">
        <v>57.24</v>
      </c>
      <c r="AV49" s="89">
        <v>211.76</v>
      </c>
      <c r="AW49" s="89">
        <v>2.91</v>
      </c>
      <c r="AX49" s="89">
        <v>685.57</v>
      </c>
      <c r="AY49" s="89">
        <v>651.85</v>
      </c>
      <c r="AZ49" s="89">
        <v>645.34</v>
      </c>
      <c r="BA49" s="89">
        <v>702.77</v>
      </c>
      <c r="BB49" s="89">
        <v>673.22</v>
      </c>
      <c r="BC49" s="89">
        <v>658.73</v>
      </c>
      <c r="BD49" s="89">
        <v>763.6</v>
      </c>
      <c r="BE49" s="89">
        <v>753.51</v>
      </c>
      <c r="BF49" s="89">
        <v>711.06</v>
      </c>
      <c r="BG49" s="89">
        <v>680.08</v>
      </c>
      <c r="BH49" s="89">
        <v>619.4</v>
      </c>
      <c r="BI49" s="89">
        <v>587.86</v>
      </c>
      <c r="BJ49" s="89">
        <v>401.41</v>
      </c>
      <c r="BK49" s="89">
        <v>9.16</v>
      </c>
      <c r="BL49" s="89">
        <v>9.77</v>
      </c>
      <c r="BM49" s="89">
        <v>4.99</v>
      </c>
      <c r="BN49" s="89">
        <v>2.76</v>
      </c>
      <c r="BO49" s="89">
        <v>9.14</v>
      </c>
      <c r="BP49" s="89">
        <v>4</v>
      </c>
      <c r="BQ49" s="89">
        <v>2.36</v>
      </c>
      <c r="BR49" s="89">
        <v>1.83</v>
      </c>
      <c r="BS49" s="89">
        <v>3.5</v>
      </c>
      <c r="BT49" s="89">
        <v>3.03</v>
      </c>
      <c r="BU49" s="89">
        <v>0.78</v>
      </c>
      <c r="BV49" s="89">
        <v>0.68</v>
      </c>
      <c r="BW49" s="89">
        <v>2.76</v>
      </c>
      <c r="BX49" s="61">
        <f t="shared" si="0"/>
        <v>10971.2</v>
      </c>
    </row>
    <row r="50" spans="1:76" ht="12.75">
      <c r="A50" s="6">
        <v>46</v>
      </c>
      <c r="B50" s="6" t="s">
        <v>47</v>
      </c>
      <c r="C50" s="89">
        <v>167.99</v>
      </c>
      <c r="D50" s="89">
        <v>246.97</v>
      </c>
      <c r="E50" s="89">
        <v>313.05</v>
      </c>
      <c r="F50" s="89">
        <v>394.19</v>
      </c>
      <c r="G50" s="89">
        <v>481.64</v>
      </c>
      <c r="H50" s="89">
        <v>465.78</v>
      </c>
      <c r="I50" s="89">
        <v>410.93</v>
      </c>
      <c r="J50" s="89">
        <v>478.09</v>
      </c>
      <c r="K50" s="89">
        <v>468.54</v>
      </c>
      <c r="L50" s="89">
        <v>462.35</v>
      </c>
      <c r="M50" s="89">
        <v>517.16</v>
      </c>
      <c r="N50" s="89">
        <v>368.78</v>
      </c>
      <c r="O50" s="89">
        <v>256.4</v>
      </c>
      <c r="P50" s="89">
        <v>220.3</v>
      </c>
      <c r="Q50" s="89">
        <v>11.45</v>
      </c>
      <c r="R50" s="89">
        <v>9.4</v>
      </c>
      <c r="S50" s="89">
        <v>19.15</v>
      </c>
      <c r="T50" s="89">
        <v>8.67</v>
      </c>
      <c r="U50" s="89">
        <v>5.99</v>
      </c>
      <c r="V50" s="89">
        <v>10.36</v>
      </c>
      <c r="W50" s="89">
        <v>5.73</v>
      </c>
      <c r="X50" s="89">
        <v>3.52</v>
      </c>
      <c r="Y50" s="89">
        <v>10.85</v>
      </c>
      <c r="Z50" s="89">
        <v>6.93</v>
      </c>
      <c r="AA50" s="89">
        <v>10.72</v>
      </c>
      <c r="AB50" s="89">
        <v>8.26</v>
      </c>
      <c r="AC50" s="89">
        <v>4.95</v>
      </c>
      <c r="AD50" s="89">
        <v>34.27</v>
      </c>
      <c r="AE50" s="89">
        <v>6.31</v>
      </c>
      <c r="AF50" s="89">
        <v>3.2</v>
      </c>
      <c r="AG50" s="89">
        <v>10.81</v>
      </c>
      <c r="AH50" s="89">
        <v>3.11</v>
      </c>
      <c r="AI50" s="89">
        <v>7.27</v>
      </c>
      <c r="AJ50" s="89">
        <v>4.36</v>
      </c>
      <c r="AK50" s="89">
        <v>7.06</v>
      </c>
      <c r="AL50" s="89">
        <v>5.96</v>
      </c>
      <c r="AM50" s="89">
        <v>6.31</v>
      </c>
      <c r="AN50" s="89">
        <v>13.09</v>
      </c>
      <c r="AO50" s="89">
        <v>5.08</v>
      </c>
      <c r="AP50" s="89">
        <v>10.28</v>
      </c>
      <c r="AQ50" s="89">
        <v>5.75</v>
      </c>
      <c r="AR50" s="89">
        <v>19.36</v>
      </c>
      <c r="AS50" s="89">
        <v>256.37</v>
      </c>
      <c r="AT50" s="89">
        <v>195.23</v>
      </c>
      <c r="AU50" s="89">
        <v>203.65</v>
      </c>
      <c r="AV50" s="89">
        <v>243.03</v>
      </c>
      <c r="AW50" s="89">
        <v>20.21</v>
      </c>
      <c r="AX50" s="89">
        <v>1976.35</v>
      </c>
      <c r="AY50" s="89">
        <v>1814.79</v>
      </c>
      <c r="AZ50" s="89">
        <v>1668.12</v>
      </c>
      <c r="BA50" s="89">
        <v>1733.29</v>
      </c>
      <c r="BB50" s="89">
        <v>1652.19</v>
      </c>
      <c r="BC50" s="89">
        <v>1582.04</v>
      </c>
      <c r="BD50" s="89">
        <v>1700.37</v>
      </c>
      <c r="BE50" s="89">
        <v>1749.19</v>
      </c>
      <c r="BF50" s="89">
        <v>1770.7</v>
      </c>
      <c r="BG50" s="89">
        <v>1772.08</v>
      </c>
      <c r="BH50" s="89">
        <v>1822.48</v>
      </c>
      <c r="BI50" s="89">
        <v>1603.4</v>
      </c>
      <c r="BJ50" s="89">
        <v>1315.56</v>
      </c>
      <c r="BK50" s="89">
        <v>92.23</v>
      </c>
      <c r="BL50" s="89">
        <v>78.58</v>
      </c>
      <c r="BM50" s="89">
        <v>59.63</v>
      </c>
      <c r="BN50" s="89">
        <v>26.61</v>
      </c>
      <c r="BO50" s="89">
        <v>33.34</v>
      </c>
      <c r="BP50" s="89">
        <v>26.77</v>
      </c>
      <c r="BQ50" s="89">
        <v>20.58</v>
      </c>
      <c r="BR50" s="89">
        <v>21.81</v>
      </c>
      <c r="BS50" s="89">
        <v>23.58</v>
      </c>
      <c r="BT50" s="89">
        <v>24.04</v>
      </c>
      <c r="BU50" s="89">
        <v>16.65</v>
      </c>
      <c r="BV50" s="89">
        <v>11.24</v>
      </c>
      <c r="BW50" s="89">
        <v>4.01</v>
      </c>
      <c r="BX50" s="61">
        <f t="shared" si="0"/>
        <v>29028.49</v>
      </c>
    </row>
    <row r="51" spans="1:76" ht="12.75">
      <c r="A51" s="6">
        <v>47</v>
      </c>
      <c r="B51" s="6" t="s">
        <v>48</v>
      </c>
      <c r="C51" s="89">
        <v>39.38</v>
      </c>
      <c r="D51" s="89">
        <v>93.9</v>
      </c>
      <c r="E51" s="89">
        <v>78.67</v>
      </c>
      <c r="F51" s="89">
        <v>104.63</v>
      </c>
      <c r="G51" s="89">
        <v>135.05</v>
      </c>
      <c r="H51" s="89">
        <v>122.05</v>
      </c>
      <c r="I51" s="89">
        <v>133.51</v>
      </c>
      <c r="J51" s="89">
        <v>123.92</v>
      </c>
      <c r="K51" s="89">
        <v>149.2</v>
      </c>
      <c r="L51" s="89">
        <v>129.35</v>
      </c>
      <c r="M51" s="89">
        <v>154.34</v>
      </c>
      <c r="N51" s="89">
        <v>116.88</v>
      </c>
      <c r="O51" s="89">
        <v>144.69</v>
      </c>
      <c r="P51" s="89">
        <v>87.18</v>
      </c>
      <c r="Q51" s="89">
        <v>3.94</v>
      </c>
      <c r="R51" s="89">
        <v>6.82</v>
      </c>
      <c r="S51" s="89">
        <v>6.99</v>
      </c>
      <c r="T51" s="89">
        <v>5.55</v>
      </c>
      <c r="U51" s="89">
        <v>5.71</v>
      </c>
      <c r="V51" s="89">
        <v>1.04</v>
      </c>
      <c r="W51" s="89">
        <v>0</v>
      </c>
      <c r="X51" s="89">
        <v>0.94</v>
      </c>
      <c r="Y51" s="89">
        <v>0</v>
      </c>
      <c r="Z51" s="89">
        <v>0</v>
      </c>
      <c r="AA51" s="89">
        <v>0.97</v>
      </c>
      <c r="AB51" s="89">
        <v>0</v>
      </c>
      <c r="AC51" s="89">
        <v>2.67</v>
      </c>
      <c r="AD51" s="89">
        <v>0</v>
      </c>
      <c r="AE51" s="89">
        <v>0</v>
      </c>
      <c r="AF51" s="89">
        <v>0</v>
      </c>
      <c r="AG51" s="89">
        <v>0.83</v>
      </c>
      <c r="AH51" s="89">
        <v>0</v>
      </c>
      <c r="AI51" s="89">
        <v>0.04</v>
      </c>
      <c r="AJ51" s="89">
        <v>0.24</v>
      </c>
      <c r="AK51" s="89">
        <v>0</v>
      </c>
      <c r="AL51" s="89">
        <v>0</v>
      </c>
      <c r="AM51" s="89">
        <v>0</v>
      </c>
      <c r="AN51" s="89">
        <v>0.11</v>
      </c>
      <c r="AO51" s="89">
        <v>0.11</v>
      </c>
      <c r="AP51" s="89">
        <v>0.17</v>
      </c>
      <c r="AQ51" s="89">
        <v>0</v>
      </c>
      <c r="AR51" s="89">
        <v>0.17</v>
      </c>
      <c r="AS51" s="89">
        <v>48.07</v>
      </c>
      <c r="AT51" s="89">
        <v>84.04</v>
      </c>
      <c r="AU51" s="89">
        <v>56.31</v>
      </c>
      <c r="AV51" s="89">
        <v>42.37</v>
      </c>
      <c r="AW51" s="89">
        <v>12.67</v>
      </c>
      <c r="AX51" s="89">
        <v>364.84</v>
      </c>
      <c r="AY51" s="89">
        <v>305.08</v>
      </c>
      <c r="AZ51" s="89">
        <v>356.13</v>
      </c>
      <c r="BA51" s="89">
        <v>391.02</v>
      </c>
      <c r="BB51" s="89">
        <v>379.97</v>
      </c>
      <c r="BC51" s="89">
        <v>326.55</v>
      </c>
      <c r="BD51" s="89">
        <v>378.78</v>
      </c>
      <c r="BE51" s="89">
        <v>412.7</v>
      </c>
      <c r="BF51" s="89">
        <v>376.4</v>
      </c>
      <c r="BG51" s="89">
        <v>395.96</v>
      </c>
      <c r="BH51" s="89">
        <v>281.34</v>
      </c>
      <c r="BI51" s="89">
        <v>355.89</v>
      </c>
      <c r="BJ51" s="89">
        <v>265.96</v>
      </c>
      <c r="BK51" s="89">
        <v>109.06</v>
      </c>
      <c r="BL51" s="89">
        <v>97.66</v>
      </c>
      <c r="BM51" s="89">
        <v>35.27</v>
      </c>
      <c r="BN51" s="89">
        <v>16.77</v>
      </c>
      <c r="BO51" s="89">
        <v>10.94</v>
      </c>
      <c r="BP51" s="89">
        <v>14.54</v>
      </c>
      <c r="BQ51" s="89">
        <v>15.61</v>
      </c>
      <c r="BR51" s="89">
        <v>5.79</v>
      </c>
      <c r="BS51" s="89">
        <v>9.45</v>
      </c>
      <c r="BT51" s="89">
        <v>4.23</v>
      </c>
      <c r="BU51" s="89">
        <v>10.81</v>
      </c>
      <c r="BV51" s="89">
        <v>7.92</v>
      </c>
      <c r="BW51" s="89">
        <v>10.24</v>
      </c>
      <c r="BX51" s="61">
        <f t="shared" si="0"/>
        <v>6831.42</v>
      </c>
    </row>
    <row r="52" spans="1:76" ht="12.75">
      <c r="A52" s="6">
        <v>48</v>
      </c>
      <c r="B52" s="6" t="s">
        <v>49</v>
      </c>
      <c r="C52" s="89">
        <v>130.43</v>
      </c>
      <c r="D52" s="89">
        <v>762.93</v>
      </c>
      <c r="E52" s="89">
        <v>1238.08</v>
      </c>
      <c r="F52" s="89">
        <v>1737.41</v>
      </c>
      <c r="G52" s="89">
        <v>2512.34</v>
      </c>
      <c r="H52" s="89">
        <v>2489.29</v>
      </c>
      <c r="I52" s="89">
        <v>2763.53</v>
      </c>
      <c r="J52" s="89">
        <v>2735.8</v>
      </c>
      <c r="K52" s="89">
        <v>2883.19</v>
      </c>
      <c r="L52" s="89">
        <v>2645.39</v>
      </c>
      <c r="M52" s="89">
        <v>2598.47</v>
      </c>
      <c r="N52" s="89">
        <v>2483.1</v>
      </c>
      <c r="O52" s="89">
        <v>2227.88</v>
      </c>
      <c r="P52" s="89">
        <v>1714.81</v>
      </c>
      <c r="Q52" s="89">
        <v>569.49</v>
      </c>
      <c r="R52" s="89">
        <v>203.94</v>
      </c>
      <c r="S52" s="89">
        <v>126.47</v>
      </c>
      <c r="T52" s="89">
        <v>171.81</v>
      </c>
      <c r="U52" s="89">
        <v>178.26</v>
      </c>
      <c r="V52" s="89">
        <v>139.78</v>
      </c>
      <c r="W52" s="89">
        <v>163.81</v>
      </c>
      <c r="X52" s="89">
        <v>107.42</v>
      </c>
      <c r="Y52" s="89">
        <v>101.34</v>
      </c>
      <c r="Z52" s="89">
        <v>118.78</v>
      </c>
      <c r="AA52" s="89">
        <v>66.21</v>
      </c>
      <c r="AB52" s="89">
        <v>103.73</v>
      </c>
      <c r="AC52" s="89">
        <v>92.85</v>
      </c>
      <c r="AD52" s="89">
        <v>178.79</v>
      </c>
      <c r="AE52" s="89">
        <v>56.74</v>
      </c>
      <c r="AF52" s="89">
        <v>45.91</v>
      </c>
      <c r="AG52" s="89">
        <v>57.74</v>
      </c>
      <c r="AH52" s="89">
        <v>45.72</v>
      </c>
      <c r="AI52" s="89">
        <v>51.8</v>
      </c>
      <c r="AJ52" s="89">
        <v>47.86</v>
      </c>
      <c r="AK52" s="89">
        <v>55.92</v>
      </c>
      <c r="AL52" s="89">
        <v>42.03</v>
      </c>
      <c r="AM52" s="89">
        <v>33.55</v>
      </c>
      <c r="AN52" s="89">
        <v>39.53</v>
      </c>
      <c r="AO52" s="89">
        <v>18.31</v>
      </c>
      <c r="AP52" s="89">
        <v>22.79</v>
      </c>
      <c r="AQ52" s="89">
        <v>35.64</v>
      </c>
      <c r="AR52" s="89">
        <v>73.59</v>
      </c>
      <c r="AS52" s="89">
        <v>633.61</v>
      </c>
      <c r="AT52" s="89">
        <v>635.01</v>
      </c>
      <c r="AU52" s="89">
        <v>688.06</v>
      </c>
      <c r="AV52" s="89">
        <v>878.44</v>
      </c>
      <c r="AW52" s="89">
        <v>178.74</v>
      </c>
      <c r="AX52" s="89">
        <v>9047</v>
      </c>
      <c r="AY52" s="89">
        <v>8456.09</v>
      </c>
      <c r="AZ52" s="89">
        <v>8099.64</v>
      </c>
      <c r="BA52" s="89">
        <v>8176.19</v>
      </c>
      <c r="BB52" s="89">
        <v>7808.42</v>
      </c>
      <c r="BC52" s="89">
        <v>8138.28</v>
      </c>
      <c r="BD52" s="89">
        <v>8068.56</v>
      </c>
      <c r="BE52" s="89">
        <v>8505.24</v>
      </c>
      <c r="BF52" s="89">
        <v>8563.52</v>
      </c>
      <c r="BG52" s="89">
        <v>8855.8</v>
      </c>
      <c r="BH52" s="89">
        <v>8863.6</v>
      </c>
      <c r="BI52" s="89">
        <v>8721.8</v>
      </c>
      <c r="BJ52" s="89">
        <v>6928.35</v>
      </c>
      <c r="BK52" s="89">
        <v>3169.14</v>
      </c>
      <c r="BL52" s="89">
        <v>2932.71</v>
      </c>
      <c r="BM52" s="89">
        <v>3123.74</v>
      </c>
      <c r="BN52" s="89">
        <v>3387.33</v>
      </c>
      <c r="BO52" s="89">
        <v>2388.75</v>
      </c>
      <c r="BP52" s="89">
        <v>2126.51</v>
      </c>
      <c r="BQ52" s="89">
        <v>1632.17</v>
      </c>
      <c r="BR52" s="89">
        <v>1439.76</v>
      </c>
      <c r="BS52" s="89">
        <v>1307.73</v>
      </c>
      <c r="BT52" s="89">
        <v>1010.07</v>
      </c>
      <c r="BU52" s="89">
        <v>1043.77</v>
      </c>
      <c r="BV52" s="89">
        <v>911.52</v>
      </c>
      <c r="BW52" s="89">
        <v>601.43</v>
      </c>
      <c r="BX52" s="61">
        <f t="shared" si="0"/>
        <v>168193.44</v>
      </c>
    </row>
    <row r="53" spans="1:76" ht="12.75">
      <c r="A53" s="6">
        <v>49</v>
      </c>
      <c r="B53" s="6" t="s">
        <v>50</v>
      </c>
      <c r="C53" s="89">
        <v>295.92</v>
      </c>
      <c r="D53" s="89">
        <v>325.33</v>
      </c>
      <c r="E53" s="89">
        <v>349.38</v>
      </c>
      <c r="F53" s="89">
        <v>401.41</v>
      </c>
      <c r="G53" s="89">
        <v>547.48</v>
      </c>
      <c r="H53" s="89">
        <v>564.33</v>
      </c>
      <c r="I53" s="89">
        <v>611.68</v>
      </c>
      <c r="J53" s="89">
        <v>600.64</v>
      </c>
      <c r="K53" s="89">
        <v>621.25</v>
      </c>
      <c r="L53" s="89">
        <v>607.84</v>
      </c>
      <c r="M53" s="89">
        <v>647.85</v>
      </c>
      <c r="N53" s="89">
        <v>558.56</v>
      </c>
      <c r="O53" s="89">
        <v>496.5</v>
      </c>
      <c r="P53" s="89">
        <v>323.36</v>
      </c>
      <c r="Q53" s="89">
        <v>67.3</v>
      </c>
      <c r="R53" s="89">
        <v>34.29</v>
      </c>
      <c r="S53" s="89">
        <v>35.7</v>
      </c>
      <c r="T53" s="89">
        <v>45.36</v>
      </c>
      <c r="U53" s="89">
        <v>47.12</v>
      </c>
      <c r="V53" s="89">
        <v>33.01</v>
      </c>
      <c r="W53" s="89">
        <v>39.59</v>
      </c>
      <c r="X53" s="89">
        <v>33.6</v>
      </c>
      <c r="Y53" s="89">
        <v>30.01</v>
      </c>
      <c r="Z53" s="89">
        <v>41.71</v>
      </c>
      <c r="AA53" s="89">
        <v>77.33</v>
      </c>
      <c r="AB53" s="89">
        <v>64.79</v>
      </c>
      <c r="AC53" s="89">
        <v>41.37</v>
      </c>
      <c r="AD53" s="89">
        <v>55.15</v>
      </c>
      <c r="AE53" s="89">
        <v>8.44</v>
      </c>
      <c r="AF53" s="89">
        <v>3.74</v>
      </c>
      <c r="AG53" s="89">
        <v>6.61</v>
      </c>
      <c r="AH53" s="89">
        <v>4.53</v>
      </c>
      <c r="AI53" s="89">
        <v>8.41</v>
      </c>
      <c r="AJ53" s="89">
        <v>11.28</v>
      </c>
      <c r="AK53" s="89">
        <v>13.49</v>
      </c>
      <c r="AL53" s="89">
        <v>5.11</v>
      </c>
      <c r="AM53" s="89">
        <v>7.2</v>
      </c>
      <c r="AN53" s="89">
        <v>6.85</v>
      </c>
      <c r="AO53" s="89">
        <v>5.35</v>
      </c>
      <c r="AP53" s="89">
        <v>4.08</v>
      </c>
      <c r="AQ53" s="89">
        <v>1.03</v>
      </c>
      <c r="AR53" s="89">
        <v>15.19</v>
      </c>
      <c r="AS53" s="89">
        <v>224.38</v>
      </c>
      <c r="AT53" s="89">
        <v>181.12</v>
      </c>
      <c r="AU53" s="89">
        <v>221.21</v>
      </c>
      <c r="AV53" s="89">
        <v>386.23</v>
      </c>
      <c r="AW53" s="89">
        <v>28.51</v>
      </c>
      <c r="AX53" s="89">
        <v>2029.97</v>
      </c>
      <c r="AY53" s="89">
        <v>2448.73</v>
      </c>
      <c r="AZ53" s="89">
        <v>2708.68</v>
      </c>
      <c r="BA53" s="89">
        <v>2833.58</v>
      </c>
      <c r="BB53" s="89">
        <v>2698.13</v>
      </c>
      <c r="BC53" s="89">
        <v>2756.1</v>
      </c>
      <c r="BD53" s="89">
        <v>2911.85</v>
      </c>
      <c r="BE53" s="89">
        <v>2862.15</v>
      </c>
      <c r="BF53" s="89">
        <v>3090.62</v>
      </c>
      <c r="BG53" s="89">
        <v>3233.68</v>
      </c>
      <c r="BH53" s="89">
        <v>2895.12</v>
      </c>
      <c r="BI53" s="89">
        <v>2844.12</v>
      </c>
      <c r="BJ53" s="89">
        <v>1918.46</v>
      </c>
      <c r="BK53" s="89">
        <v>1116.23</v>
      </c>
      <c r="BL53" s="89">
        <v>833.75</v>
      </c>
      <c r="BM53" s="89">
        <v>675.78</v>
      </c>
      <c r="BN53" s="89">
        <v>593.45</v>
      </c>
      <c r="BO53" s="89">
        <v>479</v>
      </c>
      <c r="BP53" s="89">
        <v>448.79</v>
      </c>
      <c r="BQ53" s="89">
        <v>370.17</v>
      </c>
      <c r="BR53" s="89">
        <v>369.72</v>
      </c>
      <c r="BS53" s="89">
        <v>403</v>
      </c>
      <c r="BT53" s="89">
        <v>539.81</v>
      </c>
      <c r="BU53" s="89">
        <v>394.24</v>
      </c>
      <c r="BV53" s="89">
        <v>319.93</v>
      </c>
      <c r="BW53" s="89">
        <v>141.04</v>
      </c>
      <c r="BX53" s="61">
        <f t="shared" si="0"/>
        <v>50656.72</v>
      </c>
    </row>
    <row r="54" spans="1:76" ht="12.75">
      <c r="A54" s="6">
        <v>50</v>
      </c>
      <c r="B54" s="6" t="s">
        <v>51</v>
      </c>
      <c r="C54" s="89">
        <v>716.38</v>
      </c>
      <c r="D54" s="89">
        <v>1802.24</v>
      </c>
      <c r="E54" s="89">
        <v>2315.82</v>
      </c>
      <c r="F54" s="89">
        <v>2674.95</v>
      </c>
      <c r="G54" s="89">
        <v>3232.49</v>
      </c>
      <c r="H54" s="89">
        <v>3088.56</v>
      </c>
      <c r="I54" s="89">
        <v>3079.14</v>
      </c>
      <c r="J54" s="89">
        <v>2823.39</v>
      </c>
      <c r="K54" s="89">
        <v>2909.36</v>
      </c>
      <c r="L54" s="89">
        <v>2692.59</v>
      </c>
      <c r="M54" s="89">
        <v>1843.8</v>
      </c>
      <c r="N54" s="89">
        <v>1691.15</v>
      </c>
      <c r="O54" s="89">
        <v>1461.61</v>
      </c>
      <c r="P54" s="89">
        <v>1448.2</v>
      </c>
      <c r="Q54" s="89">
        <v>170.72</v>
      </c>
      <c r="R54" s="89">
        <v>93.5</v>
      </c>
      <c r="S54" s="89">
        <v>83.59</v>
      </c>
      <c r="T54" s="89">
        <v>78</v>
      </c>
      <c r="U54" s="89">
        <v>81.29</v>
      </c>
      <c r="V54" s="89">
        <v>71.72</v>
      </c>
      <c r="W54" s="89">
        <v>61.91</v>
      </c>
      <c r="X54" s="89">
        <v>65.03</v>
      </c>
      <c r="Y54" s="89">
        <v>52.62</v>
      </c>
      <c r="Z54" s="89">
        <v>58.97</v>
      </c>
      <c r="AA54" s="89">
        <v>46.01</v>
      </c>
      <c r="AB54" s="89">
        <v>50.45</v>
      </c>
      <c r="AC54" s="89">
        <v>46.73</v>
      </c>
      <c r="AD54" s="89">
        <v>130.89</v>
      </c>
      <c r="AE54" s="89">
        <v>47.05</v>
      </c>
      <c r="AF54" s="89">
        <v>23.48</v>
      </c>
      <c r="AG54" s="89">
        <v>14.46</v>
      </c>
      <c r="AH54" s="89">
        <v>23.37</v>
      </c>
      <c r="AI54" s="89">
        <v>18.56</v>
      </c>
      <c r="AJ54" s="89">
        <v>14.58</v>
      </c>
      <c r="AK54" s="89">
        <v>18.93</v>
      </c>
      <c r="AL54" s="89">
        <v>15.87</v>
      </c>
      <c r="AM54" s="89">
        <v>13.35</v>
      </c>
      <c r="AN54" s="89">
        <v>29.07</v>
      </c>
      <c r="AO54" s="89">
        <v>23.87</v>
      </c>
      <c r="AP54" s="89">
        <v>10.53</v>
      </c>
      <c r="AQ54" s="89">
        <v>16.02</v>
      </c>
      <c r="AR54" s="89">
        <v>53.44</v>
      </c>
      <c r="AS54" s="89">
        <v>1429.72</v>
      </c>
      <c r="AT54" s="89">
        <v>1144.88</v>
      </c>
      <c r="AU54" s="89">
        <v>1151.23</v>
      </c>
      <c r="AV54" s="89">
        <v>1434.51</v>
      </c>
      <c r="AW54" s="89">
        <v>152.51</v>
      </c>
      <c r="AX54" s="89">
        <v>8870.63</v>
      </c>
      <c r="AY54" s="89">
        <v>8040.52</v>
      </c>
      <c r="AZ54" s="89">
        <v>7754.55</v>
      </c>
      <c r="BA54" s="89">
        <v>8218.66</v>
      </c>
      <c r="BB54" s="89">
        <v>8383.9</v>
      </c>
      <c r="BC54" s="89">
        <v>9024.69</v>
      </c>
      <c r="BD54" s="89">
        <v>9446.19</v>
      </c>
      <c r="BE54" s="89">
        <v>9813.75</v>
      </c>
      <c r="BF54" s="89">
        <v>9485.66</v>
      </c>
      <c r="BG54" s="89">
        <v>10165.92</v>
      </c>
      <c r="BH54" s="89">
        <v>9308.28</v>
      </c>
      <c r="BI54" s="89">
        <v>9176.65</v>
      </c>
      <c r="BJ54" s="89">
        <v>8217.41</v>
      </c>
      <c r="BK54" s="89">
        <v>2295.75</v>
      </c>
      <c r="BL54" s="89">
        <v>2210.65</v>
      </c>
      <c r="BM54" s="89">
        <v>2058.86</v>
      </c>
      <c r="BN54" s="89">
        <v>1752.51</v>
      </c>
      <c r="BO54" s="89">
        <v>1075.07</v>
      </c>
      <c r="BP54" s="89">
        <v>601.56</v>
      </c>
      <c r="BQ54" s="89">
        <v>405.22</v>
      </c>
      <c r="BR54" s="89">
        <v>471.79</v>
      </c>
      <c r="BS54" s="89">
        <v>522.05</v>
      </c>
      <c r="BT54" s="89">
        <v>680.17</v>
      </c>
      <c r="BU54" s="89">
        <v>706.57</v>
      </c>
      <c r="BV54" s="89">
        <v>733.75</v>
      </c>
      <c r="BW54" s="89">
        <v>528.85</v>
      </c>
      <c r="BX54" s="61">
        <f t="shared" si="0"/>
        <v>168456.15</v>
      </c>
    </row>
    <row r="55" spans="1:76" ht="12.75">
      <c r="A55" s="6">
        <v>51</v>
      </c>
      <c r="B55" s="6" t="s">
        <v>52</v>
      </c>
      <c r="C55" s="89">
        <v>225.41</v>
      </c>
      <c r="D55" s="89">
        <v>431.35</v>
      </c>
      <c r="E55" s="89">
        <v>570.96</v>
      </c>
      <c r="F55" s="89">
        <v>750.52</v>
      </c>
      <c r="G55" s="89">
        <v>1151.99</v>
      </c>
      <c r="H55" s="89">
        <v>1105.66</v>
      </c>
      <c r="I55" s="89">
        <v>1156.28</v>
      </c>
      <c r="J55" s="89">
        <v>1173.48</v>
      </c>
      <c r="K55" s="89">
        <v>1176.85</v>
      </c>
      <c r="L55" s="89">
        <v>1203.26</v>
      </c>
      <c r="M55" s="89">
        <v>1334.47</v>
      </c>
      <c r="N55" s="89">
        <v>1007</v>
      </c>
      <c r="O55" s="89">
        <v>946.93</v>
      </c>
      <c r="P55" s="89">
        <v>697.3</v>
      </c>
      <c r="Q55" s="89">
        <v>130.11</v>
      </c>
      <c r="R55" s="89">
        <v>52.06</v>
      </c>
      <c r="S55" s="89">
        <v>43.98</v>
      </c>
      <c r="T55" s="89">
        <v>43.68</v>
      </c>
      <c r="U55" s="89">
        <v>54.34</v>
      </c>
      <c r="V55" s="89">
        <v>44.21</v>
      </c>
      <c r="W55" s="89">
        <v>26.47</v>
      </c>
      <c r="X55" s="89">
        <v>40.93</v>
      </c>
      <c r="Y55" s="89">
        <v>45.47</v>
      </c>
      <c r="Z55" s="89">
        <v>46.54</v>
      </c>
      <c r="AA55" s="89">
        <v>37.66</v>
      </c>
      <c r="AB55" s="89">
        <v>20.35</v>
      </c>
      <c r="AC55" s="89">
        <v>31.15</v>
      </c>
      <c r="AD55" s="89">
        <v>52.12</v>
      </c>
      <c r="AE55" s="89">
        <v>41.31</v>
      </c>
      <c r="AF55" s="89">
        <v>23.27</v>
      </c>
      <c r="AG55" s="89">
        <v>17.14</v>
      </c>
      <c r="AH55" s="89">
        <v>15.55</v>
      </c>
      <c r="AI55" s="89">
        <v>16.52</v>
      </c>
      <c r="AJ55" s="89">
        <v>13.34</v>
      </c>
      <c r="AK55" s="89">
        <v>14.3</v>
      </c>
      <c r="AL55" s="89">
        <v>11.39</v>
      </c>
      <c r="AM55" s="89">
        <v>16.56</v>
      </c>
      <c r="AN55" s="89">
        <v>24.46</v>
      </c>
      <c r="AO55" s="89">
        <v>19.71</v>
      </c>
      <c r="AP55" s="89">
        <v>3.23</v>
      </c>
      <c r="AQ55" s="89">
        <v>11.68</v>
      </c>
      <c r="AR55" s="89">
        <v>34.56</v>
      </c>
      <c r="AS55" s="89">
        <v>338.44</v>
      </c>
      <c r="AT55" s="89">
        <v>249.59</v>
      </c>
      <c r="AU55" s="89">
        <v>428.31</v>
      </c>
      <c r="AV55" s="89">
        <v>601.71</v>
      </c>
      <c r="AW55" s="89">
        <v>86.42</v>
      </c>
      <c r="AX55" s="89">
        <v>4300.21</v>
      </c>
      <c r="AY55" s="89">
        <v>4016.17</v>
      </c>
      <c r="AZ55" s="89">
        <v>4010.69</v>
      </c>
      <c r="BA55" s="89">
        <v>4017.62</v>
      </c>
      <c r="BB55" s="89">
        <v>4091</v>
      </c>
      <c r="BC55" s="89">
        <v>3856</v>
      </c>
      <c r="BD55" s="89">
        <v>3670.15</v>
      </c>
      <c r="BE55" s="89">
        <v>3900.14</v>
      </c>
      <c r="BF55" s="89">
        <v>3905.22</v>
      </c>
      <c r="BG55" s="89">
        <v>4189.91</v>
      </c>
      <c r="BH55" s="89">
        <v>3335.44</v>
      </c>
      <c r="BI55" s="89">
        <v>3233.51</v>
      </c>
      <c r="BJ55" s="89">
        <v>2185.89</v>
      </c>
      <c r="BK55" s="89">
        <v>435.96</v>
      </c>
      <c r="BL55" s="89">
        <v>344.87</v>
      </c>
      <c r="BM55" s="89">
        <v>215.43</v>
      </c>
      <c r="BN55" s="89">
        <v>153.62</v>
      </c>
      <c r="BO55" s="89">
        <v>107.69</v>
      </c>
      <c r="BP55" s="89">
        <v>118.41</v>
      </c>
      <c r="BQ55" s="89">
        <v>111.33</v>
      </c>
      <c r="BR55" s="89">
        <v>88.53</v>
      </c>
      <c r="BS55" s="89">
        <v>72.99</v>
      </c>
      <c r="BT55" s="89">
        <v>80.93</v>
      </c>
      <c r="BU55" s="89">
        <v>79.26</v>
      </c>
      <c r="BV55" s="89">
        <v>68.66</v>
      </c>
      <c r="BW55" s="89">
        <v>43.89</v>
      </c>
      <c r="BX55" s="61">
        <f t="shared" si="0"/>
        <v>66201.54</v>
      </c>
    </row>
    <row r="56" spans="1:76" ht="12.75">
      <c r="A56" s="6">
        <v>52</v>
      </c>
      <c r="B56" s="6" t="s">
        <v>53</v>
      </c>
      <c r="C56" s="89">
        <v>742.96</v>
      </c>
      <c r="D56" s="89">
        <v>716.28</v>
      </c>
      <c r="E56" s="89">
        <v>1183.31</v>
      </c>
      <c r="F56" s="89">
        <v>1637.33</v>
      </c>
      <c r="G56" s="89">
        <v>1977.66</v>
      </c>
      <c r="H56" s="89">
        <v>2005.11</v>
      </c>
      <c r="I56" s="89">
        <v>2099.93</v>
      </c>
      <c r="J56" s="89">
        <v>1863.38</v>
      </c>
      <c r="K56" s="89">
        <v>1944.06</v>
      </c>
      <c r="L56" s="89">
        <v>1992.14</v>
      </c>
      <c r="M56" s="89">
        <v>1006.75</v>
      </c>
      <c r="N56" s="89">
        <v>971.88</v>
      </c>
      <c r="O56" s="89">
        <v>1207.59</v>
      </c>
      <c r="P56" s="89">
        <v>1074.6</v>
      </c>
      <c r="Q56" s="89">
        <v>53.19</v>
      </c>
      <c r="R56" s="89">
        <v>23.42</v>
      </c>
      <c r="S56" s="89">
        <v>31.07</v>
      </c>
      <c r="T56" s="89">
        <v>41.83</v>
      </c>
      <c r="U56" s="89">
        <v>50.59</v>
      </c>
      <c r="V56" s="89">
        <v>56.52</v>
      </c>
      <c r="W56" s="89">
        <v>65.04</v>
      </c>
      <c r="X56" s="89">
        <v>55.13</v>
      </c>
      <c r="Y56" s="89">
        <v>74.19</v>
      </c>
      <c r="Z56" s="89">
        <v>81.35</v>
      </c>
      <c r="AA56" s="89">
        <v>70.3</v>
      </c>
      <c r="AB56" s="89">
        <v>58.35</v>
      </c>
      <c r="AC56" s="89">
        <v>84.46</v>
      </c>
      <c r="AD56" s="89">
        <v>188.54</v>
      </c>
      <c r="AE56" s="89">
        <v>33.72</v>
      </c>
      <c r="AF56" s="89">
        <v>9.65</v>
      </c>
      <c r="AG56" s="89">
        <v>19.9</v>
      </c>
      <c r="AH56" s="89">
        <v>21.09</v>
      </c>
      <c r="AI56" s="89">
        <v>15.09</v>
      </c>
      <c r="AJ56" s="89">
        <v>16.37</v>
      </c>
      <c r="AK56" s="89">
        <v>15.07</v>
      </c>
      <c r="AL56" s="89">
        <v>21.18</v>
      </c>
      <c r="AM56" s="89">
        <v>24.95</v>
      </c>
      <c r="AN56" s="89">
        <v>16.62</v>
      </c>
      <c r="AO56" s="89">
        <v>25.7</v>
      </c>
      <c r="AP56" s="89">
        <v>15.16</v>
      </c>
      <c r="AQ56" s="89">
        <v>18.09</v>
      </c>
      <c r="AR56" s="89">
        <v>68.16</v>
      </c>
      <c r="AS56" s="89">
        <v>770.06</v>
      </c>
      <c r="AT56" s="89">
        <v>528.78</v>
      </c>
      <c r="AU56" s="89">
        <v>778.93</v>
      </c>
      <c r="AV56" s="89">
        <v>1109.76</v>
      </c>
      <c r="AW56" s="89">
        <v>256.34</v>
      </c>
      <c r="AX56" s="89">
        <v>5980.74</v>
      </c>
      <c r="AY56" s="89">
        <v>5710.68</v>
      </c>
      <c r="AZ56" s="89">
        <v>5365.65</v>
      </c>
      <c r="BA56" s="89">
        <v>5439.96</v>
      </c>
      <c r="BB56" s="89">
        <v>5439.59</v>
      </c>
      <c r="BC56" s="89">
        <v>5329.83</v>
      </c>
      <c r="BD56" s="89">
        <v>5668.58</v>
      </c>
      <c r="BE56" s="89">
        <v>5687.9</v>
      </c>
      <c r="BF56" s="89">
        <v>5819.39</v>
      </c>
      <c r="BG56" s="89">
        <v>6733.28</v>
      </c>
      <c r="BH56" s="89">
        <v>5762.77</v>
      </c>
      <c r="BI56" s="89">
        <v>6424.45</v>
      </c>
      <c r="BJ56" s="89">
        <v>5625.7</v>
      </c>
      <c r="BK56" s="89">
        <v>584.84</v>
      </c>
      <c r="BL56" s="89">
        <v>523.68</v>
      </c>
      <c r="BM56" s="89">
        <v>414.82</v>
      </c>
      <c r="BN56" s="89">
        <v>326.45</v>
      </c>
      <c r="BO56" s="89">
        <v>215.08</v>
      </c>
      <c r="BP56" s="89">
        <v>169.91</v>
      </c>
      <c r="BQ56" s="89">
        <v>98.85</v>
      </c>
      <c r="BR56" s="89">
        <v>101.45</v>
      </c>
      <c r="BS56" s="89">
        <v>100.35</v>
      </c>
      <c r="BT56" s="89">
        <v>120.25</v>
      </c>
      <c r="BU56" s="89">
        <v>105.35</v>
      </c>
      <c r="BV56" s="89">
        <v>108.18</v>
      </c>
      <c r="BW56" s="89">
        <v>98.13</v>
      </c>
      <c r="BX56" s="61">
        <f t="shared" si="0"/>
        <v>103077.44</v>
      </c>
    </row>
    <row r="57" spans="1:76" ht="12.75">
      <c r="A57" s="6">
        <v>53</v>
      </c>
      <c r="B57" s="6" t="s">
        <v>54</v>
      </c>
      <c r="C57" s="89">
        <v>502.98</v>
      </c>
      <c r="D57" s="89">
        <v>406.53</v>
      </c>
      <c r="E57" s="89">
        <v>564.22</v>
      </c>
      <c r="F57" s="89">
        <v>821.3</v>
      </c>
      <c r="G57" s="89">
        <v>1130.91</v>
      </c>
      <c r="H57" s="89">
        <v>1230.88</v>
      </c>
      <c r="I57" s="89">
        <v>1165.15</v>
      </c>
      <c r="J57" s="89">
        <v>1204.77</v>
      </c>
      <c r="K57" s="89">
        <v>1303.63</v>
      </c>
      <c r="L57" s="89">
        <v>1295.57</v>
      </c>
      <c r="M57" s="89">
        <v>1378.42</v>
      </c>
      <c r="N57" s="89">
        <v>1264.08</v>
      </c>
      <c r="O57" s="89">
        <v>1168.19</v>
      </c>
      <c r="P57" s="89">
        <v>989.31</v>
      </c>
      <c r="Q57" s="89">
        <v>68.78</v>
      </c>
      <c r="R57" s="89">
        <v>18.53</v>
      </c>
      <c r="S57" s="89">
        <v>11.74</v>
      </c>
      <c r="T57" s="89">
        <v>18.35</v>
      </c>
      <c r="U57" s="89">
        <v>13.59</v>
      </c>
      <c r="V57" s="89">
        <v>12.56</v>
      </c>
      <c r="W57" s="89">
        <v>10.89</v>
      </c>
      <c r="X57" s="89">
        <v>19.47</v>
      </c>
      <c r="Y57" s="89">
        <v>13.42</v>
      </c>
      <c r="Z57" s="89">
        <v>10.72</v>
      </c>
      <c r="AA57" s="89">
        <v>5.77</v>
      </c>
      <c r="AB57" s="89">
        <v>13.68</v>
      </c>
      <c r="AC57" s="89">
        <v>13.53</v>
      </c>
      <c r="AD57" s="89">
        <v>48.97</v>
      </c>
      <c r="AE57" s="89">
        <v>16.22</v>
      </c>
      <c r="AF57" s="89">
        <v>7.07</v>
      </c>
      <c r="AG57" s="89">
        <v>9.42</v>
      </c>
      <c r="AH57" s="89">
        <v>10.01</v>
      </c>
      <c r="AI57" s="89">
        <v>15.27</v>
      </c>
      <c r="AJ57" s="89">
        <v>8.79</v>
      </c>
      <c r="AK57" s="89">
        <v>14.17</v>
      </c>
      <c r="AL57" s="89">
        <v>14.07</v>
      </c>
      <c r="AM57" s="89">
        <v>11.78</v>
      </c>
      <c r="AN57" s="89">
        <v>8.31</v>
      </c>
      <c r="AO57" s="89">
        <v>11.5</v>
      </c>
      <c r="AP57" s="89">
        <v>17.51</v>
      </c>
      <c r="AQ57" s="89">
        <v>16.15</v>
      </c>
      <c r="AR57" s="89">
        <v>45.53</v>
      </c>
      <c r="AS57" s="89">
        <v>795.86</v>
      </c>
      <c r="AT57" s="89">
        <v>611.95</v>
      </c>
      <c r="AU57" s="89">
        <v>673.47</v>
      </c>
      <c r="AV57" s="89">
        <v>990.72</v>
      </c>
      <c r="AW57" s="89">
        <v>116.32</v>
      </c>
      <c r="AX57" s="89">
        <v>5757.58</v>
      </c>
      <c r="AY57" s="89">
        <v>5451.16</v>
      </c>
      <c r="AZ57" s="89">
        <v>5962.73</v>
      </c>
      <c r="BA57" s="89">
        <v>6136.75</v>
      </c>
      <c r="BB57" s="89">
        <v>5825.28</v>
      </c>
      <c r="BC57" s="89">
        <v>5589.31</v>
      </c>
      <c r="BD57" s="89">
        <v>5619.4</v>
      </c>
      <c r="BE57" s="89">
        <v>5625.17</v>
      </c>
      <c r="BF57" s="89">
        <v>5095.33</v>
      </c>
      <c r="BG57" s="89">
        <v>4901.68</v>
      </c>
      <c r="BH57" s="89">
        <v>4709.4</v>
      </c>
      <c r="BI57" s="89">
        <v>4169.5</v>
      </c>
      <c r="BJ57" s="89">
        <v>3125</v>
      </c>
      <c r="BK57" s="89">
        <v>1126.82</v>
      </c>
      <c r="BL57" s="89">
        <v>1070.44</v>
      </c>
      <c r="BM57" s="89">
        <v>816.66</v>
      </c>
      <c r="BN57" s="89">
        <v>836.77</v>
      </c>
      <c r="BO57" s="89">
        <v>624.24</v>
      </c>
      <c r="BP57" s="89">
        <v>432.45</v>
      </c>
      <c r="BQ57" s="89">
        <v>303.38</v>
      </c>
      <c r="BR57" s="89">
        <v>266.07</v>
      </c>
      <c r="BS57" s="89">
        <v>220.52</v>
      </c>
      <c r="BT57" s="89">
        <v>216.14</v>
      </c>
      <c r="BU57" s="89">
        <v>234.78</v>
      </c>
      <c r="BV57" s="89">
        <v>203.35</v>
      </c>
      <c r="BW57" s="89">
        <v>133.48</v>
      </c>
      <c r="BX57" s="61">
        <f t="shared" si="0"/>
        <v>92553.45</v>
      </c>
    </row>
    <row r="58" spans="1:76" ht="12.75">
      <c r="A58" s="6">
        <v>54</v>
      </c>
      <c r="B58" s="6" t="s">
        <v>55</v>
      </c>
      <c r="C58" s="89">
        <v>99.06</v>
      </c>
      <c r="D58" s="89">
        <v>143.57</v>
      </c>
      <c r="E58" s="89">
        <v>142.76</v>
      </c>
      <c r="F58" s="89">
        <v>160.43</v>
      </c>
      <c r="G58" s="89">
        <v>206.14</v>
      </c>
      <c r="H58" s="89">
        <v>216.34</v>
      </c>
      <c r="I58" s="89">
        <v>201.6</v>
      </c>
      <c r="J58" s="89">
        <v>202.45</v>
      </c>
      <c r="K58" s="89">
        <v>206.29</v>
      </c>
      <c r="L58" s="89">
        <v>175.29</v>
      </c>
      <c r="M58" s="89">
        <v>206.23</v>
      </c>
      <c r="N58" s="89">
        <v>176.49</v>
      </c>
      <c r="O58" s="89">
        <v>136.42</v>
      </c>
      <c r="P58" s="89">
        <v>115.4</v>
      </c>
      <c r="Q58" s="89">
        <v>4.33</v>
      </c>
      <c r="R58" s="89">
        <v>3.11</v>
      </c>
      <c r="S58" s="89">
        <v>5.28</v>
      </c>
      <c r="T58" s="89">
        <v>3.79</v>
      </c>
      <c r="U58" s="89">
        <v>2.96</v>
      </c>
      <c r="V58" s="89">
        <v>1.04</v>
      </c>
      <c r="W58" s="89">
        <v>4.17</v>
      </c>
      <c r="X58" s="89">
        <v>1.95</v>
      </c>
      <c r="Y58" s="89">
        <v>1.97</v>
      </c>
      <c r="Z58" s="89">
        <v>3.02</v>
      </c>
      <c r="AA58" s="89">
        <v>7.2</v>
      </c>
      <c r="AB58" s="89">
        <v>1.94</v>
      </c>
      <c r="AC58" s="89">
        <v>5.34</v>
      </c>
      <c r="AD58" s="89">
        <v>9.37</v>
      </c>
      <c r="AE58" s="89">
        <v>0</v>
      </c>
      <c r="AF58" s="89">
        <v>0</v>
      </c>
      <c r="AG58" s="89">
        <v>1.02</v>
      </c>
      <c r="AH58" s="89">
        <v>0.91</v>
      </c>
      <c r="AI58" s="89">
        <v>0</v>
      </c>
      <c r="AJ58" s="89">
        <v>0</v>
      </c>
      <c r="AK58" s="89">
        <v>1</v>
      </c>
      <c r="AL58" s="89">
        <v>0</v>
      </c>
      <c r="AM58" s="89">
        <v>0.12</v>
      </c>
      <c r="AN58" s="89">
        <v>2.06</v>
      </c>
      <c r="AO58" s="89">
        <v>2.01</v>
      </c>
      <c r="AP58" s="89">
        <v>0.13</v>
      </c>
      <c r="AQ58" s="89">
        <v>0.13</v>
      </c>
      <c r="AR58" s="89">
        <v>3.61</v>
      </c>
      <c r="AS58" s="89">
        <v>117.1</v>
      </c>
      <c r="AT58" s="89">
        <v>79.9</v>
      </c>
      <c r="AU58" s="89">
        <v>59.25</v>
      </c>
      <c r="AV58" s="89">
        <v>111.97</v>
      </c>
      <c r="AW58" s="89">
        <v>8.57</v>
      </c>
      <c r="AX58" s="89">
        <v>815.63</v>
      </c>
      <c r="AY58" s="89">
        <v>751.64</v>
      </c>
      <c r="AZ58" s="89">
        <v>633.49</v>
      </c>
      <c r="BA58" s="89">
        <v>637.52</v>
      </c>
      <c r="BB58" s="89">
        <v>646.9</v>
      </c>
      <c r="BC58" s="89">
        <v>641.76</v>
      </c>
      <c r="BD58" s="89">
        <v>656.99</v>
      </c>
      <c r="BE58" s="89">
        <v>635.35</v>
      </c>
      <c r="BF58" s="89">
        <v>650.17</v>
      </c>
      <c r="BG58" s="89">
        <v>492.43</v>
      </c>
      <c r="BH58" s="89">
        <v>507.25</v>
      </c>
      <c r="BI58" s="89">
        <v>450.72</v>
      </c>
      <c r="BJ58" s="89">
        <v>319.95</v>
      </c>
      <c r="BK58" s="89">
        <v>121.34</v>
      </c>
      <c r="BL58" s="89">
        <v>90.47</v>
      </c>
      <c r="BM58" s="89">
        <v>81.86</v>
      </c>
      <c r="BN58" s="89">
        <v>43.78</v>
      </c>
      <c r="BO58" s="89">
        <v>50.1</v>
      </c>
      <c r="BP58" s="89">
        <v>27.01</v>
      </c>
      <c r="BQ58" s="89">
        <v>9.82</v>
      </c>
      <c r="BR58" s="89">
        <v>8.03</v>
      </c>
      <c r="BS58" s="89">
        <v>4.54</v>
      </c>
      <c r="BT58" s="89">
        <v>9.6</v>
      </c>
      <c r="BU58" s="89">
        <v>4.68</v>
      </c>
      <c r="BV58" s="89">
        <v>4.57</v>
      </c>
      <c r="BW58" s="89">
        <v>4.41</v>
      </c>
      <c r="BX58" s="61">
        <f t="shared" si="0"/>
        <v>11131.73</v>
      </c>
    </row>
    <row r="59" spans="1:76" ht="12.75">
      <c r="A59" s="6">
        <v>55</v>
      </c>
      <c r="B59" s="6" t="s">
        <v>56</v>
      </c>
      <c r="C59" s="89">
        <v>140.58</v>
      </c>
      <c r="D59" s="89">
        <v>170.77</v>
      </c>
      <c r="E59" s="89">
        <v>313.17</v>
      </c>
      <c r="F59" s="89">
        <v>451.89</v>
      </c>
      <c r="G59" s="89">
        <v>609.39</v>
      </c>
      <c r="H59" s="89">
        <v>566.32</v>
      </c>
      <c r="I59" s="89">
        <v>588.99</v>
      </c>
      <c r="J59" s="89">
        <v>481.19</v>
      </c>
      <c r="K59" s="89">
        <v>483.77</v>
      </c>
      <c r="L59" s="89">
        <v>508.15</v>
      </c>
      <c r="M59" s="89">
        <v>303.02</v>
      </c>
      <c r="N59" s="89">
        <v>284.46</v>
      </c>
      <c r="O59" s="89">
        <v>241.38</v>
      </c>
      <c r="P59" s="89">
        <v>191.95</v>
      </c>
      <c r="Q59" s="89">
        <v>40.55</v>
      </c>
      <c r="R59" s="89">
        <v>24.12</v>
      </c>
      <c r="S59" s="89">
        <v>18.74</v>
      </c>
      <c r="T59" s="89">
        <v>15.27</v>
      </c>
      <c r="U59" s="89">
        <v>9.71</v>
      </c>
      <c r="V59" s="89">
        <v>12.49</v>
      </c>
      <c r="W59" s="89">
        <v>13.49</v>
      </c>
      <c r="X59" s="89">
        <v>11.03</v>
      </c>
      <c r="Y59" s="89">
        <v>9.45</v>
      </c>
      <c r="Z59" s="89">
        <v>8.29</v>
      </c>
      <c r="AA59" s="89">
        <v>7.13</v>
      </c>
      <c r="AB59" s="89">
        <v>12.22</v>
      </c>
      <c r="AC59" s="89">
        <v>14.56</v>
      </c>
      <c r="AD59" s="89">
        <v>12.95</v>
      </c>
      <c r="AE59" s="89">
        <v>7.04</v>
      </c>
      <c r="AF59" s="89">
        <v>3.31</v>
      </c>
      <c r="AG59" s="89">
        <v>3.4</v>
      </c>
      <c r="AH59" s="89">
        <v>10.48</v>
      </c>
      <c r="AI59" s="89">
        <v>4.17</v>
      </c>
      <c r="AJ59" s="89">
        <v>4.22</v>
      </c>
      <c r="AK59" s="89">
        <v>5.69</v>
      </c>
      <c r="AL59" s="89">
        <v>2.02</v>
      </c>
      <c r="AM59" s="89">
        <v>6.4</v>
      </c>
      <c r="AN59" s="89">
        <v>14.08</v>
      </c>
      <c r="AO59" s="89">
        <v>4.36</v>
      </c>
      <c r="AP59" s="89">
        <v>2.13</v>
      </c>
      <c r="AQ59" s="89">
        <v>2.65</v>
      </c>
      <c r="AR59" s="89">
        <v>3.51</v>
      </c>
      <c r="AS59" s="89">
        <v>188.31</v>
      </c>
      <c r="AT59" s="89">
        <v>190.47</v>
      </c>
      <c r="AU59" s="89">
        <v>139.91</v>
      </c>
      <c r="AV59" s="89">
        <v>160.7</v>
      </c>
      <c r="AW59" s="89">
        <v>11.08</v>
      </c>
      <c r="AX59" s="89">
        <v>1910.62</v>
      </c>
      <c r="AY59" s="89">
        <v>1832.18</v>
      </c>
      <c r="AZ59" s="89">
        <v>1691.13</v>
      </c>
      <c r="BA59" s="89">
        <v>1618.81</v>
      </c>
      <c r="BB59" s="89">
        <v>1721.99</v>
      </c>
      <c r="BC59" s="89">
        <v>1721.05</v>
      </c>
      <c r="BD59" s="89">
        <v>1718.01</v>
      </c>
      <c r="BE59" s="89">
        <v>1871.88</v>
      </c>
      <c r="BF59" s="89">
        <v>1903.09</v>
      </c>
      <c r="BG59" s="89">
        <v>2041.93</v>
      </c>
      <c r="BH59" s="89">
        <v>1897.94</v>
      </c>
      <c r="BI59" s="89">
        <v>1813.16</v>
      </c>
      <c r="BJ59" s="89">
        <v>1616.83</v>
      </c>
      <c r="BK59" s="89">
        <v>15.61</v>
      </c>
      <c r="BL59" s="89">
        <v>4.83</v>
      </c>
      <c r="BM59" s="89">
        <v>3.41</v>
      </c>
      <c r="BN59" s="89">
        <v>4.49</v>
      </c>
      <c r="BO59" s="89">
        <v>6.45</v>
      </c>
      <c r="BP59" s="89">
        <v>2.4</v>
      </c>
      <c r="BQ59" s="89">
        <v>2.76</v>
      </c>
      <c r="BR59" s="89">
        <v>3.56</v>
      </c>
      <c r="BS59" s="89">
        <v>5.52</v>
      </c>
      <c r="BT59" s="89">
        <v>1.7</v>
      </c>
      <c r="BU59" s="89">
        <v>1.89</v>
      </c>
      <c r="BV59" s="89">
        <v>3.3</v>
      </c>
      <c r="BW59" s="89">
        <v>0.74</v>
      </c>
      <c r="BX59" s="61">
        <f t="shared" si="0"/>
        <v>29724.24</v>
      </c>
    </row>
    <row r="60" spans="1:76" ht="12.75">
      <c r="A60" s="6">
        <v>56</v>
      </c>
      <c r="B60" s="6" t="s">
        <v>57</v>
      </c>
      <c r="C60" s="89">
        <v>129.69</v>
      </c>
      <c r="D60" s="89">
        <v>289.34</v>
      </c>
      <c r="E60" s="89">
        <v>312.13</v>
      </c>
      <c r="F60" s="89">
        <v>407.75</v>
      </c>
      <c r="G60" s="89">
        <v>476.34</v>
      </c>
      <c r="H60" s="89">
        <v>524.09</v>
      </c>
      <c r="I60" s="89">
        <v>556.6</v>
      </c>
      <c r="J60" s="89">
        <v>501.11</v>
      </c>
      <c r="K60" s="89">
        <v>506.11</v>
      </c>
      <c r="L60" s="89">
        <v>448.75</v>
      </c>
      <c r="M60" s="89">
        <v>438.86</v>
      </c>
      <c r="N60" s="89">
        <v>429.76</v>
      </c>
      <c r="O60" s="89">
        <v>427.44</v>
      </c>
      <c r="P60" s="89">
        <v>290.85</v>
      </c>
      <c r="Q60" s="89">
        <v>16.18</v>
      </c>
      <c r="R60" s="89">
        <v>4.76</v>
      </c>
      <c r="S60" s="89">
        <v>6.19</v>
      </c>
      <c r="T60" s="89">
        <v>9.11</v>
      </c>
      <c r="U60" s="89">
        <v>7.27</v>
      </c>
      <c r="V60" s="89">
        <v>10.89</v>
      </c>
      <c r="W60" s="89">
        <v>9.36</v>
      </c>
      <c r="X60" s="89">
        <v>13.06</v>
      </c>
      <c r="Y60" s="89">
        <v>15.75</v>
      </c>
      <c r="Z60" s="89">
        <v>19.27</v>
      </c>
      <c r="AA60" s="89">
        <v>14.88</v>
      </c>
      <c r="AB60" s="89">
        <v>20.86</v>
      </c>
      <c r="AC60" s="89">
        <v>14.22</v>
      </c>
      <c r="AD60" s="89">
        <v>33.87</v>
      </c>
      <c r="AE60" s="89">
        <v>1.35</v>
      </c>
      <c r="AF60" s="89">
        <v>0.73</v>
      </c>
      <c r="AG60" s="89">
        <v>0</v>
      </c>
      <c r="AH60" s="89">
        <v>1.04</v>
      </c>
      <c r="AI60" s="89">
        <v>1.07</v>
      </c>
      <c r="AJ60" s="89">
        <v>2.24</v>
      </c>
      <c r="AK60" s="89">
        <v>3.56</v>
      </c>
      <c r="AL60" s="89">
        <v>0.45</v>
      </c>
      <c r="AM60" s="89">
        <v>2.81</v>
      </c>
      <c r="AN60" s="89">
        <v>3.28</v>
      </c>
      <c r="AO60" s="89">
        <v>3.66</v>
      </c>
      <c r="AP60" s="89">
        <v>0.5</v>
      </c>
      <c r="AQ60" s="89">
        <v>3.42</v>
      </c>
      <c r="AR60" s="89">
        <v>9.45</v>
      </c>
      <c r="AS60" s="89">
        <v>332.29</v>
      </c>
      <c r="AT60" s="89">
        <v>332.75</v>
      </c>
      <c r="AU60" s="89">
        <v>382.03</v>
      </c>
      <c r="AV60" s="89">
        <v>298.72</v>
      </c>
      <c r="AW60" s="89">
        <v>37.12</v>
      </c>
      <c r="AX60" s="89">
        <v>2654.64</v>
      </c>
      <c r="AY60" s="89">
        <v>2354.68</v>
      </c>
      <c r="AZ60" s="89">
        <v>2289.3</v>
      </c>
      <c r="BA60" s="89">
        <v>2529.44</v>
      </c>
      <c r="BB60" s="89">
        <v>2399.63</v>
      </c>
      <c r="BC60" s="89">
        <v>2319.51</v>
      </c>
      <c r="BD60" s="89">
        <v>2485.13</v>
      </c>
      <c r="BE60" s="89">
        <v>2413.92</v>
      </c>
      <c r="BF60" s="89">
        <v>2256.75</v>
      </c>
      <c r="BG60" s="89">
        <v>2437.28</v>
      </c>
      <c r="BH60" s="89">
        <v>2147.55</v>
      </c>
      <c r="BI60" s="89">
        <v>1930.83</v>
      </c>
      <c r="BJ60" s="89">
        <v>1591.23</v>
      </c>
      <c r="BK60" s="89">
        <v>539.68</v>
      </c>
      <c r="BL60" s="89">
        <v>375.02</v>
      </c>
      <c r="BM60" s="89">
        <v>318.4</v>
      </c>
      <c r="BN60" s="89">
        <v>302.94</v>
      </c>
      <c r="BO60" s="89">
        <v>165.44</v>
      </c>
      <c r="BP60" s="89">
        <v>140.27</v>
      </c>
      <c r="BQ60" s="89">
        <v>124.21</v>
      </c>
      <c r="BR60" s="89">
        <v>104.66</v>
      </c>
      <c r="BS60" s="89">
        <v>86.77</v>
      </c>
      <c r="BT60" s="89">
        <v>103.05</v>
      </c>
      <c r="BU60" s="89">
        <v>105.79</v>
      </c>
      <c r="BV60" s="89">
        <v>101.71</v>
      </c>
      <c r="BW60" s="89">
        <v>64.62</v>
      </c>
      <c r="BX60" s="61">
        <f t="shared" si="0"/>
        <v>39693.41</v>
      </c>
    </row>
    <row r="61" spans="1:76" ht="12.75">
      <c r="A61" s="6">
        <v>57</v>
      </c>
      <c r="B61" s="6" t="s">
        <v>58</v>
      </c>
      <c r="C61" s="89">
        <v>189.81</v>
      </c>
      <c r="D61" s="89">
        <v>236.59</v>
      </c>
      <c r="E61" s="89">
        <v>301.34</v>
      </c>
      <c r="F61" s="89">
        <v>390.18</v>
      </c>
      <c r="G61" s="89">
        <v>441.56</v>
      </c>
      <c r="H61" s="89">
        <v>476.93</v>
      </c>
      <c r="I61" s="89">
        <v>457.02</v>
      </c>
      <c r="J61" s="89">
        <v>361.61</v>
      </c>
      <c r="K61" s="89">
        <v>366.9</v>
      </c>
      <c r="L61" s="89">
        <v>367.71</v>
      </c>
      <c r="M61" s="89">
        <v>244.83</v>
      </c>
      <c r="N61" s="89">
        <v>231.53</v>
      </c>
      <c r="O61" s="89">
        <v>239.5</v>
      </c>
      <c r="P61" s="89">
        <v>220.4</v>
      </c>
      <c r="Q61" s="89">
        <v>36.02</v>
      </c>
      <c r="R61" s="89">
        <v>14.98</v>
      </c>
      <c r="S61" s="89">
        <v>8.25</v>
      </c>
      <c r="T61" s="89">
        <v>10.85</v>
      </c>
      <c r="U61" s="89">
        <v>11.59</v>
      </c>
      <c r="V61" s="89">
        <v>7.1</v>
      </c>
      <c r="W61" s="89">
        <v>3.97</v>
      </c>
      <c r="X61" s="89">
        <v>6.95</v>
      </c>
      <c r="Y61" s="89">
        <v>5.88</v>
      </c>
      <c r="Z61" s="89">
        <v>7.6</v>
      </c>
      <c r="AA61" s="89">
        <v>10.78</v>
      </c>
      <c r="AB61" s="89">
        <v>6.31</v>
      </c>
      <c r="AC61" s="89">
        <v>6.8</v>
      </c>
      <c r="AD61" s="89">
        <v>21.18</v>
      </c>
      <c r="AE61" s="89">
        <v>12.05</v>
      </c>
      <c r="AF61" s="89">
        <v>2.09</v>
      </c>
      <c r="AG61" s="89">
        <v>1.96</v>
      </c>
      <c r="AH61" s="89">
        <v>1.92</v>
      </c>
      <c r="AI61" s="89">
        <v>3.92</v>
      </c>
      <c r="AJ61" s="89">
        <v>0.98</v>
      </c>
      <c r="AK61" s="89">
        <v>2.44</v>
      </c>
      <c r="AL61" s="89">
        <v>2.63</v>
      </c>
      <c r="AM61" s="89">
        <v>2.77</v>
      </c>
      <c r="AN61" s="89">
        <v>1.11</v>
      </c>
      <c r="AO61" s="89">
        <v>5.39</v>
      </c>
      <c r="AP61" s="89">
        <v>2.39</v>
      </c>
      <c r="AQ61" s="89">
        <v>2.03</v>
      </c>
      <c r="AR61" s="89">
        <v>7.3</v>
      </c>
      <c r="AS61" s="89">
        <v>138.49</v>
      </c>
      <c r="AT61" s="89">
        <v>166.94</v>
      </c>
      <c r="AU61" s="89">
        <v>155.48</v>
      </c>
      <c r="AV61" s="89">
        <v>213.09</v>
      </c>
      <c r="AW61" s="89">
        <v>10.61</v>
      </c>
      <c r="AX61" s="89">
        <v>1506.07</v>
      </c>
      <c r="AY61" s="89">
        <v>1324.08</v>
      </c>
      <c r="AZ61" s="89">
        <v>1360.2</v>
      </c>
      <c r="BA61" s="89">
        <v>1365.54</v>
      </c>
      <c r="BB61" s="89">
        <v>1409</v>
      </c>
      <c r="BC61" s="89">
        <v>1413.92</v>
      </c>
      <c r="BD61" s="89">
        <v>1553.63</v>
      </c>
      <c r="BE61" s="89">
        <v>1528.45</v>
      </c>
      <c r="BF61" s="89">
        <v>1525.42</v>
      </c>
      <c r="BG61" s="89">
        <v>1630.57</v>
      </c>
      <c r="BH61" s="89">
        <v>1532.74</v>
      </c>
      <c r="BI61" s="89">
        <v>1534.39</v>
      </c>
      <c r="BJ61" s="89">
        <v>1295.68</v>
      </c>
      <c r="BK61" s="89">
        <v>16.49</v>
      </c>
      <c r="BL61" s="89">
        <v>26.53</v>
      </c>
      <c r="BM61" s="89">
        <v>18.58</v>
      </c>
      <c r="BN61" s="89">
        <v>7.01</v>
      </c>
      <c r="BO61" s="89">
        <v>1.47</v>
      </c>
      <c r="BP61" s="89">
        <v>5.76</v>
      </c>
      <c r="BQ61" s="89">
        <v>7.11</v>
      </c>
      <c r="BR61" s="89">
        <v>15.14</v>
      </c>
      <c r="BS61" s="89">
        <v>11.53</v>
      </c>
      <c r="BT61" s="89">
        <v>10.6</v>
      </c>
      <c r="BU61" s="89">
        <v>6.21</v>
      </c>
      <c r="BV61" s="89">
        <v>6.45</v>
      </c>
      <c r="BW61" s="89">
        <v>8.15</v>
      </c>
      <c r="BX61" s="61">
        <f t="shared" si="0"/>
        <v>24538.48</v>
      </c>
    </row>
    <row r="62" spans="1:76" ht="12.75">
      <c r="A62" s="6">
        <v>58</v>
      </c>
      <c r="B62" s="6" t="s">
        <v>59</v>
      </c>
      <c r="C62" s="89">
        <v>264.84</v>
      </c>
      <c r="D62" s="89">
        <v>230.35</v>
      </c>
      <c r="E62" s="89">
        <v>389.93</v>
      </c>
      <c r="F62" s="89">
        <v>611.11</v>
      </c>
      <c r="G62" s="89">
        <v>807.25</v>
      </c>
      <c r="H62" s="89">
        <v>951.28</v>
      </c>
      <c r="I62" s="89">
        <v>1009.24</v>
      </c>
      <c r="J62" s="89">
        <v>1006.48</v>
      </c>
      <c r="K62" s="89">
        <v>1051.71</v>
      </c>
      <c r="L62" s="89">
        <v>970.59</v>
      </c>
      <c r="M62" s="89">
        <v>849.07</v>
      </c>
      <c r="N62" s="89">
        <v>683.11</v>
      </c>
      <c r="O62" s="89">
        <v>609.11</v>
      </c>
      <c r="P62" s="89">
        <v>539.95</v>
      </c>
      <c r="Q62" s="89">
        <v>24.1</v>
      </c>
      <c r="R62" s="89">
        <v>19.39</v>
      </c>
      <c r="S62" s="89">
        <v>22.46</v>
      </c>
      <c r="T62" s="89">
        <v>23.88</v>
      </c>
      <c r="U62" s="89">
        <v>32.38</v>
      </c>
      <c r="V62" s="89">
        <v>20.09</v>
      </c>
      <c r="W62" s="89">
        <v>18.78</v>
      </c>
      <c r="X62" s="89">
        <v>27.1</v>
      </c>
      <c r="Y62" s="89">
        <v>38.82</v>
      </c>
      <c r="Z62" s="89">
        <v>26.53</v>
      </c>
      <c r="AA62" s="89">
        <v>38.17</v>
      </c>
      <c r="AB62" s="89">
        <v>57.12</v>
      </c>
      <c r="AC62" s="89">
        <v>32.48</v>
      </c>
      <c r="AD62" s="89">
        <v>61.3</v>
      </c>
      <c r="AE62" s="89">
        <v>0.22</v>
      </c>
      <c r="AF62" s="89">
        <v>0</v>
      </c>
      <c r="AG62" s="89">
        <v>3.56</v>
      </c>
      <c r="AH62" s="89">
        <v>2.09</v>
      </c>
      <c r="AI62" s="89">
        <v>0.12</v>
      </c>
      <c r="AJ62" s="89">
        <v>4.1</v>
      </c>
      <c r="AK62" s="89">
        <v>4.52</v>
      </c>
      <c r="AL62" s="89">
        <v>6.26</v>
      </c>
      <c r="AM62" s="89">
        <v>10.82</v>
      </c>
      <c r="AN62" s="89">
        <v>3.24</v>
      </c>
      <c r="AO62" s="89">
        <v>17.95</v>
      </c>
      <c r="AP62" s="89">
        <v>11.32</v>
      </c>
      <c r="AQ62" s="89">
        <v>13.49</v>
      </c>
      <c r="AR62" s="89">
        <v>17.03</v>
      </c>
      <c r="AS62" s="89">
        <v>317.22</v>
      </c>
      <c r="AT62" s="89">
        <v>288.76</v>
      </c>
      <c r="AU62" s="89">
        <v>363.41</v>
      </c>
      <c r="AV62" s="89">
        <v>323.2</v>
      </c>
      <c r="AW62" s="89">
        <v>11.28</v>
      </c>
      <c r="AX62" s="89">
        <v>2261.63</v>
      </c>
      <c r="AY62" s="89">
        <v>2197.58</v>
      </c>
      <c r="AZ62" s="89">
        <v>2001.27</v>
      </c>
      <c r="BA62" s="89">
        <v>2030.04</v>
      </c>
      <c r="BB62" s="89">
        <v>1958.27</v>
      </c>
      <c r="BC62" s="89">
        <v>1977.55</v>
      </c>
      <c r="BD62" s="89">
        <v>2034.34</v>
      </c>
      <c r="BE62" s="89">
        <v>1964.68</v>
      </c>
      <c r="BF62" s="89">
        <v>2053.79</v>
      </c>
      <c r="BG62" s="89">
        <v>2212.6</v>
      </c>
      <c r="BH62" s="89">
        <v>2115.2</v>
      </c>
      <c r="BI62" s="89">
        <v>1913.74</v>
      </c>
      <c r="BJ62" s="89">
        <v>1741.36</v>
      </c>
      <c r="BK62" s="89">
        <v>348.97</v>
      </c>
      <c r="BL62" s="89">
        <v>329.95</v>
      </c>
      <c r="BM62" s="89">
        <v>219.41</v>
      </c>
      <c r="BN62" s="89">
        <v>172.8</v>
      </c>
      <c r="BO62" s="89">
        <v>142.49</v>
      </c>
      <c r="BP62" s="89">
        <v>122.45</v>
      </c>
      <c r="BQ62" s="89">
        <v>70.74</v>
      </c>
      <c r="BR62" s="89">
        <v>70</v>
      </c>
      <c r="BS62" s="89">
        <v>70.97</v>
      </c>
      <c r="BT62" s="89">
        <v>68.85</v>
      </c>
      <c r="BU62" s="89">
        <v>44.51</v>
      </c>
      <c r="BV62" s="89">
        <v>40.49</v>
      </c>
      <c r="BW62" s="89">
        <v>35.11</v>
      </c>
      <c r="BX62" s="61">
        <f t="shared" si="0"/>
        <v>40014</v>
      </c>
    </row>
    <row r="63" spans="1:76" ht="12.75">
      <c r="A63" s="6">
        <v>59</v>
      </c>
      <c r="B63" s="6" t="s">
        <v>60</v>
      </c>
      <c r="C63" s="89">
        <v>304.02</v>
      </c>
      <c r="D63" s="89">
        <v>373.17</v>
      </c>
      <c r="E63" s="89">
        <v>636.64</v>
      </c>
      <c r="F63" s="89">
        <v>828.84</v>
      </c>
      <c r="G63" s="89">
        <v>1046.74</v>
      </c>
      <c r="H63" s="89">
        <v>1062.1</v>
      </c>
      <c r="I63" s="89">
        <v>1090.15</v>
      </c>
      <c r="J63" s="89">
        <v>1134.86</v>
      </c>
      <c r="K63" s="89">
        <v>1125.93</v>
      </c>
      <c r="L63" s="89">
        <v>1145.11</v>
      </c>
      <c r="M63" s="89">
        <v>1027.15</v>
      </c>
      <c r="N63" s="89">
        <v>873.13</v>
      </c>
      <c r="O63" s="89">
        <v>600.33</v>
      </c>
      <c r="P63" s="89">
        <v>504.68</v>
      </c>
      <c r="Q63" s="89">
        <v>26.53</v>
      </c>
      <c r="R63" s="89">
        <v>13.68</v>
      </c>
      <c r="S63" s="89">
        <v>22.32</v>
      </c>
      <c r="T63" s="89">
        <v>25.13</v>
      </c>
      <c r="U63" s="89">
        <v>23.34</v>
      </c>
      <c r="V63" s="89">
        <v>19.42</v>
      </c>
      <c r="W63" s="89">
        <v>29.86</v>
      </c>
      <c r="X63" s="89">
        <v>21.8</v>
      </c>
      <c r="Y63" s="89">
        <v>28.23</v>
      </c>
      <c r="Z63" s="89">
        <v>33.09</v>
      </c>
      <c r="AA63" s="89">
        <v>35.88</v>
      </c>
      <c r="AB63" s="89">
        <v>24.37</v>
      </c>
      <c r="AC63" s="89">
        <v>14.39</v>
      </c>
      <c r="AD63" s="89">
        <v>37.32</v>
      </c>
      <c r="AE63" s="89">
        <v>4.81</v>
      </c>
      <c r="AF63" s="89">
        <v>0.37</v>
      </c>
      <c r="AG63" s="89">
        <v>3.11</v>
      </c>
      <c r="AH63" s="89">
        <v>2.92</v>
      </c>
      <c r="AI63" s="89">
        <v>8.15</v>
      </c>
      <c r="AJ63" s="89">
        <v>2.1</v>
      </c>
      <c r="AK63" s="89">
        <v>2.05</v>
      </c>
      <c r="AL63" s="89">
        <v>1.82</v>
      </c>
      <c r="AM63" s="89">
        <v>5.29</v>
      </c>
      <c r="AN63" s="89">
        <v>4.99</v>
      </c>
      <c r="AO63" s="89">
        <v>2.37</v>
      </c>
      <c r="AP63" s="89">
        <v>1.34</v>
      </c>
      <c r="AQ63" s="89">
        <v>5.07</v>
      </c>
      <c r="AR63" s="89">
        <v>4.12</v>
      </c>
      <c r="AS63" s="89">
        <v>559.86</v>
      </c>
      <c r="AT63" s="89">
        <v>395.56</v>
      </c>
      <c r="AU63" s="89">
        <v>411.13</v>
      </c>
      <c r="AV63" s="89">
        <v>458.84</v>
      </c>
      <c r="AW63" s="89">
        <v>20.76</v>
      </c>
      <c r="AX63" s="89">
        <v>3742.15</v>
      </c>
      <c r="AY63" s="89">
        <v>3692.7</v>
      </c>
      <c r="AZ63" s="89">
        <v>3444.71</v>
      </c>
      <c r="BA63" s="89">
        <v>3626.3</v>
      </c>
      <c r="BB63" s="89">
        <v>3524.39</v>
      </c>
      <c r="BC63" s="89">
        <v>3673.95</v>
      </c>
      <c r="BD63" s="89">
        <v>3657.58</v>
      </c>
      <c r="BE63" s="89">
        <v>4018.5</v>
      </c>
      <c r="BF63" s="89">
        <v>3787.39</v>
      </c>
      <c r="BG63" s="89">
        <v>4241.3</v>
      </c>
      <c r="BH63" s="89">
        <v>3897.26</v>
      </c>
      <c r="BI63" s="89">
        <v>3821.87</v>
      </c>
      <c r="BJ63" s="89">
        <v>3363.05</v>
      </c>
      <c r="BK63" s="89">
        <v>287.6</v>
      </c>
      <c r="BL63" s="89">
        <v>288.23</v>
      </c>
      <c r="BM63" s="89">
        <v>192.88</v>
      </c>
      <c r="BN63" s="89">
        <v>199.97</v>
      </c>
      <c r="BO63" s="89">
        <v>135.91</v>
      </c>
      <c r="BP63" s="89">
        <v>118.13</v>
      </c>
      <c r="BQ63" s="89">
        <v>85.42</v>
      </c>
      <c r="BR63" s="89">
        <v>99.86</v>
      </c>
      <c r="BS63" s="89">
        <v>99.27</v>
      </c>
      <c r="BT63" s="89">
        <v>129.13</v>
      </c>
      <c r="BU63" s="89">
        <v>119.58</v>
      </c>
      <c r="BV63" s="89">
        <v>96.3</v>
      </c>
      <c r="BW63" s="89">
        <v>62.98</v>
      </c>
      <c r="BX63" s="61">
        <f t="shared" si="0"/>
        <v>64409.28</v>
      </c>
    </row>
    <row r="64" spans="1:76" ht="12.75">
      <c r="A64" s="6">
        <v>60</v>
      </c>
      <c r="B64" s="6" t="s">
        <v>61</v>
      </c>
      <c r="C64" s="89">
        <v>19.84</v>
      </c>
      <c r="D64" s="89">
        <v>104.66</v>
      </c>
      <c r="E64" s="89">
        <v>91.2</v>
      </c>
      <c r="F64" s="89">
        <v>94.7</v>
      </c>
      <c r="G64" s="89">
        <v>90.85</v>
      </c>
      <c r="H64" s="89">
        <v>113.11</v>
      </c>
      <c r="I64" s="89">
        <v>83.21</v>
      </c>
      <c r="J64" s="89">
        <v>89.79</v>
      </c>
      <c r="K64" s="89">
        <v>90.96</v>
      </c>
      <c r="L64" s="89">
        <v>117.62</v>
      </c>
      <c r="M64" s="89">
        <v>101.07</v>
      </c>
      <c r="N64" s="89">
        <v>98.78</v>
      </c>
      <c r="O64" s="89">
        <v>88.79</v>
      </c>
      <c r="P64" s="89">
        <v>70.98</v>
      </c>
      <c r="Q64" s="89">
        <v>0</v>
      </c>
      <c r="R64" s="89">
        <v>1.01</v>
      </c>
      <c r="S64" s="89">
        <v>0</v>
      </c>
      <c r="T64" s="89">
        <v>1.08</v>
      </c>
      <c r="U64" s="89">
        <v>0</v>
      </c>
      <c r="V64" s="89">
        <v>1.18</v>
      </c>
      <c r="W64" s="89">
        <v>0.97</v>
      </c>
      <c r="X64" s="89">
        <v>3.1</v>
      </c>
      <c r="Y64" s="89">
        <v>5.89</v>
      </c>
      <c r="Z64" s="89">
        <v>6.31</v>
      </c>
      <c r="AA64" s="89">
        <v>7.04</v>
      </c>
      <c r="AB64" s="89">
        <v>1.77</v>
      </c>
      <c r="AC64" s="89">
        <v>2.25</v>
      </c>
      <c r="AD64" s="89">
        <v>6.48</v>
      </c>
      <c r="AE64" s="89">
        <v>0</v>
      </c>
      <c r="AF64" s="89">
        <v>0.96</v>
      </c>
      <c r="AG64" s="89">
        <v>2.03</v>
      </c>
      <c r="AH64" s="89">
        <v>0</v>
      </c>
      <c r="AI64" s="89">
        <v>0</v>
      </c>
      <c r="AJ64" s="89">
        <v>0</v>
      </c>
      <c r="AK64" s="89">
        <v>0</v>
      </c>
      <c r="AL64" s="89">
        <v>0.16</v>
      </c>
      <c r="AM64" s="89">
        <v>0</v>
      </c>
      <c r="AN64" s="89">
        <v>1</v>
      </c>
      <c r="AO64" s="89">
        <v>0</v>
      </c>
      <c r="AP64" s="89">
        <v>0.84</v>
      </c>
      <c r="AQ64" s="89">
        <v>0</v>
      </c>
      <c r="AR64" s="89">
        <v>0.88</v>
      </c>
      <c r="AS64" s="89">
        <v>80.52</v>
      </c>
      <c r="AT64" s="89">
        <v>68.9</v>
      </c>
      <c r="AU64" s="89">
        <v>89.68</v>
      </c>
      <c r="AV64" s="89">
        <v>107.1</v>
      </c>
      <c r="AW64" s="89">
        <v>12.68</v>
      </c>
      <c r="AX64" s="89">
        <v>464.86</v>
      </c>
      <c r="AY64" s="89">
        <v>479.32</v>
      </c>
      <c r="AZ64" s="89">
        <v>482.51</v>
      </c>
      <c r="BA64" s="89">
        <v>452.89</v>
      </c>
      <c r="BB64" s="89">
        <v>475.98</v>
      </c>
      <c r="BC64" s="89">
        <v>429.55</v>
      </c>
      <c r="BD64" s="89">
        <v>503.12</v>
      </c>
      <c r="BE64" s="89">
        <v>484.96</v>
      </c>
      <c r="BF64" s="89">
        <v>486.51</v>
      </c>
      <c r="BG64" s="89">
        <v>439.48</v>
      </c>
      <c r="BH64" s="89">
        <v>323.58</v>
      </c>
      <c r="BI64" s="89">
        <v>350.79</v>
      </c>
      <c r="BJ64" s="89">
        <v>267.92</v>
      </c>
      <c r="BK64" s="89">
        <v>48.1</v>
      </c>
      <c r="BL64" s="89">
        <v>49.26</v>
      </c>
      <c r="BM64" s="89">
        <v>22.72</v>
      </c>
      <c r="BN64" s="89">
        <v>4.6</v>
      </c>
      <c r="BO64" s="89">
        <v>6.53</v>
      </c>
      <c r="BP64" s="89">
        <v>7.25</v>
      </c>
      <c r="BQ64" s="89">
        <v>6.91</v>
      </c>
      <c r="BR64" s="89">
        <v>7.86</v>
      </c>
      <c r="BS64" s="89">
        <v>4.46</v>
      </c>
      <c r="BT64" s="89">
        <v>9.18</v>
      </c>
      <c r="BU64" s="89">
        <v>4.61</v>
      </c>
      <c r="BV64" s="89">
        <v>4.6</v>
      </c>
      <c r="BW64" s="89">
        <v>5.95</v>
      </c>
      <c r="BX64" s="61">
        <f t="shared" si="0"/>
        <v>7480.89</v>
      </c>
    </row>
    <row r="65" spans="1:76" ht="12.75">
      <c r="A65" s="6">
        <v>61</v>
      </c>
      <c r="B65" s="6" t="s">
        <v>62</v>
      </c>
      <c r="C65" s="89">
        <v>70.38</v>
      </c>
      <c r="D65" s="89">
        <v>65.09</v>
      </c>
      <c r="E65" s="89">
        <v>54.85</v>
      </c>
      <c r="F65" s="89">
        <v>61.75</v>
      </c>
      <c r="G65" s="89">
        <v>80.93</v>
      </c>
      <c r="H65" s="89">
        <v>63.12</v>
      </c>
      <c r="I65" s="89">
        <v>75.94</v>
      </c>
      <c r="J65" s="89">
        <v>67.39</v>
      </c>
      <c r="K65" s="89">
        <v>61.91</v>
      </c>
      <c r="L65" s="89">
        <v>57.64</v>
      </c>
      <c r="M65" s="89">
        <v>65.01</v>
      </c>
      <c r="N65" s="89">
        <v>62.3</v>
      </c>
      <c r="O65" s="89">
        <v>38.06</v>
      </c>
      <c r="P65" s="89">
        <v>24.63</v>
      </c>
      <c r="Q65" s="89">
        <v>0</v>
      </c>
      <c r="R65" s="89">
        <v>0</v>
      </c>
      <c r="S65" s="89">
        <v>0</v>
      </c>
      <c r="T65" s="89">
        <v>0.44</v>
      </c>
      <c r="U65" s="89">
        <v>0.43</v>
      </c>
      <c r="V65" s="89">
        <v>0</v>
      </c>
      <c r="W65" s="89">
        <v>0.96</v>
      </c>
      <c r="X65" s="89">
        <v>0</v>
      </c>
      <c r="Y65" s="89">
        <v>0.46</v>
      </c>
      <c r="Z65" s="89">
        <v>0</v>
      </c>
      <c r="AA65" s="89">
        <v>0</v>
      </c>
      <c r="AB65" s="89">
        <v>0</v>
      </c>
      <c r="AC65" s="89">
        <v>0</v>
      </c>
      <c r="AD65" s="89">
        <v>0.71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61.66</v>
      </c>
      <c r="AT65" s="89">
        <v>47.33</v>
      </c>
      <c r="AU65" s="89">
        <v>48.6</v>
      </c>
      <c r="AV65" s="89">
        <v>68.43</v>
      </c>
      <c r="AW65" s="89">
        <v>1.2</v>
      </c>
      <c r="AX65" s="89">
        <v>376.98</v>
      </c>
      <c r="AY65" s="89">
        <v>368</v>
      </c>
      <c r="AZ65" s="89">
        <v>383.77</v>
      </c>
      <c r="BA65" s="89">
        <v>368.05</v>
      </c>
      <c r="BB65" s="89">
        <v>389.41</v>
      </c>
      <c r="BC65" s="89">
        <v>358.78</v>
      </c>
      <c r="BD65" s="89">
        <v>373.84</v>
      </c>
      <c r="BE65" s="89">
        <v>378.33</v>
      </c>
      <c r="BF65" s="89">
        <v>331.64</v>
      </c>
      <c r="BG65" s="89">
        <v>419.9</v>
      </c>
      <c r="BH65" s="89">
        <v>371.27</v>
      </c>
      <c r="BI65" s="89">
        <v>238.25</v>
      </c>
      <c r="BJ65" s="89">
        <v>153.58</v>
      </c>
      <c r="BK65" s="89">
        <v>49.56</v>
      </c>
      <c r="BL65" s="89">
        <v>36.21</v>
      </c>
      <c r="BM65" s="89">
        <v>25.73</v>
      </c>
      <c r="BN65" s="89">
        <v>18.71</v>
      </c>
      <c r="BO65" s="89">
        <v>18.91</v>
      </c>
      <c r="BP65" s="89">
        <v>2.44</v>
      </c>
      <c r="BQ65" s="89">
        <v>5.74</v>
      </c>
      <c r="BR65" s="89">
        <v>9.84</v>
      </c>
      <c r="BS65" s="89">
        <v>4.12</v>
      </c>
      <c r="BT65" s="89">
        <v>1.58</v>
      </c>
      <c r="BU65" s="89">
        <v>3.33</v>
      </c>
      <c r="BV65" s="89">
        <v>3.15</v>
      </c>
      <c r="BW65" s="89">
        <v>0.68</v>
      </c>
      <c r="BX65" s="61">
        <f t="shared" si="0"/>
        <v>5771.02</v>
      </c>
    </row>
    <row r="66" spans="1:76" ht="12.75">
      <c r="A66" s="6">
        <v>62</v>
      </c>
      <c r="B66" s="6" t="s">
        <v>63</v>
      </c>
      <c r="C66" s="89">
        <v>37.08</v>
      </c>
      <c r="D66" s="89">
        <v>47.61</v>
      </c>
      <c r="E66" s="89">
        <v>42.51</v>
      </c>
      <c r="F66" s="89">
        <v>39.66</v>
      </c>
      <c r="G66" s="89">
        <v>51.12</v>
      </c>
      <c r="H66" s="89">
        <v>39.32</v>
      </c>
      <c r="I66" s="89">
        <v>46.48</v>
      </c>
      <c r="J66" s="89">
        <v>41.96</v>
      </c>
      <c r="K66" s="89">
        <v>62.13</v>
      </c>
      <c r="L66" s="89">
        <v>44.69</v>
      </c>
      <c r="M66" s="89">
        <v>31.6</v>
      </c>
      <c r="N66" s="89">
        <v>29.74</v>
      </c>
      <c r="O66" s="89">
        <v>39.8</v>
      </c>
      <c r="P66" s="89">
        <v>29.62</v>
      </c>
      <c r="Q66" s="89">
        <v>0.85</v>
      </c>
      <c r="R66" s="89">
        <v>3.41</v>
      </c>
      <c r="S66" s="89">
        <v>1.57</v>
      </c>
      <c r="T66" s="89">
        <v>0</v>
      </c>
      <c r="U66" s="89">
        <v>0</v>
      </c>
      <c r="V66" s="89">
        <v>5.72</v>
      </c>
      <c r="W66" s="89">
        <v>0.89</v>
      </c>
      <c r="X66" s="89">
        <v>3.05</v>
      </c>
      <c r="Y66" s="89">
        <v>1.03</v>
      </c>
      <c r="Z66" s="89">
        <v>2.96</v>
      </c>
      <c r="AA66" s="89">
        <v>2.73</v>
      </c>
      <c r="AB66" s="89">
        <v>1.45</v>
      </c>
      <c r="AC66" s="89">
        <v>2.08</v>
      </c>
      <c r="AD66" s="89">
        <v>0</v>
      </c>
      <c r="AE66" s="89">
        <v>0</v>
      </c>
      <c r="AF66" s="89">
        <v>0</v>
      </c>
      <c r="AG66" s="89">
        <v>0.77</v>
      </c>
      <c r="AH66" s="89">
        <v>0</v>
      </c>
      <c r="AI66" s="89">
        <v>1.81</v>
      </c>
      <c r="AJ66" s="89">
        <v>0.12</v>
      </c>
      <c r="AK66" s="89">
        <v>0.87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1</v>
      </c>
      <c r="AS66" s="89">
        <v>1.41</v>
      </c>
      <c r="AT66" s="89">
        <v>3.15</v>
      </c>
      <c r="AU66" s="89">
        <v>10.85</v>
      </c>
      <c r="AV66" s="89">
        <v>20.85</v>
      </c>
      <c r="AW66" s="89">
        <v>3.33</v>
      </c>
      <c r="AX66" s="89">
        <v>224</v>
      </c>
      <c r="AY66" s="89">
        <v>173.97</v>
      </c>
      <c r="AZ66" s="89">
        <v>223.15</v>
      </c>
      <c r="BA66" s="89">
        <v>186.34</v>
      </c>
      <c r="BB66" s="89">
        <v>202.58</v>
      </c>
      <c r="BC66" s="89">
        <v>168.67</v>
      </c>
      <c r="BD66" s="89">
        <v>195.11</v>
      </c>
      <c r="BE66" s="89">
        <v>166.01</v>
      </c>
      <c r="BF66" s="89">
        <v>165.43</v>
      </c>
      <c r="BG66" s="89">
        <v>200.01</v>
      </c>
      <c r="BH66" s="89">
        <v>123.04</v>
      </c>
      <c r="BI66" s="89">
        <v>131.99</v>
      </c>
      <c r="BJ66" s="89">
        <v>79.11</v>
      </c>
      <c r="BK66" s="89">
        <v>0</v>
      </c>
      <c r="BL66" s="89">
        <v>0</v>
      </c>
      <c r="BM66" s="89">
        <v>0</v>
      </c>
      <c r="BN66" s="89">
        <v>0</v>
      </c>
      <c r="BO66" s="89">
        <v>0</v>
      </c>
      <c r="BP66" s="89">
        <v>0</v>
      </c>
      <c r="BQ66" s="89">
        <v>0</v>
      </c>
      <c r="BR66" s="89">
        <v>0</v>
      </c>
      <c r="BS66" s="89">
        <v>0</v>
      </c>
      <c r="BT66" s="89">
        <v>0.76</v>
      </c>
      <c r="BU66" s="89">
        <v>0</v>
      </c>
      <c r="BV66" s="89">
        <v>0</v>
      </c>
      <c r="BW66" s="89">
        <v>0</v>
      </c>
      <c r="BX66" s="61">
        <f t="shared" si="0"/>
        <v>2893.39</v>
      </c>
    </row>
    <row r="67" spans="1:76" ht="12.75">
      <c r="A67" s="6">
        <v>63</v>
      </c>
      <c r="B67" s="6" t="s">
        <v>64</v>
      </c>
      <c r="C67" s="89">
        <v>10.83</v>
      </c>
      <c r="D67" s="89">
        <v>40.54</v>
      </c>
      <c r="E67" s="89">
        <v>36.99</v>
      </c>
      <c r="F67" s="89">
        <v>37.38</v>
      </c>
      <c r="G67" s="89">
        <v>24.45</v>
      </c>
      <c r="H67" s="89">
        <v>54.09</v>
      </c>
      <c r="I67" s="89">
        <v>30.41</v>
      </c>
      <c r="J67" s="89">
        <v>33.58</v>
      </c>
      <c r="K67" s="89">
        <v>27.54</v>
      </c>
      <c r="L67" s="89">
        <v>27.05</v>
      </c>
      <c r="M67" s="89">
        <v>36.33</v>
      </c>
      <c r="N67" s="89">
        <v>29.85</v>
      </c>
      <c r="O67" s="89">
        <v>22.14</v>
      </c>
      <c r="P67" s="89">
        <v>27.45</v>
      </c>
      <c r="Q67" s="89">
        <v>3.56</v>
      </c>
      <c r="R67" s="89">
        <v>0.93</v>
      </c>
      <c r="S67" s="89">
        <v>0</v>
      </c>
      <c r="T67" s="89">
        <v>0</v>
      </c>
      <c r="U67" s="89">
        <v>2.25</v>
      </c>
      <c r="V67" s="89">
        <v>2.32</v>
      </c>
      <c r="W67" s="89">
        <v>1.01</v>
      </c>
      <c r="X67" s="89">
        <v>1.71</v>
      </c>
      <c r="Y67" s="89">
        <v>1.14</v>
      </c>
      <c r="Z67" s="89">
        <v>0</v>
      </c>
      <c r="AA67" s="89">
        <v>0.64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0.65</v>
      </c>
      <c r="AP67" s="89">
        <v>0</v>
      </c>
      <c r="AQ67" s="89">
        <v>0</v>
      </c>
      <c r="AR67" s="89">
        <v>0</v>
      </c>
      <c r="AS67" s="89">
        <v>27.44</v>
      </c>
      <c r="AT67" s="89">
        <v>20.03</v>
      </c>
      <c r="AU67" s="89">
        <v>16.66</v>
      </c>
      <c r="AV67" s="89">
        <v>20.65</v>
      </c>
      <c r="AW67" s="89">
        <v>0</v>
      </c>
      <c r="AX67" s="89">
        <v>151.72</v>
      </c>
      <c r="AY67" s="89">
        <v>149.04</v>
      </c>
      <c r="AZ67" s="89">
        <v>142.32</v>
      </c>
      <c r="BA67" s="89">
        <v>132.89</v>
      </c>
      <c r="BB67" s="89">
        <v>146.08</v>
      </c>
      <c r="BC67" s="89">
        <v>143.54</v>
      </c>
      <c r="BD67" s="89">
        <v>131.13</v>
      </c>
      <c r="BE67" s="89">
        <v>166.14</v>
      </c>
      <c r="BF67" s="89">
        <v>127.42</v>
      </c>
      <c r="BG67" s="89">
        <v>87.19</v>
      </c>
      <c r="BH67" s="89">
        <v>110.43</v>
      </c>
      <c r="BI67" s="89">
        <v>105.82</v>
      </c>
      <c r="BJ67" s="89">
        <v>93.1</v>
      </c>
      <c r="BK67" s="89">
        <v>0</v>
      </c>
      <c r="BL67" s="89">
        <v>0</v>
      </c>
      <c r="BM67" s="89">
        <v>0</v>
      </c>
      <c r="BN67" s="89">
        <v>0</v>
      </c>
      <c r="BO67" s="89">
        <v>0</v>
      </c>
      <c r="BP67" s="89">
        <v>0</v>
      </c>
      <c r="BQ67" s="89">
        <v>0</v>
      </c>
      <c r="BR67" s="89">
        <v>0</v>
      </c>
      <c r="BS67" s="89">
        <v>0</v>
      </c>
      <c r="BT67" s="89">
        <v>0</v>
      </c>
      <c r="BU67" s="89">
        <v>0</v>
      </c>
      <c r="BV67" s="89">
        <v>0</v>
      </c>
      <c r="BW67" s="89">
        <v>0</v>
      </c>
      <c r="BX67" s="61">
        <f t="shared" si="0"/>
        <v>2224.44</v>
      </c>
    </row>
    <row r="68" spans="1:76" ht="12.75">
      <c r="A68" s="6">
        <v>64</v>
      </c>
      <c r="B68" s="6" t="s">
        <v>65</v>
      </c>
      <c r="C68" s="89">
        <v>215.18</v>
      </c>
      <c r="D68" s="89">
        <v>437.82</v>
      </c>
      <c r="E68" s="89">
        <v>628.53</v>
      </c>
      <c r="F68" s="89">
        <v>721.22</v>
      </c>
      <c r="G68" s="89">
        <v>1019.63</v>
      </c>
      <c r="H68" s="89">
        <v>995.41</v>
      </c>
      <c r="I68" s="89">
        <v>1027.26</v>
      </c>
      <c r="J68" s="89">
        <v>1063.32</v>
      </c>
      <c r="K68" s="89">
        <v>1169.51</v>
      </c>
      <c r="L68" s="89">
        <v>1210.82</v>
      </c>
      <c r="M68" s="89">
        <v>1258.83</v>
      </c>
      <c r="N68" s="89">
        <v>923.71</v>
      </c>
      <c r="O68" s="89">
        <v>708.74</v>
      </c>
      <c r="P68" s="89">
        <v>597.52</v>
      </c>
      <c r="Q68" s="89">
        <v>95.76</v>
      </c>
      <c r="R68" s="89">
        <v>21.39</v>
      </c>
      <c r="S68" s="89">
        <v>25.72</v>
      </c>
      <c r="T68" s="89">
        <v>33.82</v>
      </c>
      <c r="U68" s="89">
        <v>31.33</v>
      </c>
      <c r="V68" s="89">
        <v>29.15</v>
      </c>
      <c r="W68" s="89">
        <v>29.5</v>
      </c>
      <c r="X68" s="89">
        <v>41.89</v>
      </c>
      <c r="Y68" s="89">
        <v>47.34</v>
      </c>
      <c r="Z68" s="89">
        <v>43.39</v>
      </c>
      <c r="AA68" s="89">
        <v>46.35</v>
      </c>
      <c r="AB68" s="89">
        <v>34.58</v>
      </c>
      <c r="AC68" s="89">
        <v>18.03</v>
      </c>
      <c r="AD68" s="89">
        <v>77.16</v>
      </c>
      <c r="AE68" s="89">
        <v>4.99</v>
      </c>
      <c r="AF68" s="89">
        <v>6.71</v>
      </c>
      <c r="AG68" s="89">
        <v>8.26</v>
      </c>
      <c r="AH68" s="89">
        <v>7.3</v>
      </c>
      <c r="AI68" s="89">
        <v>7.89</v>
      </c>
      <c r="AJ68" s="89">
        <v>10.92</v>
      </c>
      <c r="AK68" s="89">
        <v>11.42</v>
      </c>
      <c r="AL68" s="89">
        <v>7.95</v>
      </c>
      <c r="AM68" s="89">
        <v>6.73</v>
      </c>
      <c r="AN68" s="89">
        <v>6.09</v>
      </c>
      <c r="AO68" s="89">
        <v>15.84</v>
      </c>
      <c r="AP68" s="89">
        <v>5.72</v>
      </c>
      <c r="AQ68" s="89">
        <v>2.35</v>
      </c>
      <c r="AR68" s="89">
        <v>26.54</v>
      </c>
      <c r="AS68" s="89">
        <v>493.48</v>
      </c>
      <c r="AT68" s="89">
        <v>428</v>
      </c>
      <c r="AU68" s="89">
        <v>485.45</v>
      </c>
      <c r="AV68" s="89">
        <v>429.38</v>
      </c>
      <c r="AW68" s="89">
        <v>120.67</v>
      </c>
      <c r="AX68" s="89">
        <v>3679.67</v>
      </c>
      <c r="AY68" s="89">
        <v>3430.5</v>
      </c>
      <c r="AZ68" s="89">
        <v>3325.99</v>
      </c>
      <c r="BA68" s="89">
        <v>3605.1</v>
      </c>
      <c r="BB68" s="89">
        <v>3435.35</v>
      </c>
      <c r="BC68" s="89">
        <v>3460.31</v>
      </c>
      <c r="BD68" s="89">
        <v>3564.72</v>
      </c>
      <c r="BE68" s="89">
        <v>3534.72</v>
      </c>
      <c r="BF68" s="89">
        <v>3514.26</v>
      </c>
      <c r="BG68" s="89">
        <v>3750.97</v>
      </c>
      <c r="BH68" s="89">
        <v>3359.87</v>
      </c>
      <c r="BI68" s="89">
        <v>3084.02</v>
      </c>
      <c r="BJ68" s="89">
        <v>2818.82</v>
      </c>
      <c r="BK68" s="89">
        <v>425.56</v>
      </c>
      <c r="BL68" s="89">
        <v>449.76</v>
      </c>
      <c r="BM68" s="89">
        <v>349.33</v>
      </c>
      <c r="BN68" s="89">
        <v>273.59</v>
      </c>
      <c r="BO68" s="89">
        <v>159.67</v>
      </c>
      <c r="BP68" s="89">
        <v>166.06</v>
      </c>
      <c r="BQ68" s="89">
        <v>82.32</v>
      </c>
      <c r="BR68" s="89">
        <v>103.8</v>
      </c>
      <c r="BS68" s="89">
        <v>68.31</v>
      </c>
      <c r="BT68" s="89">
        <v>51.31</v>
      </c>
      <c r="BU68" s="89">
        <v>45.49</v>
      </c>
      <c r="BV68" s="89">
        <v>29.45</v>
      </c>
      <c r="BW68" s="89">
        <v>24.31</v>
      </c>
      <c r="BX68" s="61">
        <f t="shared" si="0"/>
        <v>61431.86</v>
      </c>
    </row>
    <row r="69" spans="1:76" ht="12.75">
      <c r="A69" s="6">
        <v>65</v>
      </c>
      <c r="B69" s="6" t="s">
        <v>66</v>
      </c>
      <c r="C69" s="89">
        <v>315.43</v>
      </c>
      <c r="D69" s="89">
        <v>73.12</v>
      </c>
      <c r="E69" s="89">
        <v>51.7</v>
      </c>
      <c r="F69" s="89">
        <v>61.58</v>
      </c>
      <c r="G69" s="89">
        <v>95.69</v>
      </c>
      <c r="H69" s="89">
        <v>67.6</v>
      </c>
      <c r="I69" s="89">
        <v>68.04</v>
      </c>
      <c r="J69" s="89">
        <v>72.38</v>
      </c>
      <c r="K69" s="89">
        <v>75.05</v>
      </c>
      <c r="L69" s="89">
        <v>82.91</v>
      </c>
      <c r="M69" s="89">
        <v>81.06</v>
      </c>
      <c r="N69" s="89">
        <v>60.4</v>
      </c>
      <c r="O69" s="89">
        <v>65.53</v>
      </c>
      <c r="P69" s="89">
        <v>55.66</v>
      </c>
      <c r="Q69" s="89">
        <v>7.55</v>
      </c>
      <c r="R69" s="89">
        <v>0.94</v>
      </c>
      <c r="S69" s="89">
        <v>1.13</v>
      </c>
      <c r="T69" s="89">
        <v>0.79</v>
      </c>
      <c r="U69" s="89">
        <v>0</v>
      </c>
      <c r="V69" s="89">
        <v>0</v>
      </c>
      <c r="W69" s="89">
        <v>0</v>
      </c>
      <c r="X69" s="89">
        <v>0</v>
      </c>
      <c r="Y69" s="89">
        <v>3.88</v>
      </c>
      <c r="Z69" s="89">
        <v>1.06</v>
      </c>
      <c r="AA69" s="89">
        <v>1.62</v>
      </c>
      <c r="AB69" s="89">
        <v>2.72</v>
      </c>
      <c r="AC69" s="89">
        <v>0</v>
      </c>
      <c r="AD69" s="89">
        <v>2.17</v>
      </c>
      <c r="AE69" s="89">
        <v>1.1</v>
      </c>
      <c r="AF69" s="89">
        <v>2.19</v>
      </c>
      <c r="AG69" s="89">
        <v>2.63</v>
      </c>
      <c r="AH69" s="89">
        <v>0.92</v>
      </c>
      <c r="AI69" s="89">
        <v>2.52</v>
      </c>
      <c r="AJ69" s="89">
        <v>2.42</v>
      </c>
      <c r="AK69" s="89">
        <v>0</v>
      </c>
      <c r="AL69" s="89">
        <v>0</v>
      </c>
      <c r="AM69" s="89">
        <v>0</v>
      </c>
      <c r="AN69" s="89">
        <v>1.2</v>
      </c>
      <c r="AO69" s="89">
        <v>0</v>
      </c>
      <c r="AP69" s="89">
        <v>0</v>
      </c>
      <c r="AQ69" s="89">
        <v>0</v>
      </c>
      <c r="AR69" s="89">
        <v>2.51</v>
      </c>
      <c r="AS69" s="89">
        <v>37.32</v>
      </c>
      <c r="AT69" s="89">
        <v>46.61</v>
      </c>
      <c r="AU69" s="89">
        <v>40.34</v>
      </c>
      <c r="AV69" s="89">
        <v>48.98</v>
      </c>
      <c r="AW69" s="89">
        <v>0.97</v>
      </c>
      <c r="AX69" s="89">
        <v>350.96</v>
      </c>
      <c r="AY69" s="89">
        <v>366.89</v>
      </c>
      <c r="AZ69" s="89">
        <v>285.92</v>
      </c>
      <c r="BA69" s="89">
        <v>353.01</v>
      </c>
      <c r="BB69" s="89">
        <v>338.5</v>
      </c>
      <c r="BC69" s="89">
        <v>322.22</v>
      </c>
      <c r="BD69" s="89">
        <v>328.46</v>
      </c>
      <c r="BE69" s="89">
        <v>307.12</v>
      </c>
      <c r="BF69" s="89">
        <v>304.76</v>
      </c>
      <c r="BG69" s="89">
        <v>227.48</v>
      </c>
      <c r="BH69" s="89">
        <v>236.62</v>
      </c>
      <c r="BI69" s="89">
        <v>239.42</v>
      </c>
      <c r="BJ69" s="89">
        <v>157</v>
      </c>
      <c r="BK69" s="89">
        <v>1.18</v>
      </c>
      <c r="BL69" s="89">
        <v>1.39</v>
      </c>
      <c r="BM69" s="89">
        <v>0</v>
      </c>
      <c r="BN69" s="89">
        <v>1.2</v>
      </c>
      <c r="BO69" s="89">
        <v>1.15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1.26</v>
      </c>
      <c r="BX69" s="61">
        <f t="shared" si="0"/>
        <v>5262.26</v>
      </c>
    </row>
    <row r="70" spans="1:76" ht="12.75">
      <c r="A70" s="6">
        <v>66</v>
      </c>
      <c r="B70" s="6" t="s">
        <v>67</v>
      </c>
      <c r="C70" s="89">
        <v>35.93</v>
      </c>
      <c r="D70" s="89">
        <v>47.71</v>
      </c>
      <c r="E70" s="89">
        <v>60.63</v>
      </c>
      <c r="F70" s="89">
        <v>59.89</v>
      </c>
      <c r="G70" s="89">
        <v>83.1</v>
      </c>
      <c r="H70" s="89">
        <v>73.44</v>
      </c>
      <c r="I70" s="89">
        <v>82.33</v>
      </c>
      <c r="J70" s="89">
        <v>80.59</v>
      </c>
      <c r="K70" s="89">
        <v>94.95</v>
      </c>
      <c r="L70" s="89">
        <v>98.27</v>
      </c>
      <c r="M70" s="89">
        <v>107.49</v>
      </c>
      <c r="N70" s="89">
        <v>96.08</v>
      </c>
      <c r="O70" s="89">
        <v>61.24</v>
      </c>
      <c r="P70" s="89">
        <v>53.18</v>
      </c>
      <c r="Q70" s="89">
        <v>5.44</v>
      </c>
      <c r="R70" s="89">
        <v>0</v>
      </c>
      <c r="S70" s="89">
        <v>1.2</v>
      </c>
      <c r="T70" s="89">
        <v>2.84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1.23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0.12</v>
      </c>
      <c r="AH70" s="89">
        <v>0</v>
      </c>
      <c r="AI70" s="89">
        <v>0.17</v>
      </c>
      <c r="AJ70" s="89">
        <v>0</v>
      </c>
      <c r="AK70" s="89">
        <v>0</v>
      </c>
      <c r="AL70" s="89">
        <v>0</v>
      </c>
      <c r="AM70" s="89">
        <v>0.3</v>
      </c>
      <c r="AN70" s="89">
        <v>1.61</v>
      </c>
      <c r="AO70" s="89">
        <v>0.67</v>
      </c>
      <c r="AP70" s="89">
        <v>0.34</v>
      </c>
      <c r="AQ70" s="89">
        <v>0</v>
      </c>
      <c r="AR70" s="89">
        <v>0.22</v>
      </c>
      <c r="AS70" s="89">
        <v>40.71</v>
      </c>
      <c r="AT70" s="89">
        <v>36.73</v>
      </c>
      <c r="AU70" s="89">
        <v>45.01</v>
      </c>
      <c r="AV70" s="89">
        <v>68.39</v>
      </c>
      <c r="AW70" s="89">
        <v>2.73</v>
      </c>
      <c r="AX70" s="89">
        <v>552.9</v>
      </c>
      <c r="AY70" s="89">
        <v>478.16</v>
      </c>
      <c r="AZ70" s="89">
        <v>495.13</v>
      </c>
      <c r="BA70" s="89">
        <v>494.51</v>
      </c>
      <c r="BB70" s="89">
        <v>430.08</v>
      </c>
      <c r="BC70" s="89">
        <v>453.59</v>
      </c>
      <c r="BD70" s="89">
        <v>411.33</v>
      </c>
      <c r="BE70" s="89">
        <v>456.73</v>
      </c>
      <c r="BF70" s="89">
        <v>411.68</v>
      </c>
      <c r="BG70" s="89">
        <v>412.07</v>
      </c>
      <c r="BH70" s="89">
        <v>373.63</v>
      </c>
      <c r="BI70" s="89">
        <v>264.71</v>
      </c>
      <c r="BJ70" s="89">
        <v>318.38</v>
      </c>
      <c r="BK70" s="89">
        <v>30.76</v>
      </c>
      <c r="BL70" s="89">
        <v>18.03</v>
      </c>
      <c r="BM70" s="89">
        <v>18.12</v>
      </c>
      <c r="BN70" s="89">
        <v>12.57</v>
      </c>
      <c r="BO70" s="89">
        <v>5.35</v>
      </c>
      <c r="BP70" s="89">
        <v>6.96</v>
      </c>
      <c r="BQ70" s="89">
        <v>7.87</v>
      </c>
      <c r="BR70" s="89">
        <v>11.67</v>
      </c>
      <c r="BS70" s="89">
        <v>11.78</v>
      </c>
      <c r="BT70" s="89">
        <v>8.1</v>
      </c>
      <c r="BU70" s="89">
        <v>5.55</v>
      </c>
      <c r="BV70" s="89">
        <v>5.63</v>
      </c>
      <c r="BW70" s="89">
        <v>3.08</v>
      </c>
      <c r="BX70" s="61">
        <f aca="true" t="shared" si="1" ref="BX70:BX79">ROUND(SUM(C70:BW70),2)</f>
        <v>6940.91</v>
      </c>
    </row>
    <row r="71" spans="1:76" ht="12.75">
      <c r="A71" s="6">
        <v>67</v>
      </c>
      <c r="B71" s="6" t="s">
        <v>68</v>
      </c>
      <c r="C71" s="89">
        <v>24.54</v>
      </c>
      <c r="D71" s="89">
        <v>30.59</v>
      </c>
      <c r="E71" s="89">
        <v>29.89</v>
      </c>
      <c r="F71" s="89">
        <v>44.47</v>
      </c>
      <c r="G71" s="89">
        <v>40.51</v>
      </c>
      <c r="H71" s="89">
        <v>70.98</v>
      </c>
      <c r="I71" s="89">
        <v>49.13</v>
      </c>
      <c r="J71" s="89">
        <v>43.02</v>
      </c>
      <c r="K71" s="89">
        <v>45.75</v>
      </c>
      <c r="L71" s="89">
        <v>51.93</v>
      </c>
      <c r="M71" s="89">
        <v>73.74</v>
      </c>
      <c r="N71" s="89">
        <v>35.48</v>
      </c>
      <c r="O71" s="89">
        <v>22.75</v>
      </c>
      <c r="P71" s="89">
        <v>19.06</v>
      </c>
      <c r="Q71" s="89">
        <v>0</v>
      </c>
      <c r="R71" s="89">
        <v>1.06</v>
      </c>
      <c r="S71" s="89">
        <v>2.2</v>
      </c>
      <c r="T71" s="89">
        <v>2.09</v>
      </c>
      <c r="U71" s="89">
        <v>0.91</v>
      </c>
      <c r="V71" s="89">
        <v>2.03</v>
      </c>
      <c r="W71" s="89">
        <v>1.96</v>
      </c>
      <c r="X71" s="89">
        <v>0</v>
      </c>
      <c r="Y71" s="89">
        <v>4.06</v>
      </c>
      <c r="Z71" s="89">
        <v>0</v>
      </c>
      <c r="AA71" s="89">
        <v>1.68</v>
      </c>
      <c r="AB71" s="89">
        <v>0</v>
      </c>
      <c r="AC71" s="89">
        <v>0</v>
      </c>
      <c r="AD71" s="89">
        <v>1.01</v>
      </c>
      <c r="AE71" s="89">
        <v>0</v>
      </c>
      <c r="AF71" s="89">
        <v>1.84</v>
      </c>
      <c r="AG71" s="89">
        <v>0.96</v>
      </c>
      <c r="AH71" s="89">
        <v>1.02</v>
      </c>
      <c r="AI71" s="89">
        <v>0.14</v>
      </c>
      <c r="AJ71" s="89">
        <v>0</v>
      </c>
      <c r="AK71" s="89">
        <v>1.81</v>
      </c>
      <c r="AL71" s="89">
        <v>0</v>
      </c>
      <c r="AM71" s="89">
        <v>0.1</v>
      </c>
      <c r="AN71" s="89">
        <v>0.1</v>
      </c>
      <c r="AO71" s="89">
        <v>0</v>
      </c>
      <c r="AP71" s="89">
        <v>0.11</v>
      </c>
      <c r="AQ71" s="89">
        <v>0.1</v>
      </c>
      <c r="AR71" s="89">
        <v>0</v>
      </c>
      <c r="AS71" s="89">
        <v>35.86</v>
      </c>
      <c r="AT71" s="89">
        <v>29.51</v>
      </c>
      <c r="AU71" s="89">
        <v>13.52</v>
      </c>
      <c r="AV71" s="89">
        <v>8.81</v>
      </c>
      <c r="AW71" s="89">
        <v>5.85</v>
      </c>
      <c r="AX71" s="89">
        <v>253.83</v>
      </c>
      <c r="AY71" s="89">
        <v>261.44</v>
      </c>
      <c r="AZ71" s="89">
        <v>209.69</v>
      </c>
      <c r="BA71" s="89">
        <v>204.19</v>
      </c>
      <c r="BB71" s="89">
        <v>204.3</v>
      </c>
      <c r="BC71" s="89">
        <v>213.58</v>
      </c>
      <c r="BD71" s="89">
        <v>233.79</v>
      </c>
      <c r="BE71" s="89">
        <v>222.75</v>
      </c>
      <c r="BF71" s="89">
        <v>201.71</v>
      </c>
      <c r="BG71" s="89">
        <v>168.09</v>
      </c>
      <c r="BH71" s="89">
        <v>203.41</v>
      </c>
      <c r="BI71" s="89">
        <v>198.18</v>
      </c>
      <c r="BJ71" s="89">
        <v>189.58</v>
      </c>
      <c r="BK71" s="89">
        <v>8.46</v>
      </c>
      <c r="BL71" s="89">
        <v>6.29</v>
      </c>
      <c r="BM71" s="89">
        <v>2.1</v>
      </c>
      <c r="BN71" s="89">
        <v>1.85</v>
      </c>
      <c r="BO71" s="89">
        <v>0</v>
      </c>
      <c r="BP71" s="89">
        <v>1.06</v>
      </c>
      <c r="BQ71" s="89">
        <v>0.95</v>
      </c>
      <c r="BR71" s="89">
        <v>0</v>
      </c>
      <c r="BS71" s="89">
        <v>0</v>
      </c>
      <c r="BT71" s="89">
        <v>0</v>
      </c>
      <c r="BU71" s="89">
        <v>2.25</v>
      </c>
      <c r="BV71" s="89">
        <v>0.9</v>
      </c>
      <c r="BW71" s="89">
        <v>0</v>
      </c>
      <c r="BX71" s="61">
        <f t="shared" si="1"/>
        <v>3486.97</v>
      </c>
    </row>
    <row r="72" spans="1:76" ht="12.75">
      <c r="A72" s="6">
        <v>68</v>
      </c>
      <c r="B72" s="6" t="s">
        <v>223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1.7</v>
      </c>
      <c r="K72" s="89">
        <v>10.88</v>
      </c>
      <c r="L72" s="89">
        <v>26.19</v>
      </c>
      <c r="M72" s="89">
        <v>99.68</v>
      </c>
      <c r="N72" s="89">
        <v>53.75</v>
      </c>
      <c r="O72" s="89">
        <v>15.14</v>
      </c>
      <c r="P72" s="89">
        <v>6.66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89">
        <v>0</v>
      </c>
      <c r="AR72" s="89">
        <v>0</v>
      </c>
      <c r="AS72" s="89">
        <v>22.28</v>
      </c>
      <c r="AT72" s="89">
        <v>13.81</v>
      </c>
      <c r="AU72" s="89">
        <v>5.13</v>
      </c>
      <c r="AV72" s="89">
        <v>5.92</v>
      </c>
      <c r="AW72" s="89">
        <v>0</v>
      </c>
      <c r="AX72" s="89">
        <v>0</v>
      </c>
      <c r="AY72" s="89">
        <v>0</v>
      </c>
      <c r="AZ72" s="89">
        <v>0</v>
      </c>
      <c r="BA72" s="89">
        <v>0</v>
      </c>
      <c r="BB72" s="89">
        <v>0</v>
      </c>
      <c r="BC72" s="89">
        <v>0</v>
      </c>
      <c r="BD72" s="89">
        <v>2.38</v>
      </c>
      <c r="BE72" s="89">
        <v>11.22</v>
      </c>
      <c r="BF72" s="89">
        <v>41.16</v>
      </c>
      <c r="BG72" s="89">
        <v>84.89</v>
      </c>
      <c r="BH72" s="89">
        <v>58.32</v>
      </c>
      <c r="BI72" s="89">
        <v>12.88</v>
      </c>
      <c r="BJ72" s="89">
        <v>6.93</v>
      </c>
      <c r="BK72" s="89">
        <v>0</v>
      </c>
      <c r="BL72" s="89">
        <v>0</v>
      </c>
      <c r="BM72" s="89">
        <v>0</v>
      </c>
      <c r="BN72" s="89">
        <v>0</v>
      </c>
      <c r="BO72" s="89">
        <v>0</v>
      </c>
      <c r="BP72" s="89">
        <v>0</v>
      </c>
      <c r="BQ72" s="89">
        <v>0</v>
      </c>
      <c r="BR72" s="89">
        <v>0</v>
      </c>
      <c r="BS72" s="89">
        <v>0</v>
      </c>
      <c r="BT72" s="89">
        <v>0</v>
      </c>
      <c r="BU72" s="89">
        <v>0</v>
      </c>
      <c r="BV72" s="89">
        <v>0</v>
      </c>
      <c r="BW72" s="89">
        <v>0</v>
      </c>
      <c r="BX72" s="61">
        <f t="shared" si="1"/>
        <v>478.92</v>
      </c>
    </row>
    <row r="73" spans="1:76" ht="12.75">
      <c r="A73" s="6">
        <v>69</v>
      </c>
      <c r="B73" s="6" t="s">
        <v>105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89">
        <v>0</v>
      </c>
      <c r="AV73" s="89">
        <v>0</v>
      </c>
      <c r="AW73" s="89">
        <v>0</v>
      </c>
      <c r="AX73" s="89">
        <v>56.48</v>
      </c>
      <c r="AY73" s="89">
        <v>32.83</v>
      </c>
      <c r="AZ73" s="89">
        <v>34.58</v>
      </c>
      <c r="BA73" s="89">
        <v>29.97</v>
      </c>
      <c r="BB73" s="89">
        <v>47.26</v>
      </c>
      <c r="BC73" s="89">
        <v>46.01</v>
      </c>
      <c r="BD73" s="89">
        <v>51.1</v>
      </c>
      <c r="BE73" s="89">
        <v>37.05</v>
      </c>
      <c r="BF73" s="89">
        <v>47.26</v>
      </c>
      <c r="BG73" s="89">
        <v>47.82</v>
      </c>
      <c r="BH73" s="89">
        <v>52.86</v>
      </c>
      <c r="BI73" s="89">
        <v>52.86</v>
      </c>
      <c r="BJ73" s="89">
        <v>33.97</v>
      </c>
      <c r="BK73" s="89">
        <v>5</v>
      </c>
      <c r="BL73" s="89">
        <v>5</v>
      </c>
      <c r="BM73" s="89">
        <v>5</v>
      </c>
      <c r="BN73" s="89">
        <v>5</v>
      </c>
      <c r="BO73" s="89">
        <v>2</v>
      </c>
      <c r="BP73" s="89">
        <v>2</v>
      </c>
      <c r="BQ73" s="89">
        <v>2</v>
      </c>
      <c r="BR73" s="89">
        <v>2</v>
      </c>
      <c r="BS73" s="89">
        <v>2</v>
      </c>
      <c r="BT73" s="89">
        <v>0</v>
      </c>
      <c r="BU73" s="89">
        <v>0</v>
      </c>
      <c r="BV73" s="89">
        <v>0</v>
      </c>
      <c r="BW73" s="89">
        <v>0</v>
      </c>
      <c r="BX73" s="61">
        <f t="shared" si="1"/>
        <v>600.05</v>
      </c>
    </row>
    <row r="74" spans="1:76" ht="12.75">
      <c r="A74" s="6">
        <v>70</v>
      </c>
      <c r="B74" s="6" t="s">
        <v>227</v>
      </c>
      <c r="C74" s="89">
        <v>0</v>
      </c>
      <c r="D74" s="89">
        <v>6.83</v>
      </c>
      <c r="E74" s="89">
        <v>10</v>
      </c>
      <c r="F74" s="89">
        <v>10</v>
      </c>
      <c r="G74" s="89">
        <v>10</v>
      </c>
      <c r="H74" s="89">
        <v>8</v>
      </c>
      <c r="I74" s="89">
        <v>6</v>
      </c>
      <c r="J74" s="89">
        <v>6</v>
      </c>
      <c r="K74" s="89">
        <v>4</v>
      </c>
      <c r="L74" s="89">
        <v>3.53</v>
      </c>
      <c r="M74" s="89">
        <v>0</v>
      </c>
      <c r="N74" s="89">
        <v>0.93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 s="89">
        <v>0</v>
      </c>
      <c r="AQ74" s="89">
        <v>0</v>
      </c>
      <c r="AR74" s="89">
        <v>0</v>
      </c>
      <c r="AS74" s="89">
        <v>0</v>
      </c>
      <c r="AT74" s="89">
        <v>0</v>
      </c>
      <c r="AU74" s="89">
        <v>0</v>
      </c>
      <c r="AV74" s="89">
        <v>0</v>
      </c>
      <c r="AW74" s="89">
        <v>0</v>
      </c>
      <c r="AX74" s="89">
        <v>47</v>
      </c>
      <c r="AY74" s="89">
        <v>46</v>
      </c>
      <c r="AZ74" s="89">
        <v>46</v>
      </c>
      <c r="BA74" s="89">
        <v>44.98</v>
      </c>
      <c r="BB74" s="89">
        <v>58</v>
      </c>
      <c r="BC74" s="89">
        <v>59</v>
      </c>
      <c r="BD74" s="89">
        <v>64</v>
      </c>
      <c r="BE74" s="89">
        <v>63</v>
      </c>
      <c r="BF74" s="89">
        <v>56.45</v>
      </c>
      <c r="BG74" s="89">
        <v>40</v>
      </c>
      <c r="BH74" s="89">
        <v>18</v>
      </c>
      <c r="BI74" s="89">
        <v>17</v>
      </c>
      <c r="BJ74" s="89">
        <v>15.08</v>
      </c>
      <c r="BK74" s="89">
        <v>0.5</v>
      </c>
      <c r="BL74" s="89">
        <v>0.5</v>
      </c>
      <c r="BM74" s="89">
        <v>0.56</v>
      </c>
      <c r="BN74" s="89">
        <v>0</v>
      </c>
      <c r="BO74" s="89">
        <v>0</v>
      </c>
      <c r="BP74" s="89">
        <v>0</v>
      </c>
      <c r="BQ74" s="89">
        <v>0</v>
      </c>
      <c r="BR74" s="89">
        <v>0</v>
      </c>
      <c r="BS74" s="89">
        <v>0</v>
      </c>
      <c r="BT74" s="89">
        <v>0</v>
      </c>
      <c r="BU74" s="89">
        <v>0</v>
      </c>
      <c r="BV74" s="89">
        <v>0</v>
      </c>
      <c r="BW74" s="89">
        <v>0</v>
      </c>
      <c r="BX74" s="61">
        <f t="shared" si="1"/>
        <v>641.36</v>
      </c>
    </row>
    <row r="75" spans="1:76" ht="12.75">
      <c r="A75" s="6">
        <v>71</v>
      </c>
      <c r="B75" s="6" t="s">
        <v>228</v>
      </c>
      <c r="C75" s="89">
        <v>0</v>
      </c>
      <c r="D75" s="89">
        <v>8</v>
      </c>
      <c r="E75" s="89">
        <v>11</v>
      </c>
      <c r="F75" s="89">
        <v>14</v>
      </c>
      <c r="G75" s="89">
        <v>14.05</v>
      </c>
      <c r="H75" s="89">
        <v>14.45</v>
      </c>
      <c r="I75" s="89">
        <v>14.45</v>
      </c>
      <c r="J75" s="89">
        <v>16.45</v>
      </c>
      <c r="K75" s="89">
        <v>15.45</v>
      </c>
      <c r="L75" s="89">
        <v>12.85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2</v>
      </c>
      <c r="T75" s="89">
        <v>2</v>
      </c>
      <c r="U75" s="89">
        <v>2.07</v>
      </c>
      <c r="V75" s="89">
        <v>2</v>
      </c>
      <c r="W75" s="89">
        <v>2</v>
      </c>
      <c r="X75" s="89">
        <v>2</v>
      </c>
      <c r="Y75" s="89">
        <v>2</v>
      </c>
      <c r="Z75" s="89">
        <v>2</v>
      </c>
      <c r="AA75" s="89">
        <v>0</v>
      </c>
      <c r="AB75" s="89">
        <v>0</v>
      </c>
      <c r="AC75" s="89">
        <v>0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89">
        <v>0</v>
      </c>
      <c r="AR75" s="89">
        <v>0</v>
      </c>
      <c r="AS75" s="89">
        <v>0</v>
      </c>
      <c r="AT75" s="89">
        <v>0</v>
      </c>
      <c r="AU75" s="89">
        <v>0</v>
      </c>
      <c r="AV75" s="89">
        <v>0</v>
      </c>
      <c r="AW75" s="89">
        <v>0</v>
      </c>
      <c r="AX75" s="89">
        <v>143</v>
      </c>
      <c r="AY75" s="89">
        <v>142</v>
      </c>
      <c r="AZ75" s="89">
        <v>141</v>
      </c>
      <c r="BA75" s="89">
        <v>139.49</v>
      </c>
      <c r="BB75" s="89">
        <v>127</v>
      </c>
      <c r="BC75" s="89">
        <v>128</v>
      </c>
      <c r="BD75" s="89">
        <v>192</v>
      </c>
      <c r="BE75" s="89">
        <v>201</v>
      </c>
      <c r="BF75" s="89">
        <v>184.6</v>
      </c>
      <c r="BG75" s="89">
        <v>0</v>
      </c>
      <c r="BH75" s="89">
        <v>0</v>
      </c>
      <c r="BI75" s="89">
        <v>0</v>
      </c>
      <c r="BJ75" s="89">
        <v>0</v>
      </c>
      <c r="BK75" s="89">
        <v>0</v>
      </c>
      <c r="BL75" s="89">
        <v>0</v>
      </c>
      <c r="BM75" s="89">
        <v>0</v>
      </c>
      <c r="BN75" s="89">
        <v>0</v>
      </c>
      <c r="BO75" s="89">
        <v>0</v>
      </c>
      <c r="BP75" s="89">
        <v>0</v>
      </c>
      <c r="BQ75" s="89">
        <v>0</v>
      </c>
      <c r="BR75" s="89">
        <v>0</v>
      </c>
      <c r="BS75" s="89">
        <v>0</v>
      </c>
      <c r="BT75" s="89">
        <v>0</v>
      </c>
      <c r="BU75" s="89">
        <v>0</v>
      </c>
      <c r="BV75" s="89">
        <v>0</v>
      </c>
      <c r="BW75" s="89">
        <v>0</v>
      </c>
      <c r="BX75" s="61">
        <f t="shared" si="1"/>
        <v>1534.86</v>
      </c>
    </row>
    <row r="76" spans="1:76" ht="12.75">
      <c r="A76" s="6">
        <v>72</v>
      </c>
      <c r="B76" s="6" t="s">
        <v>224</v>
      </c>
      <c r="C76" s="89">
        <v>0</v>
      </c>
      <c r="D76" s="89">
        <v>9</v>
      </c>
      <c r="E76" s="89">
        <v>15</v>
      </c>
      <c r="F76" s="89">
        <v>14</v>
      </c>
      <c r="G76" s="89">
        <v>20</v>
      </c>
      <c r="H76" s="89">
        <v>20</v>
      </c>
      <c r="I76" s="89">
        <v>22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4</v>
      </c>
      <c r="S76" s="89">
        <v>2</v>
      </c>
      <c r="T76" s="89">
        <v>2</v>
      </c>
      <c r="U76" s="89">
        <v>3</v>
      </c>
      <c r="V76" s="89">
        <v>0</v>
      </c>
      <c r="W76" s="89">
        <v>1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72.32</v>
      </c>
      <c r="AY76" s="89">
        <v>93.24</v>
      </c>
      <c r="AZ76" s="89">
        <v>91.04</v>
      </c>
      <c r="BA76" s="89">
        <v>97</v>
      </c>
      <c r="BB76" s="89">
        <v>85</v>
      </c>
      <c r="BC76" s="89">
        <v>79</v>
      </c>
      <c r="BD76" s="89">
        <v>0</v>
      </c>
      <c r="BE76" s="89">
        <v>0</v>
      </c>
      <c r="BF76" s="89">
        <v>0</v>
      </c>
      <c r="BG76" s="89">
        <v>0</v>
      </c>
      <c r="BH76" s="89">
        <v>0</v>
      </c>
      <c r="BI76" s="89">
        <v>0</v>
      </c>
      <c r="BJ76" s="89">
        <v>0</v>
      </c>
      <c r="BK76" s="89">
        <v>9.66</v>
      </c>
      <c r="BL76" s="89">
        <v>6.76</v>
      </c>
      <c r="BM76" s="89">
        <v>0.96</v>
      </c>
      <c r="BN76" s="89">
        <v>0</v>
      </c>
      <c r="BO76" s="89">
        <v>0</v>
      </c>
      <c r="BP76" s="89">
        <v>0</v>
      </c>
      <c r="BQ76" s="89">
        <v>0</v>
      </c>
      <c r="BR76" s="89">
        <v>0</v>
      </c>
      <c r="BS76" s="89">
        <v>0</v>
      </c>
      <c r="BT76" s="89">
        <v>0</v>
      </c>
      <c r="BU76" s="89">
        <v>0</v>
      </c>
      <c r="BV76" s="89">
        <v>0</v>
      </c>
      <c r="BW76" s="89">
        <v>0</v>
      </c>
      <c r="BX76" s="61">
        <f t="shared" si="1"/>
        <v>646.98</v>
      </c>
    </row>
    <row r="77" spans="1:76" ht="12.75">
      <c r="A77" s="6">
        <v>73</v>
      </c>
      <c r="B77" s="6" t="s">
        <v>225</v>
      </c>
      <c r="C77" s="89">
        <v>0</v>
      </c>
      <c r="D77" s="89">
        <v>2</v>
      </c>
      <c r="E77" s="89">
        <v>13</v>
      </c>
      <c r="F77" s="89">
        <v>12</v>
      </c>
      <c r="G77" s="89">
        <v>13</v>
      </c>
      <c r="H77" s="89">
        <v>17</v>
      </c>
      <c r="I77" s="89">
        <v>14</v>
      </c>
      <c r="J77" s="89">
        <v>14</v>
      </c>
      <c r="K77" s="89">
        <v>27</v>
      </c>
      <c r="L77" s="89">
        <v>13</v>
      </c>
      <c r="M77" s="89">
        <v>24</v>
      </c>
      <c r="N77" s="89">
        <v>17.65</v>
      </c>
      <c r="O77" s="89">
        <v>19</v>
      </c>
      <c r="P77" s="89">
        <v>16.5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89">
        <v>0</v>
      </c>
      <c r="AQ77" s="89">
        <v>0</v>
      </c>
      <c r="AR77" s="89">
        <v>0</v>
      </c>
      <c r="AS77" s="89">
        <v>17.84</v>
      </c>
      <c r="AT77" s="89">
        <v>4.68</v>
      </c>
      <c r="AU77" s="89">
        <v>8</v>
      </c>
      <c r="AV77" s="89">
        <v>29.02</v>
      </c>
      <c r="AW77" s="89">
        <v>0</v>
      </c>
      <c r="AX77" s="89">
        <v>70</v>
      </c>
      <c r="AY77" s="89">
        <v>65</v>
      </c>
      <c r="AZ77" s="89">
        <v>67.16</v>
      </c>
      <c r="BA77" s="89">
        <v>77.16</v>
      </c>
      <c r="BB77" s="89">
        <v>74</v>
      </c>
      <c r="BC77" s="89">
        <v>77</v>
      </c>
      <c r="BD77" s="89">
        <v>149.5</v>
      </c>
      <c r="BE77" s="89">
        <v>136.15</v>
      </c>
      <c r="BF77" s="89">
        <v>153</v>
      </c>
      <c r="BG77" s="89">
        <v>131.48</v>
      </c>
      <c r="BH77" s="89">
        <v>130</v>
      </c>
      <c r="BI77" s="89">
        <v>122.2</v>
      </c>
      <c r="BJ77" s="89">
        <v>81.32</v>
      </c>
      <c r="BK77" s="89">
        <v>0</v>
      </c>
      <c r="BL77" s="89">
        <v>0</v>
      </c>
      <c r="BM77" s="89">
        <v>0.84</v>
      </c>
      <c r="BN77" s="89">
        <v>0.84</v>
      </c>
      <c r="BO77" s="89">
        <v>0</v>
      </c>
      <c r="BP77" s="89">
        <v>0</v>
      </c>
      <c r="BQ77" s="89">
        <v>0.5</v>
      </c>
      <c r="BR77" s="89">
        <v>0.84</v>
      </c>
      <c r="BS77" s="89">
        <v>0</v>
      </c>
      <c r="BT77" s="89">
        <v>0.66</v>
      </c>
      <c r="BU77" s="89">
        <v>0</v>
      </c>
      <c r="BV77" s="89">
        <v>0.66</v>
      </c>
      <c r="BW77" s="89">
        <v>0</v>
      </c>
      <c r="BX77" s="61">
        <f t="shared" si="1"/>
        <v>1600</v>
      </c>
    </row>
    <row r="78" spans="1:76" ht="12.75">
      <c r="A78" s="6">
        <v>74</v>
      </c>
      <c r="B78" s="6" t="s">
        <v>106</v>
      </c>
      <c r="C78" s="89">
        <v>0</v>
      </c>
      <c r="D78" s="89">
        <v>0</v>
      </c>
      <c r="E78" s="89">
        <v>2</v>
      </c>
      <c r="F78" s="89">
        <v>1</v>
      </c>
      <c r="G78" s="89">
        <v>15</v>
      </c>
      <c r="H78" s="89">
        <v>25</v>
      </c>
      <c r="I78" s="89">
        <v>30</v>
      </c>
      <c r="J78" s="89">
        <v>28</v>
      </c>
      <c r="K78" s="89">
        <v>45</v>
      </c>
      <c r="L78" s="89">
        <v>37</v>
      </c>
      <c r="M78" s="89">
        <v>12</v>
      </c>
      <c r="N78" s="89">
        <v>11</v>
      </c>
      <c r="O78" s="89">
        <v>12</v>
      </c>
      <c r="P78" s="89">
        <v>8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89">
        <v>0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0</v>
      </c>
      <c r="AW78" s="89">
        <v>0</v>
      </c>
      <c r="AX78" s="89">
        <v>54</v>
      </c>
      <c r="AY78" s="89">
        <v>52</v>
      </c>
      <c r="AZ78" s="89">
        <v>53</v>
      </c>
      <c r="BA78" s="89">
        <v>39</v>
      </c>
      <c r="BB78" s="89">
        <v>41</v>
      </c>
      <c r="BC78" s="89">
        <v>36</v>
      </c>
      <c r="BD78" s="89">
        <v>82</v>
      </c>
      <c r="BE78" s="89">
        <v>65</v>
      </c>
      <c r="BF78" s="89">
        <v>73</v>
      </c>
      <c r="BG78" s="89">
        <v>108</v>
      </c>
      <c r="BH78" s="89">
        <v>109</v>
      </c>
      <c r="BI78" s="89">
        <v>104</v>
      </c>
      <c r="BJ78" s="89">
        <v>108</v>
      </c>
      <c r="BK78" s="89">
        <v>0</v>
      </c>
      <c r="BL78" s="89">
        <v>0</v>
      </c>
      <c r="BM78" s="89">
        <v>0</v>
      </c>
      <c r="BN78" s="89">
        <v>0</v>
      </c>
      <c r="BO78" s="89">
        <v>0</v>
      </c>
      <c r="BP78" s="89">
        <v>0</v>
      </c>
      <c r="BQ78" s="89">
        <v>0</v>
      </c>
      <c r="BR78" s="89">
        <v>0</v>
      </c>
      <c r="BS78" s="89">
        <v>0</v>
      </c>
      <c r="BT78" s="89">
        <v>0</v>
      </c>
      <c r="BU78" s="89">
        <v>0</v>
      </c>
      <c r="BV78" s="89">
        <v>0</v>
      </c>
      <c r="BW78" s="89">
        <v>0</v>
      </c>
      <c r="BX78" s="61">
        <f t="shared" si="1"/>
        <v>1150</v>
      </c>
    </row>
    <row r="79" spans="1:76" ht="12.75">
      <c r="A79" s="6">
        <v>75</v>
      </c>
      <c r="B79" s="6" t="s">
        <v>192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  <c r="BD79" s="89">
        <v>493.34</v>
      </c>
      <c r="BE79" s="89">
        <v>882.48</v>
      </c>
      <c r="BF79" s="89">
        <v>1294.54</v>
      </c>
      <c r="BG79" s="89">
        <v>2015.57</v>
      </c>
      <c r="BH79" s="89">
        <v>3913.34</v>
      </c>
      <c r="BI79" s="89">
        <v>4675.52</v>
      </c>
      <c r="BJ79" s="89">
        <v>7243.43</v>
      </c>
      <c r="BK79" s="89">
        <v>0</v>
      </c>
      <c r="BL79" s="89">
        <v>0</v>
      </c>
      <c r="BM79" s="89">
        <v>0</v>
      </c>
      <c r="BN79" s="89">
        <v>0</v>
      </c>
      <c r="BO79" s="89">
        <v>0</v>
      </c>
      <c r="BP79" s="89">
        <v>0</v>
      </c>
      <c r="BQ79" s="89">
        <v>0</v>
      </c>
      <c r="BR79" s="89">
        <v>0</v>
      </c>
      <c r="BS79" s="89">
        <v>0</v>
      </c>
      <c r="BT79" s="89">
        <v>0</v>
      </c>
      <c r="BU79" s="89">
        <v>0</v>
      </c>
      <c r="BV79" s="89">
        <v>0</v>
      </c>
      <c r="BW79" s="89">
        <v>0</v>
      </c>
      <c r="BX79" s="61">
        <f t="shared" si="1"/>
        <v>20518.22</v>
      </c>
    </row>
    <row r="80" spans="1:76" ht="12.75">
      <c r="A80" s="6">
        <v>99</v>
      </c>
      <c r="B80" s="80" t="s">
        <v>2</v>
      </c>
      <c r="C80" s="81">
        <f>ROUND(SUM(C5:C79),2)</f>
        <v>14616.79</v>
      </c>
      <c r="D80" s="81">
        <f aca="true" t="shared" si="2" ref="D80:BO80">ROUND(SUM(D5:D79),2)</f>
        <v>18997.69</v>
      </c>
      <c r="E80" s="81">
        <f t="shared" si="2"/>
        <v>27221.52</v>
      </c>
      <c r="F80" s="81">
        <f t="shared" si="2"/>
        <v>34503.09</v>
      </c>
      <c r="G80" s="81">
        <f t="shared" si="2"/>
        <v>43395.58</v>
      </c>
      <c r="H80" s="81">
        <f t="shared" si="2"/>
        <v>44342.43</v>
      </c>
      <c r="I80" s="81">
        <f t="shared" si="2"/>
        <v>45353.19</v>
      </c>
      <c r="J80" s="81">
        <f t="shared" si="2"/>
        <v>43658.89</v>
      </c>
      <c r="K80" s="81">
        <f t="shared" si="2"/>
        <v>44357.55</v>
      </c>
      <c r="L80" s="81">
        <f t="shared" si="2"/>
        <v>41166.49</v>
      </c>
      <c r="M80" s="81">
        <f t="shared" si="2"/>
        <v>39444.67</v>
      </c>
      <c r="N80" s="81">
        <f t="shared" si="2"/>
        <v>33869.39</v>
      </c>
      <c r="O80" s="81">
        <f t="shared" si="2"/>
        <v>30711.98</v>
      </c>
      <c r="P80" s="81">
        <f t="shared" si="2"/>
        <v>27986.13</v>
      </c>
      <c r="Q80" s="81">
        <f t="shared" si="2"/>
        <v>3226.02</v>
      </c>
      <c r="R80" s="81">
        <f t="shared" si="2"/>
        <v>1360.55</v>
      </c>
      <c r="S80" s="81">
        <f t="shared" si="2"/>
        <v>1264.46</v>
      </c>
      <c r="T80" s="81">
        <f t="shared" si="2"/>
        <v>1323.92</v>
      </c>
      <c r="U80" s="81">
        <f t="shared" si="2"/>
        <v>1369.03</v>
      </c>
      <c r="V80" s="81">
        <f t="shared" si="2"/>
        <v>1142.61</v>
      </c>
      <c r="W80" s="81">
        <f t="shared" si="2"/>
        <v>1196.59</v>
      </c>
      <c r="X80" s="81">
        <f t="shared" si="2"/>
        <v>1188.36</v>
      </c>
      <c r="Y80" s="81">
        <f t="shared" si="2"/>
        <v>1234.96</v>
      </c>
      <c r="Z80" s="81">
        <f t="shared" si="2"/>
        <v>1309.45</v>
      </c>
      <c r="AA80" s="81">
        <f t="shared" si="2"/>
        <v>1245.86</v>
      </c>
      <c r="AB80" s="81">
        <f t="shared" si="2"/>
        <v>1210.35</v>
      </c>
      <c r="AC80" s="81">
        <f t="shared" si="2"/>
        <v>990.56</v>
      </c>
      <c r="AD80" s="81">
        <f t="shared" si="2"/>
        <v>2419.18</v>
      </c>
      <c r="AE80" s="81">
        <f t="shared" si="2"/>
        <v>525.31</v>
      </c>
      <c r="AF80" s="81">
        <f t="shared" si="2"/>
        <v>297.93</v>
      </c>
      <c r="AG80" s="81">
        <f t="shared" si="2"/>
        <v>313.15</v>
      </c>
      <c r="AH80" s="81">
        <f t="shared" si="2"/>
        <v>317.82</v>
      </c>
      <c r="AI80" s="81">
        <f t="shared" si="2"/>
        <v>375.75</v>
      </c>
      <c r="AJ80" s="81">
        <f t="shared" si="2"/>
        <v>335.84</v>
      </c>
      <c r="AK80" s="81">
        <f t="shared" si="2"/>
        <v>442.39</v>
      </c>
      <c r="AL80" s="81">
        <f t="shared" si="2"/>
        <v>362.93</v>
      </c>
      <c r="AM80" s="81">
        <f t="shared" si="2"/>
        <v>388.52</v>
      </c>
      <c r="AN80" s="81">
        <f t="shared" si="2"/>
        <v>474.39</v>
      </c>
      <c r="AO80" s="81">
        <f t="shared" si="2"/>
        <v>510.11</v>
      </c>
      <c r="AP80" s="81">
        <f t="shared" si="2"/>
        <v>400.93</v>
      </c>
      <c r="AQ80" s="81">
        <f t="shared" si="2"/>
        <v>409.83</v>
      </c>
      <c r="AR80" s="81">
        <f t="shared" si="2"/>
        <v>963.51</v>
      </c>
      <c r="AS80" s="81">
        <f t="shared" si="2"/>
        <v>17013.97</v>
      </c>
      <c r="AT80" s="81">
        <f t="shared" si="2"/>
        <v>15613.21</v>
      </c>
      <c r="AU80" s="81">
        <f t="shared" si="2"/>
        <v>17040.06</v>
      </c>
      <c r="AV80" s="81">
        <f t="shared" si="2"/>
        <v>22872.71</v>
      </c>
      <c r="AW80" s="81">
        <f t="shared" si="2"/>
        <v>2582.75</v>
      </c>
      <c r="AX80" s="81">
        <f t="shared" si="2"/>
        <v>149774.94</v>
      </c>
      <c r="AY80" s="81">
        <f t="shared" si="2"/>
        <v>143513.04</v>
      </c>
      <c r="AZ80" s="81">
        <f t="shared" si="2"/>
        <v>143065.45</v>
      </c>
      <c r="BA80" s="81">
        <f t="shared" si="2"/>
        <v>146075.57</v>
      </c>
      <c r="BB80" s="81">
        <f t="shared" si="2"/>
        <v>143111.95</v>
      </c>
      <c r="BC80" s="81">
        <f t="shared" si="2"/>
        <v>141474.12</v>
      </c>
      <c r="BD80" s="81">
        <f t="shared" si="2"/>
        <v>145111.64</v>
      </c>
      <c r="BE80" s="81">
        <f t="shared" si="2"/>
        <v>148638.8</v>
      </c>
      <c r="BF80" s="81">
        <f t="shared" si="2"/>
        <v>147719</v>
      </c>
      <c r="BG80" s="81">
        <f t="shared" si="2"/>
        <v>153729.86</v>
      </c>
      <c r="BH80" s="81">
        <f t="shared" si="2"/>
        <v>139528.79</v>
      </c>
      <c r="BI80" s="81">
        <f t="shared" si="2"/>
        <v>134765.63</v>
      </c>
      <c r="BJ80" s="81">
        <f t="shared" si="2"/>
        <v>117039.41</v>
      </c>
      <c r="BK80" s="81">
        <f t="shared" si="2"/>
        <v>29917.34</v>
      </c>
      <c r="BL80" s="81">
        <f t="shared" si="2"/>
        <v>25168.67</v>
      </c>
      <c r="BM80" s="81">
        <f t="shared" si="2"/>
        <v>18459.32</v>
      </c>
      <c r="BN80" s="81">
        <f t="shared" si="2"/>
        <v>16179.32</v>
      </c>
      <c r="BO80" s="81">
        <f t="shared" si="2"/>
        <v>11450.74</v>
      </c>
      <c r="BP80" s="81">
        <f aca="true" t="shared" si="3" ref="BP80:BX80">ROUND(SUM(BP5:BP79),2)</f>
        <v>9290.41</v>
      </c>
      <c r="BQ80" s="81">
        <f t="shared" si="3"/>
        <v>7936.16</v>
      </c>
      <c r="BR80" s="81">
        <f t="shared" si="3"/>
        <v>8028.52</v>
      </c>
      <c r="BS80" s="81">
        <f t="shared" si="3"/>
        <v>7807.2</v>
      </c>
      <c r="BT80" s="81">
        <f t="shared" si="3"/>
        <v>8840.2</v>
      </c>
      <c r="BU80" s="81">
        <f t="shared" si="3"/>
        <v>7932.1</v>
      </c>
      <c r="BV80" s="81">
        <f t="shared" si="3"/>
        <v>7313.64</v>
      </c>
      <c r="BW80" s="81">
        <f t="shared" si="3"/>
        <v>4786.51</v>
      </c>
      <c r="BX80" s="81">
        <f t="shared" si="3"/>
        <v>2608006.73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&amp;L4/13/09
&amp;R0910 BPBG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Q84"/>
  <sheetViews>
    <sheetView zoomScalePageLayoutView="0" workbookViewId="0" topLeftCell="A1">
      <selection activeCell="B10" sqref="B10"/>
    </sheetView>
  </sheetViews>
  <sheetFormatPr defaultColWidth="8.88671875" defaultRowHeight="15"/>
  <cols>
    <col min="1" max="1" width="3.10546875" style="6" customWidth="1"/>
    <col min="2" max="2" width="10.3359375" style="6" bestFit="1" customWidth="1"/>
    <col min="3" max="17" width="9.77734375" style="6" customWidth="1"/>
    <col min="18" max="16384" width="8.88671875" style="6" customWidth="1"/>
  </cols>
  <sheetData>
    <row r="1" ht="12.75">
      <c r="A1" s="47" t="s">
        <v>232</v>
      </c>
    </row>
    <row r="2" ht="12.75">
      <c r="A2" s="74" t="s">
        <v>236</v>
      </c>
    </row>
    <row r="3" ht="12.75">
      <c r="A3" s="47" t="s">
        <v>260</v>
      </c>
    </row>
    <row r="4" spans="1:17" ht="12.75">
      <c r="A4" s="95" t="s">
        <v>0</v>
      </c>
      <c r="B4" s="95" t="s">
        <v>1</v>
      </c>
      <c r="C4" s="96" t="s">
        <v>196</v>
      </c>
      <c r="D4" s="96" t="s">
        <v>197</v>
      </c>
      <c r="E4" s="96" t="s">
        <v>198</v>
      </c>
      <c r="F4" s="96" t="s">
        <v>199</v>
      </c>
      <c r="G4" s="96" t="s">
        <v>200</v>
      </c>
      <c r="H4" s="96" t="s">
        <v>201</v>
      </c>
      <c r="I4" s="96" t="s">
        <v>202</v>
      </c>
      <c r="J4" s="96" t="s">
        <v>203</v>
      </c>
      <c r="K4" s="96" t="s">
        <v>204</v>
      </c>
      <c r="L4" s="96" t="s">
        <v>205</v>
      </c>
      <c r="M4" s="96" t="s">
        <v>206</v>
      </c>
      <c r="N4" s="96" t="s">
        <v>207</v>
      </c>
      <c r="O4" s="96" t="s">
        <v>208</v>
      </c>
      <c r="P4" s="96" t="s">
        <v>209</v>
      </c>
      <c r="Q4" s="96" t="s">
        <v>2</v>
      </c>
    </row>
    <row r="5" spans="1:17" ht="12.75">
      <c r="A5" s="6">
        <v>1</v>
      </c>
      <c r="B5" s="6" t="s">
        <v>3</v>
      </c>
      <c r="C5" s="48">
        <v>195.12</v>
      </c>
      <c r="D5" s="48">
        <v>2032.89</v>
      </c>
      <c r="E5" s="48">
        <v>2027.53</v>
      </c>
      <c r="F5" s="48">
        <v>1950.02</v>
      </c>
      <c r="G5" s="48">
        <v>2140.1099999999997</v>
      </c>
      <c r="H5" s="48">
        <v>1944.8100000000002</v>
      </c>
      <c r="I5" s="48">
        <v>1974.05</v>
      </c>
      <c r="J5" s="48">
        <v>1961.0300000000002</v>
      </c>
      <c r="K5" s="48">
        <v>1978.5000000000002</v>
      </c>
      <c r="L5" s="48">
        <v>2044.44</v>
      </c>
      <c r="M5" s="48">
        <v>2342.6400000000003</v>
      </c>
      <c r="N5" s="48">
        <v>2236.3900000000003</v>
      </c>
      <c r="O5" s="48">
        <v>2340.12</v>
      </c>
      <c r="P5" s="48">
        <v>1732.51</v>
      </c>
      <c r="Q5" s="59">
        <f>ROUND(SUM(C5:P5),2)</f>
        <v>26900.16</v>
      </c>
    </row>
    <row r="6" spans="1:17" ht="12.75">
      <c r="A6" s="6">
        <v>2</v>
      </c>
      <c r="B6" s="6" t="s">
        <v>4</v>
      </c>
      <c r="C6" s="48">
        <v>11.3</v>
      </c>
      <c r="D6" s="48">
        <v>465.02</v>
      </c>
      <c r="E6" s="48">
        <v>409.32000000000005</v>
      </c>
      <c r="F6" s="48">
        <v>435.17</v>
      </c>
      <c r="G6" s="48">
        <v>425.47999999999996</v>
      </c>
      <c r="H6" s="48">
        <v>409.7</v>
      </c>
      <c r="I6" s="48">
        <v>360.96999999999997</v>
      </c>
      <c r="J6" s="48">
        <v>375.96</v>
      </c>
      <c r="K6" s="48">
        <v>410.18</v>
      </c>
      <c r="L6" s="48">
        <v>285.2</v>
      </c>
      <c r="M6" s="48">
        <v>371.40999999999997</v>
      </c>
      <c r="N6" s="48">
        <v>342.15</v>
      </c>
      <c r="O6" s="48">
        <v>318.65</v>
      </c>
      <c r="P6" s="48">
        <v>291.28</v>
      </c>
      <c r="Q6" s="59">
        <f aca="true" t="shared" si="0" ref="Q6:Q69">ROUND(SUM(C6:P6),2)</f>
        <v>4911.79</v>
      </c>
    </row>
    <row r="7" spans="1:17" ht="12.75">
      <c r="A7" s="6">
        <v>3</v>
      </c>
      <c r="B7" s="6" t="s">
        <v>5</v>
      </c>
      <c r="C7" s="90">
        <v>233.42</v>
      </c>
      <c r="D7" s="90">
        <v>2152.71</v>
      </c>
      <c r="E7" s="90">
        <v>1973.33</v>
      </c>
      <c r="F7" s="90">
        <v>1946.16</v>
      </c>
      <c r="G7" s="90">
        <v>1972.75</v>
      </c>
      <c r="H7" s="90">
        <v>1982.46</v>
      </c>
      <c r="I7" s="90">
        <v>1948.12</v>
      </c>
      <c r="J7" s="90">
        <v>1899.8</v>
      </c>
      <c r="K7" s="90">
        <v>1965.26</v>
      </c>
      <c r="L7" s="90">
        <v>1951.8400000000001</v>
      </c>
      <c r="M7" s="90">
        <v>1870.66</v>
      </c>
      <c r="N7" s="90">
        <v>1849.95</v>
      </c>
      <c r="O7" s="90">
        <v>1726.1100000000001</v>
      </c>
      <c r="P7" s="90">
        <v>1546.23</v>
      </c>
      <c r="Q7" s="59">
        <f t="shared" si="0"/>
        <v>25018.8</v>
      </c>
    </row>
    <row r="8" spans="1:17" ht="12.75">
      <c r="A8" s="6">
        <v>4</v>
      </c>
      <c r="B8" s="6" t="s">
        <v>6</v>
      </c>
      <c r="C8" s="90">
        <v>20.15</v>
      </c>
      <c r="D8" s="90">
        <v>284.28999999999996</v>
      </c>
      <c r="E8" s="90">
        <v>205.53</v>
      </c>
      <c r="F8" s="90">
        <v>254.14</v>
      </c>
      <c r="G8" s="90">
        <v>247.92</v>
      </c>
      <c r="H8" s="90">
        <v>264.07</v>
      </c>
      <c r="I8" s="90">
        <v>241.82</v>
      </c>
      <c r="J8" s="90">
        <v>261.97</v>
      </c>
      <c r="K8" s="90">
        <v>256.78999999999996</v>
      </c>
      <c r="L8" s="90">
        <v>223.85000000000002</v>
      </c>
      <c r="M8" s="90">
        <v>278.05</v>
      </c>
      <c r="N8" s="90">
        <v>244.09</v>
      </c>
      <c r="O8" s="90">
        <v>238.84</v>
      </c>
      <c r="P8" s="90">
        <v>120.72</v>
      </c>
      <c r="Q8" s="59">
        <f t="shared" si="0"/>
        <v>3142.23</v>
      </c>
    </row>
    <row r="9" spans="1:17" ht="12.75">
      <c r="A9" s="6">
        <v>5</v>
      </c>
      <c r="B9" s="6" t="s">
        <v>7</v>
      </c>
      <c r="C9" s="90">
        <v>548.8299999999999</v>
      </c>
      <c r="D9" s="90">
        <v>5653.72</v>
      </c>
      <c r="E9" s="90">
        <v>5123.910000000001</v>
      </c>
      <c r="F9" s="90">
        <v>5109.3</v>
      </c>
      <c r="G9" s="90">
        <v>5238.849999999999</v>
      </c>
      <c r="H9" s="90">
        <v>5481.5599999999995</v>
      </c>
      <c r="I9" s="90">
        <v>5305.98</v>
      </c>
      <c r="J9" s="90">
        <v>5247.849999999999</v>
      </c>
      <c r="K9" s="90">
        <v>5599.71</v>
      </c>
      <c r="L9" s="90">
        <v>5358.79</v>
      </c>
      <c r="M9" s="90">
        <v>6395.4800000000005</v>
      </c>
      <c r="N9" s="90">
        <v>5921.5</v>
      </c>
      <c r="O9" s="90">
        <v>4908.37</v>
      </c>
      <c r="P9" s="90">
        <v>4565.94</v>
      </c>
      <c r="Q9" s="59">
        <f t="shared" si="0"/>
        <v>70459.79</v>
      </c>
    </row>
    <row r="10" spans="1:17" ht="12.75">
      <c r="A10" s="6">
        <v>6</v>
      </c>
      <c r="B10" s="6" t="s">
        <v>8</v>
      </c>
      <c r="C10" s="90">
        <v>2599.7200000000003</v>
      </c>
      <c r="D10" s="90">
        <v>17767.49</v>
      </c>
      <c r="E10" s="90">
        <v>18483.280000000002</v>
      </c>
      <c r="F10" s="90">
        <v>18295.149999999998</v>
      </c>
      <c r="G10" s="90">
        <v>19421.9</v>
      </c>
      <c r="H10" s="90">
        <v>19278.06</v>
      </c>
      <c r="I10" s="90">
        <v>19094.36</v>
      </c>
      <c r="J10" s="90">
        <v>19478.489999999998</v>
      </c>
      <c r="K10" s="90">
        <v>20348.86</v>
      </c>
      <c r="L10" s="90">
        <v>19424.010000000002</v>
      </c>
      <c r="M10" s="90">
        <v>22546.899999999998</v>
      </c>
      <c r="N10" s="90">
        <v>19816.53</v>
      </c>
      <c r="O10" s="90">
        <v>18542.28</v>
      </c>
      <c r="P10" s="90">
        <v>17468.45</v>
      </c>
      <c r="Q10" s="59">
        <f t="shared" si="0"/>
        <v>252565.48</v>
      </c>
    </row>
    <row r="11" spans="1:17" ht="12.75">
      <c r="A11" s="6">
        <v>7</v>
      </c>
      <c r="B11" s="6" t="s">
        <v>9</v>
      </c>
      <c r="C11" s="90">
        <v>83.09</v>
      </c>
      <c r="D11" s="90">
        <v>148.34</v>
      </c>
      <c r="E11" s="90">
        <v>177.88</v>
      </c>
      <c r="F11" s="90">
        <v>164.1</v>
      </c>
      <c r="G11" s="90">
        <v>174.51</v>
      </c>
      <c r="H11" s="90">
        <v>186.83</v>
      </c>
      <c r="I11" s="90">
        <v>169.74</v>
      </c>
      <c r="J11" s="90">
        <v>167.16</v>
      </c>
      <c r="K11" s="90">
        <v>169.31</v>
      </c>
      <c r="L11" s="90">
        <v>152.34</v>
      </c>
      <c r="M11" s="90">
        <v>155.28</v>
      </c>
      <c r="N11" s="90">
        <v>138.92000000000002</v>
      </c>
      <c r="O11" s="90">
        <v>157.81</v>
      </c>
      <c r="P11" s="90">
        <v>124.5</v>
      </c>
      <c r="Q11" s="59">
        <f t="shared" si="0"/>
        <v>2169.81</v>
      </c>
    </row>
    <row r="12" spans="1:17" ht="12.75">
      <c r="A12" s="6">
        <v>8</v>
      </c>
      <c r="B12" s="6" t="s">
        <v>10</v>
      </c>
      <c r="C12" s="90">
        <v>133.16</v>
      </c>
      <c r="D12" s="90">
        <v>1083.5900000000001</v>
      </c>
      <c r="E12" s="90">
        <v>1081.23</v>
      </c>
      <c r="F12" s="90">
        <v>1147.27</v>
      </c>
      <c r="G12" s="90">
        <v>1189.05</v>
      </c>
      <c r="H12" s="90">
        <v>1140.75</v>
      </c>
      <c r="I12" s="90">
        <v>1163.5099999999998</v>
      </c>
      <c r="J12" s="90">
        <v>1291.72</v>
      </c>
      <c r="K12" s="90">
        <v>1272.5200000000002</v>
      </c>
      <c r="L12" s="90">
        <v>1446.5199999999998</v>
      </c>
      <c r="M12" s="90">
        <v>1467.43</v>
      </c>
      <c r="N12" s="90">
        <v>1330.7700000000002</v>
      </c>
      <c r="O12" s="90">
        <v>1526.57</v>
      </c>
      <c r="P12" s="90">
        <v>1499.1100000000001</v>
      </c>
      <c r="Q12" s="59">
        <f t="shared" si="0"/>
        <v>16773.2</v>
      </c>
    </row>
    <row r="13" spans="1:17" ht="12.75">
      <c r="A13" s="6">
        <v>9</v>
      </c>
      <c r="B13" s="6" t="s">
        <v>11</v>
      </c>
      <c r="C13" s="90">
        <v>105.65</v>
      </c>
      <c r="D13" s="90">
        <v>1159.1299999999999</v>
      </c>
      <c r="E13" s="90">
        <v>1144.02</v>
      </c>
      <c r="F13" s="90">
        <v>1058.4699999999998</v>
      </c>
      <c r="G13" s="90">
        <v>1111.19</v>
      </c>
      <c r="H13" s="90">
        <v>1174.11</v>
      </c>
      <c r="I13" s="90">
        <v>1132.78</v>
      </c>
      <c r="J13" s="90">
        <v>1196.87</v>
      </c>
      <c r="K13" s="90">
        <v>1248.0399999999997</v>
      </c>
      <c r="L13" s="90">
        <v>1275.26</v>
      </c>
      <c r="M13" s="90">
        <v>1431.07</v>
      </c>
      <c r="N13" s="90">
        <v>1241.34</v>
      </c>
      <c r="O13" s="90">
        <v>1138.46</v>
      </c>
      <c r="P13" s="90">
        <v>1138.62</v>
      </c>
      <c r="Q13" s="59">
        <f t="shared" si="0"/>
        <v>15555.01</v>
      </c>
    </row>
    <row r="14" spans="1:17" ht="12.75">
      <c r="A14" s="6">
        <v>10</v>
      </c>
      <c r="B14" s="6" t="s">
        <v>12</v>
      </c>
      <c r="C14" s="90">
        <v>331.85</v>
      </c>
      <c r="D14" s="90">
        <v>2648.7300000000005</v>
      </c>
      <c r="E14" s="90">
        <v>2560.14</v>
      </c>
      <c r="F14" s="90">
        <v>2536.4900000000002</v>
      </c>
      <c r="G14" s="90">
        <v>2706.2999999999997</v>
      </c>
      <c r="H14" s="90">
        <v>2699.1800000000003</v>
      </c>
      <c r="I14" s="90">
        <v>2683.96</v>
      </c>
      <c r="J14" s="90">
        <v>2811.61</v>
      </c>
      <c r="K14" s="90">
        <v>2722.87</v>
      </c>
      <c r="L14" s="90">
        <v>2807.34</v>
      </c>
      <c r="M14" s="90">
        <v>2761.27</v>
      </c>
      <c r="N14" s="90">
        <v>2894.9300000000003</v>
      </c>
      <c r="O14" s="90">
        <v>3029.2599999999998</v>
      </c>
      <c r="P14" s="90">
        <v>2704.21</v>
      </c>
      <c r="Q14" s="59">
        <f t="shared" si="0"/>
        <v>35898.14</v>
      </c>
    </row>
    <row r="15" spans="1:17" ht="12.75">
      <c r="A15" s="6">
        <v>11</v>
      </c>
      <c r="B15" s="6" t="s">
        <v>13</v>
      </c>
      <c r="C15" s="90">
        <v>384.25</v>
      </c>
      <c r="D15" s="90">
        <v>3505.4</v>
      </c>
      <c r="E15" s="90">
        <v>3305.69</v>
      </c>
      <c r="F15" s="90">
        <v>3394.1400000000003</v>
      </c>
      <c r="G15" s="90">
        <v>3218.2799999999997</v>
      </c>
      <c r="H15" s="90">
        <v>3091.21</v>
      </c>
      <c r="I15" s="90">
        <v>2994.43</v>
      </c>
      <c r="J15" s="90">
        <v>3116.18</v>
      </c>
      <c r="K15" s="90">
        <v>3056.8599999999997</v>
      </c>
      <c r="L15" s="90">
        <v>3109.44</v>
      </c>
      <c r="M15" s="90">
        <v>3265.08</v>
      </c>
      <c r="N15" s="90">
        <v>2738.67</v>
      </c>
      <c r="O15" s="90">
        <v>2789.25</v>
      </c>
      <c r="P15" s="90">
        <v>3623.28</v>
      </c>
      <c r="Q15" s="59">
        <f t="shared" si="0"/>
        <v>41592.16</v>
      </c>
    </row>
    <row r="16" spans="1:17" ht="12.75">
      <c r="A16" s="6">
        <v>12</v>
      </c>
      <c r="B16" s="6" t="s">
        <v>14</v>
      </c>
      <c r="C16" s="90">
        <v>145.14</v>
      </c>
      <c r="D16" s="90">
        <v>908.48</v>
      </c>
      <c r="E16" s="90">
        <v>867.07</v>
      </c>
      <c r="F16" s="90">
        <v>850.4300000000001</v>
      </c>
      <c r="G16" s="90">
        <v>804.2900000000001</v>
      </c>
      <c r="H16" s="90">
        <v>875.22</v>
      </c>
      <c r="I16" s="90">
        <v>775.47</v>
      </c>
      <c r="J16" s="90">
        <v>777.9</v>
      </c>
      <c r="K16" s="90">
        <v>772.7199999999999</v>
      </c>
      <c r="L16" s="90">
        <v>736.5400000000001</v>
      </c>
      <c r="M16" s="90">
        <v>820.4899999999999</v>
      </c>
      <c r="N16" s="90">
        <v>612.08</v>
      </c>
      <c r="O16" s="90">
        <v>640.1</v>
      </c>
      <c r="P16" s="90">
        <v>553.5</v>
      </c>
      <c r="Q16" s="59">
        <f t="shared" si="0"/>
        <v>10139.43</v>
      </c>
    </row>
    <row r="17" spans="1:17" ht="12.75">
      <c r="A17" s="6">
        <v>13</v>
      </c>
      <c r="B17" s="6" t="s">
        <v>71</v>
      </c>
      <c r="C17" s="90">
        <v>2251.0099999999998</v>
      </c>
      <c r="D17" s="90">
        <v>25778.320000000003</v>
      </c>
      <c r="E17" s="90">
        <v>25931.340000000004</v>
      </c>
      <c r="F17" s="90">
        <v>26405.66</v>
      </c>
      <c r="G17" s="90">
        <v>27060.78</v>
      </c>
      <c r="H17" s="90">
        <v>26355.83</v>
      </c>
      <c r="I17" s="90">
        <v>26031.78</v>
      </c>
      <c r="J17" s="90">
        <v>26119.920000000002</v>
      </c>
      <c r="K17" s="90">
        <v>26793.449999999997</v>
      </c>
      <c r="L17" s="90">
        <v>26276.25</v>
      </c>
      <c r="M17" s="90">
        <v>29405.980000000003</v>
      </c>
      <c r="N17" s="90">
        <v>25083.91</v>
      </c>
      <c r="O17" s="90">
        <v>23747.04</v>
      </c>
      <c r="P17" s="90">
        <v>22985.52</v>
      </c>
      <c r="Q17" s="59">
        <f t="shared" si="0"/>
        <v>340226.79</v>
      </c>
    </row>
    <row r="18" spans="1:17" ht="12.75">
      <c r="A18" s="6">
        <v>14</v>
      </c>
      <c r="B18" s="6" t="s">
        <v>72</v>
      </c>
      <c r="C18" s="90">
        <v>59.4</v>
      </c>
      <c r="D18" s="90">
        <v>428.91</v>
      </c>
      <c r="E18" s="90">
        <v>411.38</v>
      </c>
      <c r="F18" s="90">
        <v>424.55</v>
      </c>
      <c r="G18" s="90">
        <v>398.21999999999997</v>
      </c>
      <c r="H18" s="90">
        <v>397.96</v>
      </c>
      <c r="I18" s="90">
        <v>356.03</v>
      </c>
      <c r="J18" s="90">
        <v>328.87</v>
      </c>
      <c r="K18" s="90">
        <v>323.55</v>
      </c>
      <c r="L18" s="90">
        <v>348.13</v>
      </c>
      <c r="M18" s="90">
        <v>519.75</v>
      </c>
      <c r="N18" s="90">
        <v>404.67</v>
      </c>
      <c r="O18" s="90">
        <v>297.69</v>
      </c>
      <c r="P18" s="90">
        <v>247.29</v>
      </c>
      <c r="Q18" s="59">
        <f t="shared" si="0"/>
        <v>4946.4</v>
      </c>
    </row>
    <row r="19" spans="1:17" ht="12.75">
      <c r="A19" s="6">
        <v>15</v>
      </c>
      <c r="B19" s="6" t="s">
        <v>16</v>
      </c>
      <c r="C19" s="90">
        <v>55.550000000000004</v>
      </c>
      <c r="D19" s="90">
        <v>212.87</v>
      </c>
      <c r="E19" s="90">
        <v>166.01000000000002</v>
      </c>
      <c r="F19" s="90">
        <v>159.81</v>
      </c>
      <c r="G19" s="90">
        <v>179.16</v>
      </c>
      <c r="H19" s="90">
        <v>167.08</v>
      </c>
      <c r="I19" s="90">
        <v>154.08</v>
      </c>
      <c r="J19" s="90">
        <v>144.93</v>
      </c>
      <c r="K19" s="90">
        <v>139.8</v>
      </c>
      <c r="L19" s="90">
        <v>128.18</v>
      </c>
      <c r="M19" s="90">
        <v>164.98000000000002</v>
      </c>
      <c r="N19" s="90">
        <v>127.12</v>
      </c>
      <c r="O19" s="90">
        <v>137.9</v>
      </c>
      <c r="P19" s="90">
        <v>122.08</v>
      </c>
      <c r="Q19" s="59">
        <f t="shared" si="0"/>
        <v>2059.55</v>
      </c>
    </row>
    <row r="20" spans="1:17" ht="12.75">
      <c r="A20" s="6">
        <v>16</v>
      </c>
      <c r="B20" s="6" t="s">
        <v>17</v>
      </c>
      <c r="C20" s="90">
        <v>911.1500000000001</v>
      </c>
      <c r="D20" s="90">
        <v>10540.960000000001</v>
      </c>
      <c r="E20" s="90">
        <v>10347.869999999999</v>
      </c>
      <c r="F20" s="90">
        <v>10191.76</v>
      </c>
      <c r="G20" s="90">
        <v>10602.64</v>
      </c>
      <c r="H20" s="90">
        <v>9683.470000000001</v>
      </c>
      <c r="I20" s="90">
        <v>9361.5</v>
      </c>
      <c r="J20" s="90">
        <v>9289.6</v>
      </c>
      <c r="K20" s="90">
        <v>9285.52</v>
      </c>
      <c r="L20" s="90">
        <v>8654.900000000001</v>
      </c>
      <c r="M20" s="90">
        <v>9561.51</v>
      </c>
      <c r="N20" s="90">
        <v>8740.34</v>
      </c>
      <c r="O20" s="90">
        <v>8636.78</v>
      </c>
      <c r="P20" s="90">
        <v>7533.3099999999995</v>
      </c>
      <c r="Q20" s="59">
        <f t="shared" si="0"/>
        <v>123341.31</v>
      </c>
    </row>
    <row r="21" spans="1:17" ht="12.75">
      <c r="A21" s="6">
        <v>17</v>
      </c>
      <c r="B21" s="6" t="s">
        <v>18</v>
      </c>
      <c r="C21" s="90">
        <v>371.7</v>
      </c>
      <c r="D21" s="90">
        <v>3281.2200000000003</v>
      </c>
      <c r="E21" s="90">
        <v>3097.1800000000003</v>
      </c>
      <c r="F21" s="90">
        <v>3084.79</v>
      </c>
      <c r="G21" s="90">
        <v>3287.24</v>
      </c>
      <c r="H21" s="90">
        <v>3026.7000000000003</v>
      </c>
      <c r="I21" s="90">
        <v>3066.55</v>
      </c>
      <c r="J21" s="90">
        <v>2871.61</v>
      </c>
      <c r="K21" s="90">
        <v>3036.9700000000003</v>
      </c>
      <c r="L21" s="90">
        <v>2901.2999999999997</v>
      </c>
      <c r="M21" s="90">
        <v>3608.6699999999996</v>
      </c>
      <c r="N21" s="90">
        <v>2947.42</v>
      </c>
      <c r="O21" s="90">
        <v>2407.91</v>
      </c>
      <c r="P21" s="90">
        <v>2339.9500000000003</v>
      </c>
      <c r="Q21" s="59">
        <f t="shared" si="0"/>
        <v>39329.21</v>
      </c>
    </row>
    <row r="22" spans="1:17" ht="12.75">
      <c r="A22" s="6">
        <v>18</v>
      </c>
      <c r="B22" s="6" t="s">
        <v>19</v>
      </c>
      <c r="C22" s="90">
        <v>75.44000000000001</v>
      </c>
      <c r="D22" s="90">
        <v>1007.3199999999999</v>
      </c>
      <c r="E22" s="90">
        <v>1005.1500000000001</v>
      </c>
      <c r="F22" s="90">
        <v>1016.9100000000001</v>
      </c>
      <c r="G22" s="90">
        <v>993.0999999999999</v>
      </c>
      <c r="H22" s="90">
        <v>1037.81</v>
      </c>
      <c r="I22" s="90">
        <v>980.4</v>
      </c>
      <c r="J22" s="90">
        <v>1030.95</v>
      </c>
      <c r="K22" s="90">
        <v>1049.17</v>
      </c>
      <c r="L22" s="90">
        <v>994.01</v>
      </c>
      <c r="M22" s="90">
        <v>1193.79</v>
      </c>
      <c r="N22" s="90">
        <v>965.97</v>
      </c>
      <c r="O22" s="90">
        <v>867.68</v>
      </c>
      <c r="P22" s="90">
        <v>832.3000000000001</v>
      </c>
      <c r="Q22" s="59">
        <f t="shared" si="0"/>
        <v>13050</v>
      </c>
    </row>
    <row r="23" spans="1:17" ht="12.75">
      <c r="A23" s="6">
        <v>19</v>
      </c>
      <c r="B23" s="6" t="s">
        <v>20</v>
      </c>
      <c r="C23" s="90">
        <v>22.11</v>
      </c>
      <c r="D23" s="90">
        <v>137.06</v>
      </c>
      <c r="E23" s="90">
        <v>107.1</v>
      </c>
      <c r="F23" s="90">
        <v>107.7</v>
      </c>
      <c r="G23" s="90">
        <v>95.26</v>
      </c>
      <c r="H23" s="90">
        <v>115.1</v>
      </c>
      <c r="I23" s="90">
        <v>104.7</v>
      </c>
      <c r="J23" s="90">
        <v>109.47</v>
      </c>
      <c r="K23" s="90">
        <v>92.7</v>
      </c>
      <c r="L23" s="90">
        <v>72.38</v>
      </c>
      <c r="M23" s="90">
        <v>81.43</v>
      </c>
      <c r="N23" s="90">
        <v>71.04</v>
      </c>
      <c r="O23" s="90">
        <v>62.28999999999999</v>
      </c>
      <c r="P23" s="90">
        <v>58.690000000000005</v>
      </c>
      <c r="Q23" s="59">
        <f t="shared" si="0"/>
        <v>1237.03</v>
      </c>
    </row>
    <row r="24" spans="1:17" ht="12.75">
      <c r="A24" s="6">
        <v>20</v>
      </c>
      <c r="B24" s="6" t="s">
        <v>21</v>
      </c>
      <c r="C24" s="90">
        <v>123.42</v>
      </c>
      <c r="D24" s="90">
        <v>539.6600000000001</v>
      </c>
      <c r="E24" s="90">
        <v>541.11</v>
      </c>
      <c r="F24" s="90">
        <v>502.17</v>
      </c>
      <c r="G24" s="90">
        <v>625.5400000000001</v>
      </c>
      <c r="H24" s="90">
        <v>417.66</v>
      </c>
      <c r="I24" s="90">
        <v>482.1499999999999</v>
      </c>
      <c r="J24" s="90">
        <v>438.36999999999995</v>
      </c>
      <c r="K24" s="90">
        <v>432.21000000000004</v>
      </c>
      <c r="L24" s="90">
        <v>415.84</v>
      </c>
      <c r="M24" s="90">
        <v>333.86000000000007</v>
      </c>
      <c r="N24" s="90">
        <v>356.46</v>
      </c>
      <c r="O24" s="90">
        <v>335.37</v>
      </c>
      <c r="P24" s="90">
        <v>306.40000000000003</v>
      </c>
      <c r="Q24" s="59">
        <f t="shared" si="0"/>
        <v>5850.22</v>
      </c>
    </row>
    <row r="25" spans="1:17" ht="12.75">
      <c r="A25" s="6">
        <v>21</v>
      </c>
      <c r="B25" s="6" t="s">
        <v>22</v>
      </c>
      <c r="C25" s="90">
        <v>56.64</v>
      </c>
      <c r="D25" s="90">
        <v>203.20999999999998</v>
      </c>
      <c r="E25" s="90">
        <v>202.08</v>
      </c>
      <c r="F25" s="90">
        <v>214.41</v>
      </c>
      <c r="G25" s="90">
        <v>191.62</v>
      </c>
      <c r="H25" s="90">
        <v>208.39000000000001</v>
      </c>
      <c r="I25" s="90">
        <v>190.36</v>
      </c>
      <c r="J25" s="90">
        <v>215.5</v>
      </c>
      <c r="K25" s="90">
        <v>190.18</v>
      </c>
      <c r="L25" s="90">
        <v>200.26</v>
      </c>
      <c r="M25" s="90">
        <v>226.9</v>
      </c>
      <c r="N25" s="90">
        <v>181.13999999999996</v>
      </c>
      <c r="O25" s="90">
        <v>157.64</v>
      </c>
      <c r="P25" s="90">
        <v>173.73000000000002</v>
      </c>
      <c r="Q25" s="59">
        <f t="shared" si="0"/>
        <v>2612.06</v>
      </c>
    </row>
    <row r="26" spans="1:17" ht="12.75">
      <c r="A26" s="6">
        <v>22</v>
      </c>
      <c r="B26" s="6" t="s">
        <v>23</v>
      </c>
      <c r="C26" s="90">
        <v>12.33</v>
      </c>
      <c r="D26" s="90">
        <v>164.42999999999998</v>
      </c>
      <c r="E26" s="90">
        <v>117.13</v>
      </c>
      <c r="F26" s="90">
        <v>137.39000000000001</v>
      </c>
      <c r="G26" s="90">
        <v>117.07</v>
      </c>
      <c r="H26" s="90">
        <v>131.42</v>
      </c>
      <c r="I26" s="90">
        <v>113.04</v>
      </c>
      <c r="J26" s="90">
        <v>140.37</v>
      </c>
      <c r="K26" s="90">
        <v>104.47</v>
      </c>
      <c r="L26" s="90">
        <v>80.53</v>
      </c>
      <c r="M26" s="90">
        <v>110.4</v>
      </c>
      <c r="N26" s="90">
        <v>58.07</v>
      </c>
      <c r="O26" s="90">
        <v>54.11</v>
      </c>
      <c r="P26" s="90">
        <v>41.489999999999995</v>
      </c>
      <c r="Q26" s="59">
        <f t="shared" si="0"/>
        <v>1382.25</v>
      </c>
    </row>
    <row r="27" spans="1:17" ht="12.75">
      <c r="A27" s="6">
        <v>23</v>
      </c>
      <c r="B27" s="6" t="s">
        <v>24</v>
      </c>
      <c r="C27" s="90">
        <v>26</v>
      </c>
      <c r="D27" s="90">
        <v>113.42</v>
      </c>
      <c r="E27" s="90">
        <v>115.97</v>
      </c>
      <c r="F27" s="90">
        <v>127.02999999999999</v>
      </c>
      <c r="G27" s="90">
        <v>141.02</v>
      </c>
      <c r="H27" s="90">
        <v>151.34</v>
      </c>
      <c r="I27" s="90">
        <v>156.14</v>
      </c>
      <c r="J27" s="90">
        <v>147.35999999999999</v>
      </c>
      <c r="K27" s="90">
        <v>169.52</v>
      </c>
      <c r="L27" s="90">
        <v>148.77</v>
      </c>
      <c r="M27" s="90">
        <v>160.94</v>
      </c>
      <c r="N27" s="90">
        <v>194.07999999999998</v>
      </c>
      <c r="O27" s="90">
        <v>178.14</v>
      </c>
      <c r="P27" s="90">
        <v>158.26999999999998</v>
      </c>
      <c r="Q27" s="59">
        <f t="shared" si="0"/>
        <v>1988</v>
      </c>
    </row>
    <row r="28" spans="1:17" ht="12.75">
      <c r="A28" s="6">
        <v>24</v>
      </c>
      <c r="B28" s="6" t="s">
        <v>25</v>
      </c>
      <c r="C28" s="90">
        <v>18.48</v>
      </c>
      <c r="D28" s="90">
        <v>183.42</v>
      </c>
      <c r="E28" s="90">
        <v>140.85000000000002</v>
      </c>
      <c r="F28" s="90">
        <v>174</v>
      </c>
      <c r="G28" s="90">
        <v>161.44</v>
      </c>
      <c r="H28" s="90">
        <v>125</v>
      </c>
      <c r="I28" s="90">
        <v>135.08</v>
      </c>
      <c r="J28" s="90">
        <v>133.62</v>
      </c>
      <c r="K28" s="90">
        <v>123.80000000000001</v>
      </c>
      <c r="L28" s="90">
        <v>130.26</v>
      </c>
      <c r="M28" s="90">
        <v>131.62</v>
      </c>
      <c r="N28" s="90">
        <v>91.92</v>
      </c>
      <c r="O28" s="90">
        <v>109.55000000000001</v>
      </c>
      <c r="P28" s="90">
        <v>97.92</v>
      </c>
      <c r="Q28" s="59">
        <f t="shared" si="0"/>
        <v>1756.96</v>
      </c>
    </row>
    <row r="29" spans="1:17" ht="12.75">
      <c r="A29" s="6">
        <v>25</v>
      </c>
      <c r="B29" s="6" t="s">
        <v>26</v>
      </c>
      <c r="C29" s="90">
        <v>36.38</v>
      </c>
      <c r="D29" s="90">
        <v>488.85</v>
      </c>
      <c r="E29" s="90">
        <v>485.56000000000006</v>
      </c>
      <c r="F29" s="90">
        <v>429.28999999999996</v>
      </c>
      <c r="G29" s="90">
        <v>442.12</v>
      </c>
      <c r="H29" s="90">
        <v>417.28</v>
      </c>
      <c r="I29" s="90">
        <v>379.29</v>
      </c>
      <c r="J29" s="90">
        <v>373.74</v>
      </c>
      <c r="K29" s="90">
        <v>395.64</v>
      </c>
      <c r="L29" s="90">
        <v>387.41</v>
      </c>
      <c r="M29" s="90">
        <v>414.01000000000005</v>
      </c>
      <c r="N29" s="90">
        <v>389.65000000000003</v>
      </c>
      <c r="O29" s="90">
        <v>329.94</v>
      </c>
      <c r="P29" s="90">
        <v>194.84</v>
      </c>
      <c r="Q29" s="59">
        <f t="shared" si="0"/>
        <v>5164</v>
      </c>
    </row>
    <row r="30" spans="1:17" ht="12.75">
      <c r="A30" s="6">
        <v>26</v>
      </c>
      <c r="B30" s="6" t="s">
        <v>27</v>
      </c>
      <c r="C30" s="90">
        <v>34.29</v>
      </c>
      <c r="D30" s="90">
        <v>570.97</v>
      </c>
      <c r="E30" s="90">
        <v>543.25</v>
      </c>
      <c r="F30" s="90">
        <v>567.48</v>
      </c>
      <c r="G30" s="90">
        <v>546.3</v>
      </c>
      <c r="H30" s="90">
        <v>522.51</v>
      </c>
      <c r="I30" s="90">
        <v>512.5</v>
      </c>
      <c r="J30" s="90">
        <v>489.42</v>
      </c>
      <c r="K30" s="90">
        <v>531.3100000000001</v>
      </c>
      <c r="L30" s="90">
        <v>426.27</v>
      </c>
      <c r="M30" s="90">
        <v>606.1199999999999</v>
      </c>
      <c r="N30" s="90">
        <v>465.22999999999996</v>
      </c>
      <c r="O30" s="90">
        <v>487.33</v>
      </c>
      <c r="P30" s="90">
        <v>454.36000000000007</v>
      </c>
      <c r="Q30" s="59">
        <f t="shared" si="0"/>
        <v>6757.34</v>
      </c>
    </row>
    <row r="31" spans="1:17" ht="12.75">
      <c r="A31" s="6">
        <v>27</v>
      </c>
      <c r="B31" s="6" t="s">
        <v>28</v>
      </c>
      <c r="C31" s="90">
        <v>188.57999999999998</v>
      </c>
      <c r="D31" s="90">
        <v>1593.68</v>
      </c>
      <c r="E31" s="90">
        <v>1616.8</v>
      </c>
      <c r="F31" s="90">
        <v>1638.2</v>
      </c>
      <c r="G31" s="90">
        <v>1886.66</v>
      </c>
      <c r="H31" s="90">
        <v>1826.69</v>
      </c>
      <c r="I31" s="90">
        <v>1777.87</v>
      </c>
      <c r="J31" s="90">
        <v>1789.1399999999999</v>
      </c>
      <c r="K31" s="90">
        <v>1706.7</v>
      </c>
      <c r="L31" s="90">
        <v>1805.6099999999997</v>
      </c>
      <c r="M31" s="90">
        <v>2127.08</v>
      </c>
      <c r="N31" s="90">
        <v>1669.51</v>
      </c>
      <c r="O31" s="90">
        <v>1604.59</v>
      </c>
      <c r="P31" s="90">
        <v>1297.55</v>
      </c>
      <c r="Q31" s="59">
        <f t="shared" si="0"/>
        <v>22528.66</v>
      </c>
    </row>
    <row r="32" spans="1:17" ht="12.75">
      <c r="A32" s="6">
        <v>28</v>
      </c>
      <c r="B32" s="6" t="s">
        <v>29</v>
      </c>
      <c r="C32" s="90">
        <v>89.56</v>
      </c>
      <c r="D32" s="90">
        <v>1015.02</v>
      </c>
      <c r="E32" s="90">
        <v>1001.26</v>
      </c>
      <c r="F32" s="90">
        <v>985.86</v>
      </c>
      <c r="G32" s="90">
        <v>967.7599999999999</v>
      </c>
      <c r="H32" s="90">
        <v>920.44</v>
      </c>
      <c r="I32" s="90">
        <v>946.4899999999999</v>
      </c>
      <c r="J32" s="90">
        <v>983.02</v>
      </c>
      <c r="K32" s="90">
        <v>920.92</v>
      </c>
      <c r="L32" s="90">
        <v>920.03</v>
      </c>
      <c r="M32" s="90">
        <v>1129.17</v>
      </c>
      <c r="N32" s="90">
        <v>925.04</v>
      </c>
      <c r="O32" s="90">
        <v>711.92</v>
      </c>
      <c r="P32" s="90">
        <v>678.76</v>
      </c>
      <c r="Q32" s="59">
        <f t="shared" si="0"/>
        <v>12195.25</v>
      </c>
    </row>
    <row r="33" spans="1:17" ht="12.75">
      <c r="A33" s="6">
        <v>29</v>
      </c>
      <c r="B33" s="6" t="s">
        <v>30</v>
      </c>
      <c r="C33" s="90">
        <v>1312.47</v>
      </c>
      <c r="D33" s="90">
        <v>14883.8</v>
      </c>
      <c r="E33" s="90">
        <v>15078.080000000002</v>
      </c>
      <c r="F33" s="90">
        <v>14458.74</v>
      </c>
      <c r="G33" s="90">
        <v>15279.04</v>
      </c>
      <c r="H33" s="90">
        <v>15056.939999999999</v>
      </c>
      <c r="I33" s="90">
        <v>14812.49</v>
      </c>
      <c r="J33" s="90">
        <v>14864.4</v>
      </c>
      <c r="K33" s="90">
        <v>14788.53</v>
      </c>
      <c r="L33" s="90">
        <v>14759.59</v>
      </c>
      <c r="M33" s="90">
        <v>15082.88</v>
      </c>
      <c r="N33" s="90">
        <v>13777.73</v>
      </c>
      <c r="O33" s="90">
        <v>13020.109999999999</v>
      </c>
      <c r="P33" s="90">
        <v>11052.33</v>
      </c>
      <c r="Q33" s="59">
        <f t="shared" si="0"/>
        <v>188227.13</v>
      </c>
    </row>
    <row r="34" spans="1:17" ht="12.75">
      <c r="A34" s="6">
        <v>30</v>
      </c>
      <c r="B34" s="6" t="s">
        <v>31</v>
      </c>
      <c r="C34" s="90">
        <v>14.93</v>
      </c>
      <c r="D34" s="90">
        <v>297</v>
      </c>
      <c r="E34" s="90">
        <v>266.59999999999997</v>
      </c>
      <c r="F34" s="90">
        <v>276.34000000000003</v>
      </c>
      <c r="G34" s="90">
        <v>240.79000000000002</v>
      </c>
      <c r="H34" s="90">
        <v>263.57</v>
      </c>
      <c r="I34" s="90">
        <v>242.11</v>
      </c>
      <c r="J34" s="90">
        <v>239.75</v>
      </c>
      <c r="K34" s="90">
        <v>273.27000000000004</v>
      </c>
      <c r="L34" s="90">
        <v>273.43</v>
      </c>
      <c r="M34" s="90">
        <v>290.85</v>
      </c>
      <c r="N34" s="90">
        <v>253.46999999999997</v>
      </c>
      <c r="O34" s="90">
        <v>213.91</v>
      </c>
      <c r="P34" s="90">
        <v>198.7</v>
      </c>
      <c r="Q34" s="59">
        <f t="shared" si="0"/>
        <v>3344.72</v>
      </c>
    </row>
    <row r="35" spans="1:17" ht="12.75">
      <c r="A35" s="6">
        <v>31</v>
      </c>
      <c r="B35" s="6" t="s">
        <v>32</v>
      </c>
      <c r="C35" s="90">
        <v>97.55000000000001</v>
      </c>
      <c r="D35" s="90">
        <v>1348.9899999999998</v>
      </c>
      <c r="E35" s="90">
        <v>1363.86</v>
      </c>
      <c r="F35" s="90">
        <v>1304.08</v>
      </c>
      <c r="G35" s="90">
        <v>1330.24</v>
      </c>
      <c r="H35" s="90">
        <v>1305.35</v>
      </c>
      <c r="I35" s="90">
        <v>1362.9</v>
      </c>
      <c r="J35" s="90">
        <v>1372.2600000000002</v>
      </c>
      <c r="K35" s="90">
        <v>1347.18</v>
      </c>
      <c r="L35" s="90">
        <v>1337.98</v>
      </c>
      <c r="M35" s="90">
        <v>1884.9499999999998</v>
      </c>
      <c r="N35" s="90">
        <v>1272.09</v>
      </c>
      <c r="O35" s="90">
        <v>1181.35</v>
      </c>
      <c r="P35" s="90">
        <v>1131.88</v>
      </c>
      <c r="Q35" s="59">
        <f t="shared" si="0"/>
        <v>17640.66</v>
      </c>
    </row>
    <row r="36" spans="1:17" ht="12.75">
      <c r="A36" s="6">
        <v>32</v>
      </c>
      <c r="B36" s="6" t="s">
        <v>33</v>
      </c>
      <c r="C36" s="90">
        <v>98.65</v>
      </c>
      <c r="D36" s="90">
        <v>622.68</v>
      </c>
      <c r="E36" s="90">
        <v>598.42</v>
      </c>
      <c r="F36" s="90">
        <v>567.27</v>
      </c>
      <c r="G36" s="90">
        <v>572.39</v>
      </c>
      <c r="H36" s="90">
        <v>539.9200000000001</v>
      </c>
      <c r="I36" s="90">
        <v>524.0899999999999</v>
      </c>
      <c r="J36" s="90">
        <v>564.96</v>
      </c>
      <c r="K36" s="90">
        <v>501.64000000000004</v>
      </c>
      <c r="L36" s="90">
        <v>523.27</v>
      </c>
      <c r="M36" s="90">
        <v>550.9499999999999</v>
      </c>
      <c r="N36" s="90">
        <v>507.04999999999995</v>
      </c>
      <c r="O36" s="90">
        <v>400.71999999999997</v>
      </c>
      <c r="P36" s="90">
        <v>453.52</v>
      </c>
      <c r="Q36" s="59">
        <f t="shared" si="0"/>
        <v>7025.53</v>
      </c>
    </row>
    <row r="37" spans="1:17" ht="12.75">
      <c r="A37" s="6">
        <v>33</v>
      </c>
      <c r="B37" s="6" t="s">
        <v>34</v>
      </c>
      <c r="C37" s="90">
        <v>51.32</v>
      </c>
      <c r="D37" s="90">
        <v>108.41999999999999</v>
      </c>
      <c r="E37" s="90">
        <v>81.68</v>
      </c>
      <c r="F37" s="90">
        <v>78.09</v>
      </c>
      <c r="G37" s="90">
        <v>106.17</v>
      </c>
      <c r="H37" s="90">
        <v>104.99</v>
      </c>
      <c r="I37" s="90">
        <v>71.75</v>
      </c>
      <c r="J37" s="90">
        <v>82.19</v>
      </c>
      <c r="K37" s="90">
        <v>70.79</v>
      </c>
      <c r="L37" s="90">
        <v>98.58000000000001</v>
      </c>
      <c r="M37" s="90">
        <v>92.01</v>
      </c>
      <c r="N37" s="90">
        <v>48.120000000000005</v>
      </c>
      <c r="O37" s="90">
        <v>53.51</v>
      </c>
      <c r="P37" s="90">
        <v>35.17</v>
      </c>
      <c r="Q37" s="59">
        <f t="shared" si="0"/>
        <v>1082.79</v>
      </c>
    </row>
    <row r="38" spans="1:17" ht="12.75">
      <c r="A38" s="6">
        <v>34</v>
      </c>
      <c r="B38" s="6" t="s">
        <v>35</v>
      </c>
      <c r="C38" s="90">
        <v>10.77</v>
      </c>
      <c r="D38" s="90">
        <v>91.61</v>
      </c>
      <c r="E38" s="90">
        <v>88.33</v>
      </c>
      <c r="F38" s="90">
        <v>109.51</v>
      </c>
      <c r="G38" s="90">
        <v>103.89</v>
      </c>
      <c r="H38" s="90">
        <v>88.33</v>
      </c>
      <c r="I38" s="90">
        <v>84.51</v>
      </c>
      <c r="J38" s="90">
        <v>81.13</v>
      </c>
      <c r="K38" s="90">
        <v>81.09</v>
      </c>
      <c r="L38" s="90">
        <v>78.10000000000001</v>
      </c>
      <c r="M38" s="90">
        <v>68.69999999999999</v>
      </c>
      <c r="N38" s="90">
        <v>70.65</v>
      </c>
      <c r="O38" s="90">
        <v>59.11</v>
      </c>
      <c r="P38" s="90">
        <v>62.61</v>
      </c>
      <c r="Q38" s="59">
        <f t="shared" si="0"/>
        <v>1078.34</v>
      </c>
    </row>
    <row r="39" spans="1:17" ht="12.75">
      <c r="A39" s="6">
        <v>35</v>
      </c>
      <c r="B39" s="6" t="s">
        <v>36</v>
      </c>
      <c r="C39" s="90">
        <v>252.19</v>
      </c>
      <c r="D39" s="90">
        <v>3424.72</v>
      </c>
      <c r="E39" s="90">
        <v>3128.0099999999998</v>
      </c>
      <c r="F39" s="90">
        <v>3251.2099999999996</v>
      </c>
      <c r="G39" s="90">
        <v>3342.49</v>
      </c>
      <c r="H39" s="90">
        <v>3145.23</v>
      </c>
      <c r="I39" s="90">
        <v>3173.38</v>
      </c>
      <c r="J39" s="90">
        <v>3078.42</v>
      </c>
      <c r="K39" s="90">
        <v>3101.8199999999997</v>
      </c>
      <c r="L39" s="90">
        <v>2976.42</v>
      </c>
      <c r="M39" s="90">
        <v>3409.85</v>
      </c>
      <c r="N39" s="90">
        <v>2948.35</v>
      </c>
      <c r="O39" s="90">
        <v>2757.34</v>
      </c>
      <c r="P39" s="90">
        <v>2511.82</v>
      </c>
      <c r="Q39" s="59">
        <f t="shared" si="0"/>
        <v>40501.25</v>
      </c>
    </row>
    <row r="40" spans="1:17" ht="12.75">
      <c r="A40" s="6">
        <v>36</v>
      </c>
      <c r="B40" s="6" t="s">
        <v>37</v>
      </c>
      <c r="C40" s="90">
        <v>739.56</v>
      </c>
      <c r="D40" s="90">
        <v>6445.78</v>
      </c>
      <c r="E40" s="90">
        <v>6331.01</v>
      </c>
      <c r="F40" s="90">
        <v>6430.47</v>
      </c>
      <c r="G40" s="90">
        <v>6702.05</v>
      </c>
      <c r="H40" s="90">
        <v>6199.42</v>
      </c>
      <c r="I40" s="90">
        <v>5875.43</v>
      </c>
      <c r="J40" s="90">
        <v>5923.7</v>
      </c>
      <c r="K40" s="90">
        <v>6015.429999999999</v>
      </c>
      <c r="L40" s="90">
        <v>5600.070000000001</v>
      </c>
      <c r="M40" s="90">
        <v>5458.11</v>
      </c>
      <c r="N40" s="90">
        <v>5407.039999999999</v>
      </c>
      <c r="O40" s="90">
        <v>5898.57</v>
      </c>
      <c r="P40" s="90">
        <v>5701.0199999999995</v>
      </c>
      <c r="Q40" s="59">
        <f t="shared" si="0"/>
        <v>78727.66</v>
      </c>
    </row>
    <row r="41" spans="1:17" ht="12.75">
      <c r="A41" s="6">
        <v>37</v>
      </c>
      <c r="B41" s="6" t="s">
        <v>38</v>
      </c>
      <c r="C41" s="90">
        <v>648.2799999999999</v>
      </c>
      <c r="D41" s="90">
        <v>2613.86</v>
      </c>
      <c r="E41" s="90">
        <v>2720.9</v>
      </c>
      <c r="F41" s="90">
        <v>2496.32</v>
      </c>
      <c r="G41" s="90">
        <v>2652.52</v>
      </c>
      <c r="H41" s="90">
        <v>2664.2899999999995</v>
      </c>
      <c r="I41" s="90">
        <v>2560.91</v>
      </c>
      <c r="J41" s="90">
        <v>2421.69</v>
      </c>
      <c r="K41" s="90">
        <v>2437.2599999999998</v>
      </c>
      <c r="L41" s="90">
        <v>2293.82</v>
      </c>
      <c r="M41" s="90">
        <v>2691.44</v>
      </c>
      <c r="N41" s="90">
        <v>2334.64</v>
      </c>
      <c r="O41" s="90">
        <v>2401.25</v>
      </c>
      <c r="P41" s="90">
        <v>1918.43</v>
      </c>
      <c r="Q41" s="59">
        <f t="shared" si="0"/>
        <v>32855.61</v>
      </c>
    </row>
    <row r="42" spans="1:17" ht="12.75">
      <c r="A42" s="6">
        <v>38</v>
      </c>
      <c r="B42" s="6" t="s">
        <v>39</v>
      </c>
      <c r="C42" s="90">
        <v>43.93</v>
      </c>
      <c r="D42" s="90">
        <v>546.24</v>
      </c>
      <c r="E42" s="90">
        <v>441.36</v>
      </c>
      <c r="F42" s="90">
        <v>454.44</v>
      </c>
      <c r="G42" s="90">
        <v>470.89000000000004</v>
      </c>
      <c r="H42" s="90">
        <v>467.83000000000004</v>
      </c>
      <c r="I42" s="90">
        <v>455.21999999999997</v>
      </c>
      <c r="J42" s="90">
        <v>473.62</v>
      </c>
      <c r="K42" s="90">
        <v>464.87999999999994</v>
      </c>
      <c r="L42" s="90">
        <v>453.72</v>
      </c>
      <c r="M42" s="90">
        <v>525.9000000000001</v>
      </c>
      <c r="N42" s="90">
        <v>371.38999999999993</v>
      </c>
      <c r="O42" s="90">
        <v>442.84000000000003</v>
      </c>
      <c r="P42" s="90">
        <v>331.13</v>
      </c>
      <c r="Q42" s="59">
        <f t="shared" si="0"/>
        <v>5943.39</v>
      </c>
    </row>
    <row r="43" spans="1:17" ht="12.75">
      <c r="A43" s="6">
        <v>39</v>
      </c>
      <c r="B43" s="6" t="s">
        <v>40</v>
      </c>
      <c r="C43" s="90">
        <v>19.03</v>
      </c>
      <c r="D43" s="90">
        <v>131.7</v>
      </c>
      <c r="E43" s="90">
        <v>119.33</v>
      </c>
      <c r="F43" s="90">
        <v>119.09</v>
      </c>
      <c r="G43" s="90">
        <v>111.22</v>
      </c>
      <c r="H43" s="90">
        <v>99.22999999999999</v>
      </c>
      <c r="I43" s="90">
        <v>103.76</v>
      </c>
      <c r="J43" s="90">
        <v>104.09</v>
      </c>
      <c r="K43" s="90">
        <v>104.84</v>
      </c>
      <c r="L43" s="90">
        <v>96</v>
      </c>
      <c r="M43" s="90">
        <v>151.17</v>
      </c>
      <c r="N43" s="90">
        <v>103.45</v>
      </c>
      <c r="O43" s="90">
        <v>92.75</v>
      </c>
      <c r="P43" s="90">
        <v>81.91</v>
      </c>
      <c r="Q43" s="59">
        <f t="shared" si="0"/>
        <v>1437.57</v>
      </c>
    </row>
    <row r="44" spans="1:17" ht="12.75">
      <c r="A44" s="6">
        <v>40</v>
      </c>
      <c r="B44" s="6" t="s">
        <v>41</v>
      </c>
      <c r="C44" s="90">
        <v>86.60000000000001</v>
      </c>
      <c r="D44" s="90">
        <v>206.05</v>
      </c>
      <c r="E44" s="90">
        <v>211.42</v>
      </c>
      <c r="F44" s="90">
        <v>213.32</v>
      </c>
      <c r="G44" s="90">
        <v>176.74</v>
      </c>
      <c r="H44" s="90">
        <v>199.22</v>
      </c>
      <c r="I44" s="90">
        <v>174.71</v>
      </c>
      <c r="J44" s="90">
        <v>197.07999999999998</v>
      </c>
      <c r="K44" s="90">
        <v>204.61</v>
      </c>
      <c r="L44" s="90">
        <v>201.13</v>
      </c>
      <c r="M44" s="90">
        <v>253.66</v>
      </c>
      <c r="N44" s="90">
        <v>180.82</v>
      </c>
      <c r="O44" s="90">
        <v>205.04000000000002</v>
      </c>
      <c r="P44" s="90">
        <v>169.16</v>
      </c>
      <c r="Q44" s="59">
        <f t="shared" si="0"/>
        <v>2679.56</v>
      </c>
    </row>
    <row r="45" spans="1:17" ht="12.75">
      <c r="A45" s="6">
        <v>41</v>
      </c>
      <c r="B45" s="6" t="s">
        <v>42</v>
      </c>
      <c r="C45" s="90">
        <v>517.79</v>
      </c>
      <c r="D45" s="90">
        <v>3473.31</v>
      </c>
      <c r="E45" s="90">
        <v>3343.17</v>
      </c>
      <c r="F45" s="90">
        <v>3417.17</v>
      </c>
      <c r="G45" s="90">
        <v>3566.57</v>
      </c>
      <c r="H45" s="90">
        <v>3432.96</v>
      </c>
      <c r="I45" s="90">
        <v>3197.68</v>
      </c>
      <c r="J45" s="90">
        <v>3075.9999999999995</v>
      </c>
      <c r="K45" s="90">
        <v>3189.9100000000003</v>
      </c>
      <c r="L45" s="90">
        <v>3126.87</v>
      </c>
      <c r="M45" s="90">
        <v>3738.41</v>
      </c>
      <c r="N45" s="90">
        <v>2856.2799999999997</v>
      </c>
      <c r="O45" s="90">
        <v>2666.05</v>
      </c>
      <c r="P45" s="90">
        <v>2492.79</v>
      </c>
      <c r="Q45" s="59">
        <f t="shared" si="0"/>
        <v>42094.96</v>
      </c>
    </row>
    <row r="46" spans="1:17" ht="12.75">
      <c r="A46" s="6">
        <v>42</v>
      </c>
      <c r="B46" s="6" t="s">
        <v>43</v>
      </c>
      <c r="C46" s="90">
        <v>299.37</v>
      </c>
      <c r="D46" s="90">
        <v>3039.33</v>
      </c>
      <c r="E46" s="90">
        <v>3145.1600000000003</v>
      </c>
      <c r="F46" s="90">
        <v>3251.7</v>
      </c>
      <c r="G46" s="90">
        <v>3553.73</v>
      </c>
      <c r="H46" s="90">
        <v>3337.2</v>
      </c>
      <c r="I46" s="90">
        <v>3421.4900000000002</v>
      </c>
      <c r="J46" s="90">
        <v>3201.5999999999995</v>
      </c>
      <c r="K46" s="90">
        <v>3234.02</v>
      </c>
      <c r="L46" s="90">
        <v>3229.71</v>
      </c>
      <c r="M46" s="90">
        <v>3353.7999999999997</v>
      </c>
      <c r="N46" s="90">
        <v>3125.65</v>
      </c>
      <c r="O46" s="90">
        <v>3074.85</v>
      </c>
      <c r="P46" s="90">
        <v>2840.08</v>
      </c>
      <c r="Q46" s="59">
        <f t="shared" si="0"/>
        <v>42107.69</v>
      </c>
    </row>
    <row r="47" spans="1:17" ht="12.75">
      <c r="A47" s="6">
        <v>43</v>
      </c>
      <c r="B47" s="6" t="s">
        <v>44</v>
      </c>
      <c r="C47" s="90">
        <v>118.58000000000001</v>
      </c>
      <c r="D47" s="90">
        <v>1266.3</v>
      </c>
      <c r="E47" s="90">
        <v>1264.71</v>
      </c>
      <c r="F47" s="90">
        <v>1305.21</v>
      </c>
      <c r="G47" s="90">
        <v>1255.53</v>
      </c>
      <c r="H47" s="90">
        <v>1331.35</v>
      </c>
      <c r="I47" s="90">
        <v>1318.1100000000001</v>
      </c>
      <c r="J47" s="90">
        <v>1318.29</v>
      </c>
      <c r="K47" s="90">
        <v>1383.1599999999999</v>
      </c>
      <c r="L47" s="90">
        <v>1359.93</v>
      </c>
      <c r="M47" s="90">
        <v>1541.66</v>
      </c>
      <c r="N47" s="90">
        <v>1423.73</v>
      </c>
      <c r="O47" s="90">
        <v>1368.1399999999999</v>
      </c>
      <c r="P47" s="90">
        <v>1312.89</v>
      </c>
      <c r="Q47" s="59">
        <f t="shared" si="0"/>
        <v>17567.59</v>
      </c>
    </row>
    <row r="48" spans="1:17" ht="12.75">
      <c r="A48" s="6">
        <v>44</v>
      </c>
      <c r="B48" s="6" t="s">
        <v>45</v>
      </c>
      <c r="C48" s="90">
        <v>61.04</v>
      </c>
      <c r="D48" s="90">
        <v>620.9300000000001</v>
      </c>
      <c r="E48" s="90">
        <v>584.58</v>
      </c>
      <c r="F48" s="90">
        <v>599.12</v>
      </c>
      <c r="G48" s="90">
        <v>566.62</v>
      </c>
      <c r="H48" s="90">
        <v>603.4399999999999</v>
      </c>
      <c r="I48" s="90">
        <v>550.43</v>
      </c>
      <c r="J48" s="90">
        <v>604.46</v>
      </c>
      <c r="K48" s="90">
        <v>573.9200000000001</v>
      </c>
      <c r="L48" s="90">
        <v>668.7900000000001</v>
      </c>
      <c r="M48" s="90">
        <v>722.4600000000002</v>
      </c>
      <c r="N48" s="90">
        <v>698.5300000000001</v>
      </c>
      <c r="O48" s="90">
        <v>594.96</v>
      </c>
      <c r="P48" s="90">
        <v>548.85</v>
      </c>
      <c r="Q48" s="59">
        <f t="shared" si="0"/>
        <v>7998.13</v>
      </c>
    </row>
    <row r="49" spans="1:17" ht="12.75">
      <c r="A49" s="6">
        <v>45</v>
      </c>
      <c r="B49" s="6" t="s">
        <v>46</v>
      </c>
      <c r="C49" s="90">
        <v>100.66</v>
      </c>
      <c r="D49" s="90">
        <v>812.79</v>
      </c>
      <c r="E49" s="90">
        <v>810.97</v>
      </c>
      <c r="F49" s="90">
        <v>800.12</v>
      </c>
      <c r="G49" s="90">
        <v>853.29</v>
      </c>
      <c r="H49" s="90">
        <v>832.09</v>
      </c>
      <c r="I49" s="90">
        <v>831.4</v>
      </c>
      <c r="J49" s="90">
        <v>906.94</v>
      </c>
      <c r="K49" s="90">
        <v>904.85</v>
      </c>
      <c r="L49" s="90">
        <v>863.4699999999999</v>
      </c>
      <c r="M49" s="90">
        <v>917.24</v>
      </c>
      <c r="N49" s="90">
        <v>807</v>
      </c>
      <c r="O49" s="90">
        <v>771.8299999999999</v>
      </c>
      <c r="P49" s="90">
        <v>758.55</v>
      </c>
      <c r="Q49" s="59">
        <f t="shared" si="0"/>
        <v>10971.2</v>
      </c>
    </row>
    <row r="50" spans="1:17" ht="12.75">
      <c r="A50" s="6">
        <v>46</v>
      </c>
      <c r="B50" s="6" t="s">
        <v>47</v>
      </c>
      <c r="C50" s="90">
        <v>205.96</v>
      </c>
      <c r="D50" s="90">
        <v>2328.15</v>
      </c>
      <c r="E50" s="90">
        <v>2236.38</v>
      </c>
      <c r="F50" s="90">
        <v>2133.7200000000003</v>
      </c>
      <c r="G50" s="90">
        <v>2254.8</v>
      </c>
      <c r="H50" s="90">
        <v>2166.03</v>
      </c>
      <c r="I50" s="90">
        <v>2032.53</v>
      </c>
      <c r="J50" s="90">
        <v>2208.5199999999995</v>
      </c>
      <c r="K50" s="90">
        <v>2256.7000000000003</v>
      </c>
      <c r="L50" s="90">
        <v>2276.65</v>
      </c>
      <c r="M50" s="90">
        <v>2585.45</v>
      </c>
      <c r="N50" s="90">
        <v>2421.68</v>
      </c>
      <c r="O50" s="90">
        <v>2085.39</v>
      </c>
      <c r="P50" s="90">
        <v>1836.53</v>
      </c>
      <c r="Q50" s="59">
        <f t="shared" si="0"/>
        <v>29028.49</v>
      </c>
    </row>
    <row r="51" spans="1:17" ht="12.75">
      <c r="A51" s="6">
        <v>47</v>
      </c>
      <c r="B51" s="6" t="s">
        <v>48</v>
      </c>
      <c r="C51" s="90">
        <v>55.99</v>
      </c>
      <c r="D51" s="90">
        <v>574.6199999999999</v>
      </c>
      <c r="E51" s="90">
        <v>489.23</v>
      </c>
      <c r="F51" s="90">
        <v>501.58</v>
      </c>
      <c r="G51" s="90">
        <v>548.5899999999999</v>
      </c>
      <c r="H51" s="90">
        <v>514.24</v>
      </c>
      <c r="I51" s="90">
        <v>474.6</v>
      </c>
      <c r="J51" s="90">
        <v>519.25</v>
      </c>
      <c r="K51" s="90">
        <v>567.6899999999999</v>
      </c>
      <c r="L51" s="90">
        <v>515.3100000000001</v>
      </c>
      <c r="M51" s="90">
        <v>603.6800000000001</v>
      </c>
      <c r="N51" s="90">
        <v>493.23999999999995</v>
      </c>
      <c r="O51" s="90">
        <v>567.4799999999999</v>
      </c>
      <c r="P51" s="90">
        <v>405.91999999999996</v>
      </c>
      <c r="Q51" s="59">
        <f t="shared" si="0"/>
        <v>6831.42</v>
      </c>
    </row>
    <row r="52" spans="1:17" ht="12.75">
      <c r="A52" s="6">
        <v>48</v>
      </c>
      <c r="B52" s="6" t="s">
        <v>49</v>
      </c>
      <c r="C52" s="90">
        <v>935.4000000000001</v>
      </c>
      <c r="D52" s="90">
        <v>13228.92</v>
      </c>
      <c r="E52" s="90">
        <v>12811.09</v>
      </c>
      <c r="F52" s="90">
        <v>13178.32</v>
      </c>
      <c r="G52" s="90">
        <v>14305.92</v>
      </c>
      <c r="H52" s="90">
        <v>12874.1</v>
      </c>
      <c r="I52" s="90">
        <v>13248.050000000001</v>
      </c>
      <c r="J52" s="90">
        <v>12585.980000000001</v>
      </c>
      <c r="K52" s="90">
        <v>12963.08</v>
      </c>
      <c r="L52" s="90">
        <v>12674.95</v>
      </c>
      <c r="M52" s="90">
        <v>13182.47</v>
      </c>
      <c r="N52" s="90">
        <v>13152</v>
      </c>
      <c r="O52" s="90">
        <v>12677.75</v>
      </c>
      <c r="P52" s="90">
        <v>10375.41</v>
      </c>
      <c r="Q52" s="59">
        <f t="shared" si="0"/>
        <v>168193.44</v>
      </c>
    </row>
    <row r="53" spans="1:17" ht="12.75">
      <c r="A53" s="6">
        <v>49</v>
      </c>
      <c r="B53" s="6" t="s">
        <v>50</v>
      </c>
      <c r="C53" s="90">
        <v>400.17</v>
      </c>
      <c r="D53" s="90">
        <v>3509.56</v>
      </c>
      <c r="E53" s="90">
        <v>3674.17</v>
      </c>
      <c r="F53" s="90">
        <v>3835.76</v>
      </c>
      <c r="G53" s="90">
        <v>4030.04</v>
      </c>
      <c r="H53" s="90">
        <v>3785.75</v>
      </c>
      <c r="I53" s="90">
        <v>3869.6499999999996</v>
      </c>
      <c r="J53" s="90">
        <v>3921.37</v>
      </c>
      <c r="K53" s="90">
        <v>3890.33</v>
      </c>
      <c r="L53" s="90">
        <v>4150.02</v>
      </c>
      <c r="M53" s="90">
        <v>4728.4</v>
      </c>
      <c r="N53" s="90">
        <v>4097.91</v>
      </c>
      <c r="O53" s="90">
        <v>3924.16</v>
      </c>
      <c r="P53" s="90">
        <v>2839.4300000000003</v>
      </c>
      <c r="Q53" s="59">
        <f t="shared" si="0"/>
        <v>50656.72</v>
      </c>
    </row>
    <row r="54" spans="1:17" ht="12.75">
      <c r="A54" s="6">
        <v>50</v>
      </c>
      <c r="B54" s="6" t="s">
        <v>51</v>
      </c>
      <c r="C54" s="90">
        <v>1086.6599999999999</v>
      </c>
      <c r="D54" s="90">
        <v>13085.599999999999</v>
      </c>
      <c r="E54" s="90">
        <v>12665.04</v>
      </c>
      <c r="F54" s="90">
        <v>12589.73</v>
      </c>
      <c r="G54" s="90">
        <v>13303.51</v>
      </c>
      <c r="H54" s="90">
        <v>12633.829999999998</v>
      </c>
      <c r="I54" s="90">
        <v>12786.23</v>
      </c>
      <c r="J54" s="90">
        <v>12755.699999999999</v>
      </c>
      <c r="K54" s="90">
        <v>13260.87</v>
      </c>
      <c r="L54" s="90">
        <v>12788.34</v>
      </c>
      <c r="M54" s="90">
        <v>14189.49</v>
      </c>
      <c r="N54" s="90">
        <v>12911.86</v>
      </c>
      <c r="O54" s="90">
        <v>12585.99</v>
      </c>
      <c r="P54" s="90">
        <v>11813.300000000001</v>
      </c>
      <c r="Q54" s="59">
        <f t="shared" si="0"/>
        <v>168456.15</v>
      </c>
    </row>
    <row r="55" spans="1:17" ht="12.75">
      <c r="A55" s="6">
        <v>51</v>
      </c>
      <c r="B55" s="6" t="s">
        <v>52</v>
      </c>
      <c r="C55" s="90">
        <v>483.25</v>
      </c>
      <c r="D55" s="90">
        <v>5242.85</v>
      </c>
      <c r="E55" s="90">
        <v>4993.12</v>
      </c>
      <c r="F55" s="90">
        <v>5035.87</v>
      </c>
      <c r="G55" s="90">
        <v>5394.089999999999</v>
      </c>
      <c r="H55" s="90">
        <v>5361.9</v>
      </c>
      <c r="I55" s="90">
        <v>5171.46</v>
      </c>
      <c r="J55" s="90">
        <v>5007.280000000001</v>
      </c>
      <c r="K55" s="90">
        <v>5227.549999999999</v>
      </c>
      <c r="L55" s="90">
        <v>5252.469999999999</v>
      </c>
      <c r="M55" s="90">
        <v>6001.120000000001</v>
      </c>
      <c r="N55" s="90">
        <v>4694.87</v>
      </c>
      <c r="O55" s="90">
        <v>4720.24</v>
      </c>
      <c r="P55" s="90">
        <v>3615.47</v>
      </c>
      <c r="Q55" s="59">
        <f t="shared" si="0"/>
        <v>66201.54</v>
      </c>
    </row>
    <row r="56" spans="1:17" ht="12.75">
      <c r="A56" s="6">
        <v>52</v>
      </c>
      <c r="B56" s="6" t="s">
        <v>53</v>
      </c>
      <c r="C56" s="90">
        <v>1086.21</v>
      </c>
      <c r="D56" s="90">
        <v>7314.93</v>
      </c>
      <c r="E56" s="90">
        <v>7468.64</v>
      </c>
      <c r="F56" s="90">
        <v>7480.719999999999</v>
      </c>
      <c r="G56" s="90">
        <v>7809.75</v>
      </c>
      <c r="H56" s="90">
        <v>7732.67</v>
      </c>
      <c r="I56" s="90">
        <v>7679.78</v>
      </c>
      <c r="J56" s="90">
        <v>7707.120000000001</v>
      </c>
      <c r="K56" s="90">
        <v>7832.549999999999</v>
      </c>
      <c r="L56" s="90">
        <v>8009.85</v>
      </c>
      <c r="M56" s="90">
        <v>8726.34</v>
      </c>
      <c r="N56" s="90">
        <v>7442.290000000001</v>
      </c>
      <c r="O56" s="90">
        <v>8621.7</v>
      </c>
      <c r="P56" s="90">
        <v>8164.89</v>
      </c>
      <c r="Q56" s="59">
        <f t="shared" si="0"/>
        <v>103077.44</v>
      </c>
    </row>
    <row r="57" spans="1:17" ht="12.75">
      <c r="A57" s="6">
        <v>53</v>
      </c>
      <c r="B57" s="6" t="s">
        <v>54</v>
      </c>
      <c r="C57" s="90">
        <v>704.3</v>
      </c>
      <c r="D57" s="90">
        <v>7316.53</v>
      </c>
      <c r="E57" s="90">
        <v>7106.98</v>
      </c>
      <c r="F57" s="90">
        <v>7629.049999999999</v>
      </c>
      <c r="G57" s="90">
        <v>8133.290000000001</v>
      </c>
      <c r="H57" s="90">
        <v>7701.75</v>
      </c>
      <c r="I57" s="90">
        <v>7211.97</v>
      </c>
      <c r="J57" s="90">
        <v>7161.089999999999</v>
      </c>
      <c r="K57" s="90">
        <v>7220.07</v>
      </c>
      <c r="L57" s="90">
        <v>6630.450000000001</v>
      </c>
      <c r="M57" s="90">
        <v>7309.370000000001</v>
      </c>
      <c r="N57" s="90">
        <v>6851.4</v>
      </c>
      <c r="O57" s="90">
        <v>6244.1900000000005</v>
      </c>
      <c r="P57" s="90">
        <v>5333.009999999999</v>
      </c>
      <c r="Q57" s="59">
        <f t="shared" si="0"/>
        <v>92553.45</v>
      </c>
    </row>
    <row r="58" spans="1:17" ht="12.75">
      <c r="A58" s="6">
        <v>54</v>
      </c>
      <c r="B58" s="6" t="s">
        <v>55</v>
      </c>
      <c r="C58" s="90">
        <v>111.96000000000001</v>
      </c>
      <c r="D58" s="90">
        <v>1083.6499999999999</v>
      </c>
      <c r="E58" s="90">
        <v>991.1700000000001</v>
      </c>
      <c r="F58" s="90">
        <v>880.48</v>
      </c>
      <c r="G58" s="90">
        <v>890.4</v>
      </c>
      <c r="H58" s="90">
        <v>914.38</v>
      </c>
      <c r="I58" s="90">
        <v>875.54</v>
      </c>
      <c r="J58" s="90">
        <v>871.21</v>
      </c>
      <c r="K58" s="90">
        <v>851.76</v>
      </c>
      <c r="L58" s="90">
        <v>835.0799999999999</v>
      </c>
      <c r="M58" s="90">
        <v>834.57</v>
      </c>
      <c r="N58" s="90">
        <v>770.39</v>
      </c>
      <c r="O58" s="90">
        <v>656.4300000000001</v>
      </c>
      <c r="P58" s="90">
        <v>564.7099999999999</v>
      </c>
      <c r="Q58" s="59">
        <f t="shared" si="0"/>
        <v>11131.73</v>
      </c>
    </row>
    <row r="59" spans="1:17" ht="12.75">
      <c r="A59" s="6">
        <v>55</v>
      </c>
      <c r="B59" s="6" t="s">
        <v>56</v>
      </c>
      <c r="C59" s="90">
        <v>199.25</v>
      </c>
      <c r="D59" s="90">
        <v>2124.43</v>
      </c>
      <c r="E59" s="90">
        <v>2172.32</v>
      </c>
      <c r="F59" s="90">
        <v>2172.18</v>
      </c>
      <c r="G59" s="90">
        <v>2246.5699999999997</v>
      </c>
      <c r="H59" s="90">
        <v>2311.47</v>
      </c>
      <c r="I59" s="90">
        <v>2331.6200000000003</v>
      </c>
      <c r="J59" s="90">
        <v>2215.01</v>
      </c>
      <c r="K59" s="90">
        <v>2375.06</v>
      </c>
      <c r="L59" s="90">
        <v>2439.1299999999997</v>
      </c>
      <c r="M59" s="90">
        <v>2546.45</v>
      </c>
      <c r="N59" s="90">
        <v>2389.11</v>
      </c>
      <c r="O59" s="90">
        <v>2214.96</v>
      </c>
      <c r="P59" s="90">
        <v>1986.6799999999998</v>
      </c>
      <c r="Q59" s="59">
        <f t="shared" si="0"/>
        <v>29724.24</v>
      </c>
    </row>
    <row r="60" spans="1:17" ht="12.75">
      <c r="A60" s="6">
        <v>56</v>
      </c>
      <c r="B60" s="6" t="s">
        <v>57</v>
      </c>
      <c r="C60" s="90">
        <v>184.34</v>
      </c>
      <c r="D60" s="90">
        <v>3489.1499999999996</v>
      </c>
      <c r="E60" s="90">
        <v>3048.02</v>
      </c>
      <c r="F60" s="90">
        <v>3025.6000000000004</v>
      </c>
      <c r="G60" s="90">
        <v>3317.06</v>
      </c>
      <c r="H60" s="90">
        <v>3102.2900000000004</v>
      </c>
      <c r="I60" s="90">
        <v>3029.3</v>
      </c>
      <c r="J60" s="90">
        <v>3123.96</v>
      </c>
      <c r="K60" s="90">
        <v>3043.25</v>
      </c>
      <c r="L60" s="90">
        <v>2814.82</v>
      </c>
      <c r="M60" s="90">
        <v>3330.0200000000004</v>
      </c>
      <c r="N60" s="90">
        <v>3037.21</v>
      </c>
      <c r="O60" s="90">
        <v>2859.65</v>
      </c>
      <c r="P60" s="90">
        <v>2288.74</v>
      </c>
      <c r="Q60" s="59">
        <f t="shared" si="0"/>
        <v>39693.41</v>
      </c>
    </row>
    <row r="61" spans="1:17" ht="12.75">
      <c r="A61" s="6">
        <v>57</v>
      </c>
      <c r="B61" s="6" t="s">
        <v>58</v>
      </c>
      <c r="C61" s="90">
        <v>248.49</v>
      </c>
      <c r="D61" s="90">
        <v>1776.22</v>
      </c>
      <c r="E61" s="90">
        <v>1662.1599999999999</v>
      </c>
      <c r="F61" s="90">
        <v>1781.73</v>
      </c>
      <c r="G61" s="90">
        <v>1829.62</v>
      </c>
      <c r="H61" s="90">
        <v>1895.48</v>
      </c>
      <c r="I61" s="90">
        <v>1883.1100000000001</v>
      </c>
      <c r="J61" s="90">
        <v>1931.93</v>
      </c>
      <c r="K61" s="90">
        <v>1919.14</v>
      </c>
      <c r="L61" s="90">
        <v>1913.3700000000001</v>
      </c>
      <c r="M61" s="90">
        <v>2040.6599999999999</v>
      </c>
      <c r="N61" s="90">
        <v>1946.12</v>
      </c>
      <c r="O61" s="90">
        <v>1944.65</v>
      </c>
      <c r="P61" s="90">
        <v>1765.8000000000002</v>
      </c>
      <c r="Q61" s="59">
        <f t="shared" si="0"/>
        <v>24538.48</v>
      </c>
    </row>
    <row r="62" spans="1:17" ht="12.75">
      <c r="A62" s="6">
        <v>58</v>
      </c>
      <c r="B62" s="6" t="s">
        <v>59</v>
      </c>
      <c r="C62" s="90">
        <v>300.44</v>
      </c>
      <c r="D62" s="90">
        <v>2860.34</v>
      </c>
      <c r="E62" s="90">
        <v>2943.4799999999996</v>
      </c>
      <c r="F62" s="90">
        <v>2857.7599999999998</v>
      </c>
      <c r="G62" s="90">
        <v>3042.59</v>
      </c>
      <c r="H62" s="90">
        <v>3076.2299999999996</v>
      </c>
      <c r="I62" s="90">
        <v>3132.54</v>
      </c>
      <c r="J62" s="90">
        <v>3144.9199999999996</v>
      </c>
      <c r="K62" s="90">
        <v>3136.0299999999997</v>
      </c>
      <c r="L62" s="90">
        <v>3125.12</v>
      </c>
      <c r="M62" s="90">
        <v>3503.86</v>
      </c>
      <c r="N62" s="90">
        <v>3200.02</v>
      </c>
      <c r="O62" s="90">
        <v>2972.72</v>
      </c>
      <c r="P62" s="90">
        <v>2717.9500000000003</v>
      </c>
      <c r="Q62" s="59">
        <f t="shared" si="0"/>
        <v>40014</v>
      </c>
    </row>
    <row r="63" spans="1:17" ht="12.75">
      <c r="A63" s="6">
        <v>59</v>
      </c>
      <c r="B63" s="6" t="s">
        <v>60</v>
      </c>
      <c r="C63" s="90">
        <v>356.11999999999995</v>
      </c>
      <c r="D63" s="90">
        <v>4416.97</v>
      </c>
      <c r="E63" s="90">
        <v>4643</v>
      </c>
      <c r="F63" s="90">
        <v>4494.4800000000005</v>
      </c>
      <c r="G63" s="90">
        <v>4904.500000000001</v>
      </c>
      <c r="H63" s="90">
        <v>4743.92</v>
      </c>
      <c r="I63" s="90">
        <v>4914.14</v>
      </c>
      <c r="J63" s="90">
        <v>4901.48</v>
      </c>
      <c r="K63" s="90">
        <v>5277.8099999999995</v>
      </c>
      <c r="L63" s="90">
        <v>5069.85</v>
      </c>
      <c r="M63" s="90">
        <v>5995.6900000000005</v>
      </c>
      <c r="N63" s="90">
        <v>5311.24</v>
      </c>
      <c r="O63" s="90">
        <v>4949.09</v>
      </c>
      <c r="P63" s="90">
        <v>4430.99</v>
      </c>
      <c r="Q63" s="59">
        <f t="shared" si="0"/>
        <v>64409.28</v>
      </c>
    </row>
    <row r="64" spans="1:17" ht="12.75">
      <c r="A64" s="6">
        <v>60</v>
      </c>
      <c r="B64" s="6" t="s">
        <v>61</v>
      </c>
      <c r="C64" s="90">
        <v>32.519999999999996</v>
      </c>
      <c r="D64" s="90">
        <v>619.59</v>
      </c>
      <c r="E64" s="90">
        <v>621.81</v>
      </c>
      <c r="F64" s="90">
        <v>601.01</v>
      </c>
      <c r="G64" s="90">
        <v>548.34</v>
      </c>
      <c r="H64" s="90">
        <v>596.8</v>
      </c>
      <c r="I64" s="90">
        <v>520.98</v>
      </c>
      <c r="J64" s="90">
        <v>603.0799999999999</v>
      </c>
      <c r="K64" s="90">
        <v>589.67</v>
      </c>
      <c r="L64" s="90">
        <v>615.9000000000001</v>
      </c>
      <c r="M64" s="90">
        <v>637.29</v>
      </c>
      <c r="N64" s="90">
        <v>498.48</v>
      </c>
      <c r="O64" s="90">
        <v>536.11</v>
      </c>
      <c r="P64" s="90">
        <v>459.31</v>
      </c>
      <c r="Q64" s="59">
        <f t="shared" si="0"/>
        <v>7480.89</v>
      </c>
    </row>
    <row r="65" spans="1:17" ht="12.75">
      <c r="A65" s="6">
        <v>61</v>
      </c>
      <c r="B65" s="6" t="s">
        <v>62</v>
      </c>
      <c r="C65" s="90">
        <v>71.58</v>
      </c>
      <c r="D65" s="90">
        <v>491.63000000000005</v>
      </c>
      <c r="E65" s="90">
        <v>459.06</v>
      </c>
      <c r="F65" s="90">
        <v>471.69</v>
      </c>
      <c r="G65" s="90">
        <v>468.12</v>
      </c>
      <c r="H65" s="90">
        <v>471.44000000000005</v>
      </c>
      <c r="I65" s="90">
        <v>438.11999999999995</v>
      </c>
      <c r="J65" s="90">
        <v>446.96999999999997</v>
      </c>
      <c r="K65" s="90">
        <v>450.53999999999996</v>
      </c>
      <c r="L65" s="90">
        <v>393.4</v>
      </c>
      <c r="M65" s="90">
        <v>548.15</v>
      </c>
      <c r="N65" s="90">
        <v>484.22999999999996</v>
      </c>
      <c r="O65" s="90">
        <v>328.05999999999995</v>
      </c>
      <c r="P65" s="90">
        <v>248.03000000000003</v>
      </c>
      <c r="Q65" s="59">
        <f t="shared" si="0"/>
        <v>5771.02</v>
      </c>
    </row>
    <row r="66" spans="1:17" ht="12.75">
      <c r="A66" s="6">
        <v>62</v>
      </c>
      <c r="B66" s="6" t="s">
        <v>63</v>
      </c>
      <c r="C66" s="90">
        <v>41.26</v>
      </c>
      <c r="D66" s="90">
        <v>275.02</v>
      </c>
      <c r="E66" s="90">
        <v>218.82</v>
      </c>
      <c r="F66" s="90">
        <v>262.81</v>
      </c>
      <c r="G66" s="90">
        <v>239.27</v>
      </c>
      <c r="H66" s="90">
        <v>247.74</v>
      </c>
      <c r="I66" s="90">
        <v>216.90999999999997</v>
      </c>
      <c r="J66" s="90">
        <v>240.12</v>
      </c>
      <c r="K66" s="90">
        <v>229.17</v>
      </c>
      <c r="L66" s="90">
        <v>213.08</v>
      </c>
      <c r="M66" s="90">
        <v>236.51</v>
      </c>
      <c r="N66" s="90">
        <v>157.38</v>
      </c>
      <c r="O66" s="90">
        <v>184.72</v>
      </c>
      <c r="P66" s="90">
        <v>130.57999999999998</v>
      </c>
      <c r="Q66" s="59">
        <f t="shared" si="0"/>
        <v>2893.39</v>
      </c>
    </row>
    <row r="67" spans="1:17" ht="12.75">
      <c r="A67" s="6">
        <v>63</v>
      </c>
      <c r="B67" s="6" t="s">
        <v>64</v>
      </c>
      <c r="C67" s="90">
        <v>14.39</v>
      </c>
      <c r="D67" s="90">
        <v>193.19</v>
      </c>
      <c r="E67" s="90">
        <v>186.03</v>
      </c>
      <c r="F67" s="90">
        <v>179.7</v>
      </c>
      <c r="G67" s="90">
        <v>159.58999999999997</v>
      </c>
      <c r="H67" s="90">
        <v>202.49</v>
      </c>
      <c r="I67" s="90">
        <v>174.95999999999998</v>
      </c>
      <c r="J67" s="90">
        <v>166.42</v>
      </c>
      <c r="K67" s="90">
        <v>194.82</v>
      </c>
      <c r="L67" s="90">
        <v>154.47</v>
      </c>
      <c r="M67" s="90">
        <v>152.25</v>
      </c>
      <c r="N67" s="90">
        <v>160.31</v>
      </c>
      <c r="O67" s="90">
        <v>144.62</v>
      </c>
      <c r="P67" s="90">
        <v>141.2</v>
      </c>
      <c r="Q67" s="59">
        <f t="shared" si="0"/>
        <v>2224.44</v>
      </c>
    </row>
    <row r="68" spans="1:17" ht="12.75">
      <c r="A68" s="6">
        <v>64</v>
      </c>
      <c r="B68" s="6" t="s">
        <v>65</v>
      </c>
      <c r="C68" s="90">
        <v>436.6</v>
      </c>
      <c r="D68" s="90">
        <v>4571.150000000001</v>
      </c>
      <c r="E68" s="90">
        <v>4542.77</v>
      </c>
      <c r="F68" s="90">
        <v>4437.66</v>
      </c>
      <c r="G68" s="90">
        <v>4937.54</v>
      </c>
      <c r="H68" s="90">
        <v>4630.5</v>
      </c>
      <c r="I68" s="90">
        <v>4694.55</v>
      </c>
      <c r="J68" s="90">
        <v>4760.2</v>
      </c>
      <c r="K68" s="90">
        <v>4862.099999999999</v>
      </c>
      <c r="L68" s="90">
        <v>4842.870000000001</v>
      </c>
      <c r="M68" s="90">
        <v>5616.78</v>
      </c>
      <c r="N68" s="90">
        <v>4797.37</v>
      </c>
      <c r="O68" s="90">
        <v>4328.04</v>
      </c>
      <c r="P68" s="90">
        <v>3973.73</v>
      </c>
      <c r="Q68" s="59">
        <f t="shared" si="0"/>
        <v>61431.86</v>
      </c>
    </row>
    <row r="69" spans="1:17" ht="12.75">
      <c r="A69" s="6">
        <v>65</v>
      </c>
      <c r="B69" s="6" t="s">
        <v>66</v>
      </c>
      <c r="C69" s="90">
        <v>325.05000000000007</v>
      </c>
      <c r="D69" s="90">
        <v>428.39</v>
      </c>
      <c r="E69" s="90">
        <v>423.74</v>
      </c>
      <c r="F69" s="90">
        <v>349.21000000000004</v>
      </c>
      <c r="G69" s="90">
        <v>452.41999999999996</v>
      </c>
      <c r="H69" s="90">
        <v>409.66999999999996</v>
      </c>
      <c r="I69" s="90">
        <v>390.26000000000005</v>
      </c>
      <c r="J69" s="90">
        <v>400.84</v>
      </c>
      <c r="K69" s="90">
        <v>386.05</v>
      </c>
      <c r="L69" s="90">
        <v>389.93</v>
      </c>
      <c r="M69" s="90">
        <v>347.48</v>
      </c>
      <c r="N69" s="90">
        <v>346.35</v>
      </c>
      <c r="O69" s="90">
        <v>345.28999999999996</v>
      </c>
      <c r="P69" s="90">
        <v>267.58</v>
      </c>
      <c r="Q69" s="59">
        <f t="shared" si="0"/>
        <v>5262.26</v>
      </c>
    </row>
    <row r="70" spans="1:17" ht="12.75">
      <c r="A70" s="6">
        <v>66</v>
      </c>
      <c r="B70" s="6" t="s">
        <v>67</v>
      </c>
      <c r="C70" s="90">
        <v>44.099999999999994</v>
      </c>
      <c r="D70" s="90">
        <v>631.37</v>
      </c>
      <c r="E70" s="90">
        <v>558.14</v>
      </c>
      <c r="F70" s="90">
        <v>575.98</v>
      </c>
      <c r="G70" s="90">
        <v>590.35</v>
      </c>
      <c r="H70" s="90">
        <v>508.87</v>
      </c>
      <c r="I70" s="90">
        <v>542.88</v>
      </c>
      <c r="J70" s="90">
        <v>499.78999999999996</v>
      </c>
      <c r="K70" s="90">
        <v>563.65</v>
      </c>
      <c r="L70" s="90">
        <v>524.5699999999999</v>
      </c>
      <c r="M70" s="90">
        <v>569.0400000000001</v>
      </c>
      <c r="N70" s="90">
        <v>512.3299999999999</v>
      </c>
      <c r="O70" s="90">
        <v>376.59</v>
      </c>
      <c r="P70" s="90">
        <v>443.24999999999994</v>
      </c>
      <c r="Q70" s="59">
        <f aca="true" t="shared" si="1" ref="Q70:Q79">ROUND(SUM(C70:P70),2)</f>
        <v>6940.91</v>
      </c>
    </row>
    <row r="71" spans="1:17" ht="12.75">
      <c r="A71" s="6">
        <v>67</v>
      </c>
      <c r="B71" s="6" t="s">
        <v>68</v>
      </c>
      <c r="C71" s="90">
        <v>30.39</v>
      </c>
      <c r="D71" s="90">
        <v>295.78</v>
      </c>
      <c r="E71" s="90">
        <v>300.78000000000003</v>
      </c>
      <c r="F71" s="90">
        <v>259.37</v>
      </c>
      <c r="G71" s="90">
        <v>247.6</v>
      </c>
      <c r="H71" s="90">
        <v>277.31</v>
      </c>
      <c r="I71" s="90">
        <v>267.54</v>
      </c>
      <c r="J71" s="90">
        <v>277.76</v>
      </c>
      <c r="K71" s="90">
        <v>272.66</v>
      </c>
      <c r="L71" s="90">
        <v>253.74</v>
      </c>
      <c r="M71" s="90">
        <v>279.37</v>
      </c>
      <c r="N71" s="90">
        <v>270.76</v>
      </c>
      <c r="O71" s="90">
        <v>235.45000000000002</v>
      </c>
      <c r="P71" s="90">
        <v>218.46</v>
      </c>
      <c r="Q71" s="59">
        <f t="shared" si="1"/>
        <v>3486.97</v>
      </c>
    </row>
    <row r="72" spans="1:17" ht="12.75">
      <c r="A72" s="6">
        <v>68</v>
      </c>
      <c r="B72" s="6" t="s">
        <v>223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4.08</v>
      </c>
      <c r="K72" s="90">
        <v>22.1</v>
      </c>
      <c r="L72" s="90">
        <v>67.35</v>
      </c>
      <c r="M72" s="90">
        <v>206.85000000000002</v>
      </c>
      <c r="N72" s="90">
        <v>125.88</v>
      </c>
      <c r="O72" s="90">
        <v>33.15</v>
      </c>
      <c r="P72" s="90">
        <v>19.509999999999998</v>
      </c>
      <c r="Q72" s="59">
        <f t="shared" si="1"/>
        <v>478.92</v>
      </c>
    </row>
    <row r="73" spans="1:17" ht="12.75">
      <c r="A73" s="6">
        <v>69</v>
      </c>
      <c r="B73" s="6" t="s">
        <v>105</v>
      </c>
      <c r="C73" s="90">
        <v>0</v>
      </c>
      <c r="D73" s="90">
        <v>61.48</v>
      </c>
      <c r="E73" s="90">
        <v>37.83</v>
      </c>
      <c r="F73" s="90">
        <v>39.58</v>
      </c>
      <c r="G73" s="90">
        <v>34.97</v>
      </c>
      <c r="H73" s="90">
        <v>49.26</v>
      </c>
      <c r="I73" s="90">
        <v>48.01</v>
      </c>
      <c r="J73" s="90">
        <v>53.1</v>
      </c>
      <c r="K73" s="90">
        <v>39.05</v>
      </c>
      <c r="L73" s="90">
        <v>49.26</v>
      </c>
      <c r="M73" s="90">
        <v>47.82</v>
      </c>
      <c r="N73" s="90">
        <v>52.86</v>
      </c>
      <c r="O73" s="90">
        <v>52.86</v>
      </c>
      <c r="P73" s="90">
        <v>33.97</v>
      </c>
      <c r="Q73" s="59">
        <f t="shared" si="1"/>
        <v>600.05</v>
      </c>
    </row>
    <row r="74" spans="1:17" ht="12.75">
      <c r="A74" s="6">
        <v>70</v>
      </c>
      <c r="B74" s="6" t="s">
        <v>227</v>
      </c>
      <c r="C74" s="90">
        <v>0</v>
      </c>
      <c r="D74" s="90">
        <v>54.33</v>
      </c>
      <c r="E74" s="90">
        <v>56.5</v>
      </c>
      <c r="F74" s="90">
        <v>56.56</v>
      </c>
      <c r="G74" s="90">
        <v>54.98</v>
      </c>
      <c r="H74" s="90">
        <v>66</v>
      </c>
      <c r="I74" s="90">
        <v>65</v>
      </c>
      <c r="J74" s="90">
        <v>70</v>
      </c>
      <c r="K74" s="90">
        <v>67</v>
      </c>
      <c r="L74" s="90">
        <v>59.980000000000004</v>
      </c>
      <c r="M74" s="90">
        <v>40</v>
      </c>
      <c r="N74" s="90">
        <v>18.93</v>
      </c>
      <c r="O74" s="90">
        <v>17</v>
      </c>
      <c r="P74" s="90">
        <v>15.08</v>
      </c>
      <c r="Q74" s="59">
        <f t="shared" si="1"/>
        <v>641.36</v>
      </c>
    </row>
    <row r="75" spans="1:17" ht="12.75">
      <c r="A75" s="6">
        <v>71</v>
      </c>
      <c r="B75" s="6" t="s">
        <v>228</v>
      </c>
      <c r="C75" s="90">
        <v>0</v>
      </c>
      <c r="D75" s="90">
        <v>151</v>
      </c>
      <c r="E75" s="90">
        <v>155</v>
      </c>
      <c r="F75" s="90">
        <v>157</v>
      </c>
      <c r="G75" s="90">
        <v>155.61</v>
      </c>
      <c r="H75" s="90">
        <v>143.45</v>
      </c>
      <c r="I75" s="90">
        <v>144.45</v>
      </c>
      <c r="J75" s="90">
        <v>210.45</v>
      </c>
      <c r="K75" s="90">
        <v>218.45</v>
      </c>
      <c r="L75" s="90">
        <v>199.45</v>
      </c>
      <c r="M75" s="90">
        <v>0</v>
      </c>
      <c r="N75" s="90">
        <v>0</v>
      </c>
      <c r="O75" s="90">
        <v>0</v>
      </c>
      <c r="P75" s="90">
        <v>0</v>
      </c>
      <c r="Q75" s="59">
        <f t="shared" si="1"/>
        <v>1534.86</v>
      </c>
    </row>
    <row r="76" spans="1:17" ht="12.75">
      <c r="A76" s="6">
        <v>72</v>
      </c>
      <c r="B76" s="6" t="s">
        <v>74</v>
      </c>
      <c r="C76" s="90">
        <v>0</v>
      </c>
      <c r="D76" s="90">
        <v>94.97999999999999</v>
      </c>
      <c r="E76" s="90">
        <v>117</v>
      </c>
      <c r="F76" s="90">
        <v>108</v>
      </c>
      <c r="G76" s="90">
        <v>120</v>
      </c>
      <c r="H76" s="90">
        <v>105</v>
      </c>
      <c r="I76" s="90">
        <v>102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59">
        <f t="shared" si="1"/>
        <v>646.98</v>
      </c>
    </row>
    <row r="77" spans="1:17" ht="12.75">
      <c r="A77" s="6">
        <v>73</v>
      </c>
      <c r="B77" s="6" t="s">
        <v>75</v>
      </c>
      <c r="C77" s="90">
        <v>0</v>
      </c>
      <c r="D77" s="90">
        <v>72</v>
      </c>
      <c r="E77" s="90">
        <v>78</v>
      </c>
      <c r="F77" s="90">
        <v>80</v>
      </c>
      <c r="G77" s="90">
        <v>91</v>
      </c>
      <c r="H77" s="90">
        <v>91</v>
      </c>
      <c r="I77" s="90">
        <v>91</v>
      </c>
      <c r="J77" s="90">
        <v>164</v>
      </c>
      <c r="K77" s="90">
        <v>163.99</v>
      </c>
      <c r="L77" s="90">
        <v>166</v>
      </c>
      <c r="M77" s="90">
        <v>173.98</v>
      </c>
      <c r="N77" s="90">
        <v>152.32999999999998</v>
      </c>
      <c r="O77" s="90">
        <v>149.85999999999999</v>
      </c>
      <c r="P77" s="90">
        <v>126.83999999999999</v>
      </c>
      <c r="Q77" s="59">
        <f t="shared" si="1"/>
        <v>1600</v>
      </c>
    </row>
    <row r="78" spans="1:17" ht="12.75">
      <c r="A78" s="6">
        <v>74</v>
      </c>
      <c r="B78" s="6" t="s">
        <v>76</v>
      </c>
      <c r="C78" s="90">
        <v>0</v>
      </c>
      <c r="D78" s="90">
        <v>54</v>
      </c>
      <c r="E78" s="90">
        <v>54</v>
      </c>
      <c r="F78" s="90">
        <v>54</v>
      </c>
      <c r="G78" s="90">
        <v>54</v>
      </c>
      <c r="H78" s="90">
        <v>66</v>
      </c>
      <c r="I78" s="90">
        <v>66</v>
      </c>
      <c r="J78" s="90">
        <v>110</v>
      </c>
      <c r="K78" s="90">
        <v>110</v>
      </c>
      <c r="L78" s="90">
        <v>110</v>
      </c>
      <c r="M78" s="90">
        <v>120</v>
      </c>
      <c r="N78" s="90">
        <v>120</v>
      </c>
      <c r="O78" s="90">
        <v>116</v>
      </c>
      <c r="P78" s="90">
        <v>116</v>
      </c>
      <c r="Q78" s="59">
        <f t="shared" si="1"/>
        <v>1150</v>
      </c>
    </row>
    <row r="79" spans="1:17" ht="12.75">
      <c r="A79" s="6">
        <v>75</v>
      </c>
      <c r="B79" s="6" t="s">
        <v>192</v>
      </c>
      <c r="C79" s="90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493.34</v>
      </c>
      <c r="K79" s="90">
        <v>882.48</v>
      </c>
      <c r="L79" s="90">
        <v>1294.54</v>
      </c>
      <c r="M79" s="90">
        <v>2015.57</v>
      </c>
      <c r="N79" s="90">
        <v>3913.34</v>
      </c>
      <c r="O79" s="90">
        <v>4675.52</v>
      </c>
      <c r="P79" s="90">
        <v>7243.43</v>
      </c>
      <c r="Q79" s="59">
        <f t="shared" si="1"/>
        <v>20518.22</v>
      </c>
    </row>
    <row r="80" spans="2:17" ht="12.75">
      <c r="B80" s="58" t="s">
        <v>2</v>
      </c>
      <c r="C80" s="73">
        <f>ROUND(SUM(C5:C79),2)</f>
        <v>20950.87</v>
      </c>
      <c r="D80" s="73">
        <f aca="true" t="shared" si="2" ref="D80:P80">SUM(D5:D79)</f>
        <v>200348.45</v>
      </c>
      <c r="E80" s="73">
        <f t="shared" si="2"/>
        <v>197480.84000000008</v>
      </c>
      <c r="F80" s="73">
        <f t="shared" si="2"/>
        <v>197669.60000000003</v>
      </c>
      <c r="G80" s="73">
        <f t="shared" si="2"/>
        <v>207395.25000000003</v>
      </c>
      <c r="H80" s="73">
        <f t="shared" si="2"/>
        <v>200383.57000000007</v>
      </c>
      <c r="I80" s="73">
        <f t="shared" si="2"/>
        <v>197756.69999999998</v>
      </c>
      <c r="J80" s="73">
        <f t="shared" si="2"/>
        <v>198257.98000000004</v>
      </c>
      <c r="K80" s="73">
        <f t="shared" si="2"/>
        <v>202648.35000000003</v>
      </c>
      <c r="L80" s="73">
        <f t="shared" si="2"/>
        <v>198476.53</v>
      </c>
      <c r="M80" s="73">
        <f t="shared" si="2"/>
        <v>220784.66999999995</v>
      </c>
      <c r="N80" s="73">
        <f t="shared" si="2"/>
        <v>198554.7699999999</v>
      </c>
      <c r="O80" s="73">
        <f t="shared" si="2"/>
        <v>191231.69999999992</v>
      </c>
      <c r="P80" s="73">
        <f t="shared" si="2"/>
        <v>176067.44999999998</v>
      </c>
      <c r="Q80" s="60">
        <f>SUM(Q5:Q79)</f>
        <v>2608006.73</v>
      </c>
    </row>
    <row r="84" spans="3:16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</sheetData>
  <sheetProtection/>
  <printOptions/>
  <pageMargins left="0.5" right="0.5" top="0.25" bottom="0.5" header="0.5" footer="0.5"/>
  <pageSetup fitToHeight="2" fitToWidth="1" horizontalDpi="300" verticalDpi="300" orientation="landscape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P78"/>
  <sheetViews>
    <sheetView zoomScale="73" zoomScaleNormal="73"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8.88671875" defaultRowHeight="15"/>
  <cols>
    <col min="1" max="1" width="4.10546875" style="0" customWidth="1"/>
    <col min="2" max="2" width="18.99609375" style="0" bestFit="1" customWidth="1"/>
    <col min="3" max="3" width="7.10546875" style="0" bestFit="1" customWidth="1"/>
    <col min="4" max="4" width="9.5546875" style="0" bestFit="1" customWidth="1"/>
    <col min="5" max="5" width="9.6640625" style="0" customWidth="1"/>
    <col min="6" max="6" width="1.5625" style="0" customWidth="1"/>
    <col min="7" max="11" width="6.88671875" style="0" bestFit="1" customWidth="1"/>
    <col min="12" max="12" width="5.99609375" style="0" bestFit="1" customWidth="1"/>
    <col min="13" max="15" width="6.88671875" style="0" bestFit="1" customWidth="1"/>
    <col min="16" max="16" width="5.99609375" style="0" bestFit="1" customWidth="1"/>
    <col min="17" max="17" width="1.33203125" style="0" customWidth="1"/>
    <col min="18" max="31" width="5.99609375" style="4" bestFit="1" customWidth="1"/>
    <col min="32" max="32" width="1.5625" style="0" customWidth="1"/>
    <col min="33" max="42" width="5.99609375" style="0" bestFit="1" customWidth="1"/>
  </cols>
  <sheetData>
    <row r="3" spans="3:42" ht="15">
      <c r="C3" s="122" t="s">
        <v>83</v>
      </c>
      <c r="D3" s="122"/>
      <c r="E3" s="122"/>
      <c r="G3" s="122" t="s">
        <v>84</v>
      </c>
      <c r="H3" s="122"/>
      <c r="I3" s="122"/>
      <c r="J3" s="122"/>
      <c r="K3" s="122"/>
      <c r="L3" s="122"/>
      <c r="M3" s="122"/>
      <c r="N3" s="122"/>
      <c r="O3" s="122"/>
      <c r="P3" s="122"/>
      <c r="R3" s="122" t="s">
        <v>85</v>
      </c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G3" s="122" t="s">
        <v>101</v>
      </c>
      <c r="AH3" s="122"/>
      <c r="AI3" s="122"/>
      <c r="AJ3" s="122"/>
      <c r="AK3" s="122"/>
      <c r="AL3" s="122"/>
      <c r="AM3" s="122"/>
      <c r="AN3" s="122"/>
      <c r="AO3" s="122"/>
      <c r="AP3" s="122"/>
    </row>
    <row r="4" spans="1:42" ht="15">
      <c r="A4" t="s">
        <v>0</v>
      </c>
      <c r="B4" t="s">
        <v>1</v>
      </c>
      <c r="C4" s="4" t="s">
        <v>80</v>
      </c>
      <c r="D4" s="4" t="s">
        <v>81</v>
      </c>
      <c r="E4" s="4" t="s">
        <v>82</v>
      </c>
      <c r="G4">
        <v>101</v>
      </c>
      <c r="H4">
        <v>102</v>
      </c>
      <c r="I4">
        <v>103</v>
      </c>
      <c r="J4">
        <v>111</v>
      </c>
      <c r="K4">
        <v>112</v>
      </c>
      <c r="L4">
        <v>113</v>
      </c>
      <c r="M4">
        <v>130</v>
      </c>
      <c r="N4">
        <v>254</v>
      </c>
      <c r="O4">
        <v>255</v>
      </c>
      <c r="P4">
        <v>300</v>
      </c>
      <c r="R4" s="4" t="s">
        <v>78</v>
      </c>
      <c r="S4" s="4" t="s">
        <v>79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  <c r="AG4">
        <v>101</v>
      </c>
      <c r="AH4">
        <v>102</v>
      </c>
      <c r="AI4">
        <v>103</v>
      </c>
      <c r="AJ4">
        <v>111</v>
      </c>
      <c r="AK4">
        <v>112</v>
      </c>
      <c r="AL4">
        <v>113</v>
      </c>
      <c r="AM4">
        <v>130</v>
      </c>
      <c r="AN4">
        <v>254</v>
      </c>
      <c r="AO4">
        <v>255</v>
      </c>
      <c r="AP4">
        <v>300</v>
      </c>
    </row>
    <row r="5" spans="1:42" ht="15">
      <c r="A5">
        <v>1</v>
      </c>
      <c r="B5" t="s">
        <v>3</v>
      </c>
      <c r="C5" s="1" t="e">
        <f>'0910 Apr13 G'!Q5=#REF!</f>
        <v>#REF!</v>
      </c>
      <c r="D5" s="1" t="e">
        <f>#REF!='0910 Apr 13 BPBG'!BX5</f>
        <v>#REF!</v>
      </c>
      <c r="E5" s="1" t="b">
        <f>'0910 Apr13 G'!Q5='0910 Apr 13 BPBG'!BX5</f>
        <v>1</v>
      </c>
      <c r="G5" t="e">
        <f>SUMIF('0910 Apr 13 BPBG'!$V$3:$AV$3,'Cross Check'!G$4,'0910 Apr 13 BPBG'!$V5:$AV5)=#REF!</f>
        <v>#REF!</v>
      </c>
      <c r="H5" t="e">
        <f>SUMIF('0910 Apr 13 BPBG'!$V$3:$AV$3,'Cross Check'!H$4,'0910 Apr 13 BPBG'!$V5:$AV5)=#REF!</f>
        <v>#REF!</v>
      </c>
      <c r="I5" t="e">
        <f>SUMIF('0910 Apr 13 BPBG'!$V$3:$AV$3,'Cross Check'!I$4,'0910 Apr 13 BPBG'!$V5:$AV5)=#REF!</f>
        <v>#REF!</v>
      </c>
      <c r="J5" t="e">
        <f>SUMIF('0910 Apr 13 BPBG'!$V$3:$AV$3,'Cross Check'!J$4,'0910 Apr 13 BPBG'!$V5:$AV5)=#REF!</f>
        <v>#REF!</v>
      </c>
      <c r="K5" t="e">
        <f>SUMIF('0910 Apr 13 BPBG'!$V$3:$AV$3,'Cross Check'!K$4,'0910 Apr 13 BPBG'!$V5:$AV5)=#REF!</f>
        <v>#REF!</v>
      </c>
      <c r="L5" t="e">
        <f>SUMIF('0910 Apr 13 BPBG'!$V$3:$AV$3,'Cross Check'!L$4,'0910 Apr 13 BPBG'!$V5:$AV5)=#REF!</f>
        <v>#REF!</v>
      </c>
      <c r="M5" t="e">
        <f>SUMIF('0910 Apr 13 BPBG'!$V$3:$AV$3,'Cross Check'!M$4,'0910 Apr 13 BPBG'!$V5:$AV5)=#REF!</f>
        <v>#REF!</v>
      </c>
      <c r="N5" t="e">
        <f>SUMIF('0910 Apr 13 BPBG'!$V$3:$AV$3,'Cross Check'!N$4,'0910 Apr 13 BPBG'!$V5:$AV5)=#REF!</f>
        <v>#REF!</v>
      </c>
      <c r="O5" t="e">
        <f>SUMIF('0910 Apr 13 BPBG'!$V$3:$AV$3,'Cross Check'!O$4,'0910 Apr 13 BPBG'!$V5:$AV5)=#REF!</f>
        <v>#REF!</v>
      </c>
      <c r="P5" t="e">
        <f>SUMIF('0910 Apr 13 BPBG'!$V$3:$AV$3,'Cross Check'!P$4,'0910 Apr 13 BPBG'!$V5:$AV5)=#REF!</f>
        <v>#REF!</v>
      </c>
      <c r="R5" s="4" t="b">
        <f>SUMIF('0910 Apr 13 BPBG'!$V$2:$AV$2,'Cross Check'!R$4,'0910 Apr 13 BPBG'!$V5:$AV5)='0910 Apr13 G'!C5</f>
        <v>0</v>
      </c>
      <c r="S5" s="4" t="b">
        <f>SUMIF('0910 Apr 13 BPBG'!$V$2:$AV$2,'Cross Check'!S$4,'0910 Apr 13 BPBG'!$V5:$AV5)='0910 Apr13 G'!D5</f>
        <v>0</v>
      </c>
      <c r="T5" s="4" t="b">
        <f>SUMIF('0910 Apr 13 BPBG'!$V$2:$AV$2,'Cross Check'!T$4,'0910 Apr 13 BPBG'!$V5:$AV5)='0910 Apr13 G'!E5</f>
        <v>0</v>
      </c>
      <c r="U5" s="4" t="b">
        <f>SUMIF('0910 Apr 13 BPBG'!$V$2:$AV$2,'Cross Check'!U$4,'0910 Apr 13 BPBG'!$V5:$AV5)='0910 Apr13 G'!F5</f>
        <v>0</v>
      </c>
      <c r="V5" s="4" t="b">
        <f>SUMIF('0910 Apr 13 BPBG'!$V$2:$AV$2,'Cross Check'!V$4,'0910 Apr 13 BPBG'!$V5:$AV5)='0910 Apr13 G'!G5</f>
        <v>0</v>
      </c>
      <c r="W5" s="4" t="b">
        <f>SUMIF('0910 Apr 13 BPBG'!$V$2:$AV$2,'Cross Check'!W$4,'0910 Apr 13 BPBG'!$V5:$AV5)='0910 Apr13 G'!H5</f>
        <v>0</v>
      </c>
      <c r="X5" s="4" t="b">
        <f>SUMIF('0910 Apr 13 BPBG'!$V$2:$AV$2,'Cross Check'!X$4,'0910 Apr 13 BPBG'!$V5:$AV5)='0910 Apr13 G'!I5</f>
        <v>0</v>
      </c>
      <c r="Y5" s="4" t="b">
        <f>SUMIF('0910 Apr 13 BPBG'!$V$2:$AV$2,'Cross Check'!Y$4,'0910 Apr 13 BPBG'!$V5:$AV5)='0910 Apr13 G'!J5</f>
        <v>0</v>
      </c>
      <c r="Z5" s="4" t="b">
        <f>SUMIF('0910 Apr 13 BPBG'!$V$2:$AV$2,'Cross Check'!Z$4,'0910 Apr 13 BPBG'!$V5:$AV5)='0910 Apr13 G'!K5</f>
        <v>0</v>
      </c>
      <c r="AA5" s="4" t="b">
        <f>SUMIF('0910 Apr 13 BPBG'!$V$2:$AV$2,'Cross Check'!AA$4,'0910 Apr 13 BPBG'!$V5:$AV5)='0910 Apr13 G'!L5</f>
        <v>0</v>
      </c>
      <c r="AB5" s="4" t="b">
        <f>SUMIF('0910 Apr 13 BPBG'!$V$2:$AV$2,'Cross Check'!AB$4,'0910 Apr 13 BPBG'!$V5:$AV5)='0910 Apr13 G'!M5</f>
        <v>0</v>
      </c>
      <c r="AC5" s="4" t="b">
        <f>SUMIF('0910 Apr 13 BPBG'!$V$2:$AV$2,'Cross Check'!AC$4,'0910 Apr 13 BPBG'!$V5:$AV5)='0910 Apr13 G'!N5</f>
        <v>0</v>
      </c>
      <c r="AD5" s="4" t="b">
        <f>SUMIF('0910 Apr 13 BPBG'!$V$2:$AV$2,'Cross Check'!AD$4,'0910 Apr 13 BPBG'!$V5:$AV5)='0910 Apr13 G'!O5</f>
        <v>0</v>
      </c>
      <c r="AE5" s="4" t="b">
        <f>SUMIF('0910 Apr 13 BPBG'!$V$2:$AV$2,'Cross Check'!AE$4,'0910 Apr 13 BPBG'!$V5:$AV5)='0910 Apr13 G'!P5</f>
        <v>0</v>
      </c>
      <c r="AG5" t="e">
        <f>#REF!=#REF!</f>
        <v>#REF!</v>
      </c>
      <c r="AH5" t="e">
        <f>#REF!=#REF!</f>
        <v>#REF!</v>
      </c>
      <c r="AI5" t="e">
        <f>#REF!=#REF!</f>
        <v>#REF!</v>
      </c>
      <c r="AJ5" t="e">
        <f>#REF!=#REF!</f>
        <v>#REF!</v>
      </c>
      <c r="AK5" s="40" t="e">
        <f>#REF!=#REF!</f>
        <v>#REF!</v>
      </c>
      <c r="AL5" t="e">
        <f>#REF!=#REF!</f>
        <v>#REF!</v>
      </c>
      <c r="AM5" t="e">
        <f>#REF!=#REF!</f>
        <v>#REF!</v>
      </c>
      <c r="AN5" t="e">
        <f>#REF!=#REF!</f>
        <v>#REF!</v>
      </c>
      <c r="AO5" t="e">
        <f>#REF!=#REF!</f>
        <v>#REF!</v>
      </c>
      <c r="AP5" t="e">
        <f>#REF!=#REF!</f>
        <v>#REF!</v>
      </c>
    </row>
    <row r="6" spans="1:42" ht="15">
      <c r="A6">
        <v>2</v>
      </c>
      <c r="B6" t="s">
        <v>4</v>
      </c>
      <c r="C6" s="1" t="e">
        <f>'0910 Apr13 G'!Q6=#REF!</f>
        <v>#REF!</v>
      </c>
      <c r="D6" s="1" t="e">
        <f>#REF!='0910 Apr 13 BPBG'!BX6</f>
        <v>#REF!</v>
      </c>
      <c r="E6" s="1" t="b">
        <f>'0910 Apr13 G'!Q6='0910 Apr 13 BPBG'!BX6</f>
        <v>1</v>
      </c>
      <c r="G6" t="e">
        <f>SUMIF('0910 Apr 13 BPBG'!$V$3:$AV$3,'Cross Check'!G$4,'0910 Apr 13 BPBG'!$V6:$AV6)=#REF!</f>
        <v>#REF!</v>
      </c>
      <c r="H6" t="e">
        <f>SUMIF('0910 Apr 13 BPBG'!$V$3:$AV$3,'Cross Check'!H$4,'0910 Apr 13 BPBG'!$V6:$AV6)=#REF!</f>
        <v>#REF!</v>
      </c>
      <c r="I6" t="e">
        <f>SUMIF('0910 Apr 13 BPBG'!$V$3:$AV$3,'Cross Check'!I$4,'0910 Apr 13 BPBG'!$V6:$AV6)=#REF!</f>
        <v>#REF!</v>
      </c>
      <c r="J6" t="e">
        <f>SUMIF('0910 Apr 13 BPBG'!$V$3:$AV$3,'Cross Check'!J$4,'0910 Apr 13 BPBG'!$V6:$AV6)=#REF!</f>
        <v>#REF!</v>
      </c>
      <c r="K6" t="e">
        <f>SUMIF('0910 Apr 13 BPBG'!$V$3:$AV$3,'Cross Check'!K$4,'0910 Apr 13 BPBG'!$V6:$AV6)=#REF!</f>
        <v>#REF!</v>
      </c>
      <c r="L6" t="e">
        <f>SUMIF('0910 Apr 13 BPBG'!$V$3:$AV$3,'Cross Check'!L$4,'0910 Apr 13 BPBG'!$V6:$AV6)=#REF!</f>
        <v>#REF!</v>
      </c>
      <c r="M6" t="e">
        <f>SUMIF('0910 Apr 13 BPBG'!$V$3:$AV$3,'Cross Check'!M$4,'0910 Apr 13 BPBG'!$V6:$AV6)=#REF!</f>
        <v>#REF!</v>
      </c>
      <c r="N6" t="e">
        <f>SUMIF('0910 Apr 13 BPBG'!$V$3:$AV$3,'Cross Check'!N$4,'0910 Apr 13 BPBG'!$V6:$AV6)=#REF!</f>
        <v>#REF!</v>
      </c>
      <c r="O6" t="e">
        <f>SUMIF('0910 Apr 13 BPBG'!$V$3:$AV$3,'Cross Check'!O$4,'0910 Apr 13 BPBG'!$V6:$AV6)=#REF!</f>
        <v>#REF!</v>
      </c>
      <c r="P6" t="e">
        <f>SUMIF('0910 Apr 13 BPBG'!$V$3:$AV$3,'Cross Check'!P$4,'0910 Apr 13 BPBG'!$V6:$AV6)=#REF!</f>
        <v>#REF!</v>
      </c>
      <c r="R6" s="4" t="b">
        <f>SUMIF('0910 Apr 13 BPBG'!$V$2:$AV$2,'Cross Check'!R$4,'0910 Apr 13 BPBG'!$V6:$AV6)='0910 Apr13 G'!C6</f>
        <v>0</v>
      </c>
      <c r="S6" s="4" t="b">
        <f>SUMIF('0910 Apr 13 BPBG'!$V$2:$AV$2,'Cross Check'!S$4,'0910 Apr 13 BPBG'!$V6:$AV6)='0910 Apr13 G'!D6</f>
        <v>0</v>
      </c>
      <c r="T6" s="4" t="b">
        <f>SUMIF('0910 Apr 13 BPBG'!$V$2:$AV$2,'Cross Check'!T$4,'0910 Apr 13 BPBG'!$V6:$AV6)='0910 Apr13 G'!E6</f>
        <v>0</v>
      </c>
      <c r="U6" s="4" t="b">
        <f>SUMIF('0910 Apr 13 BPBG'!$V$2:$AV$2,'Cross Check'!U$4,'0910 Apr 13 BPBG'!$V6:$AV6)='0910 Apr13 G'!F6</f>
        <v>0</v>
      </c>
      <c r="V6" s="4" t="b">
        <f>SUMIF('0910 Apr 13 BPBG'!$V$2:$AV$2,'Cross Check'!V$4,'0910 Apr 13 BPBG'!$V6:$AV6)='0910 Apr13 G'!G6</f>
        <v>0</v>
      </c>
      <c r="W6" s="4" t="b">
        <f>SUMIF('0910 Apr 13 BPBG'!$V$2:$AV$2,'Cross Check'!W$4,'0910 Apr 13 BPBG'!$V6:$AV6)='0910 Apr13 G'!H6</f>
        <v>0</v>
      </c>
      <c r="X6" s="4" t="b">
        <f>SUMIF('0910 Apr 13 BPBG'!$V$2:$AV$2,'Cross Check'!X$4,'0910 Apr 13 BPBG'!$V6:$AV6)='0910 Apr13 G'!I6</f>
        <v>0</v>
      </c>
      <c r="Y6" s="4" t="b">
        <f>SUMIF('0910 Apr 13 BPBG'!$V$2:$AV$2,'Cross Check'!Y$4,'0910 Apr 13 BPBG'!$V6:$AV6)='0910 Apr13 G'!J6</f>
        <v>0</v>
      </c>
      <c r="Z6" s="4" t="b">
        <f>SUMIF('0910 Apr 13 BPBG'!$V$2:$AV$2,'Cross Check'!Z$4,'0910 Apr 13 BPBG'!$V6:$AV6)='0910 Apr13 G'!K6</f>
        <v>0</v>
      </c>
      <c r="AA6" s="4" t="b">
        <f>SUMIF('0910 Apr 13 BPBG'!$V$2:$AV$2,'Cross Check'!AA$4,'0910 Apr 13 BPBG'!$V6:$AV6)='0910 Apr13 G'!L6</f>
        <v>0</v>
      </c>
      <c r="AB6" s="4" t="b">
        <f>SUMIF('0910 Apr 13 BPBG'!$V$2:$AV$2,'Cross Check'!AB$4,'0910 Apr 13 BPBG'!$V6:$AV6)='0910 Apr13 G'!M6</f>
        <v>0</v>
      </c>
      <c r="AC6" s="4" t="b">
        <f>SUMIF('0910 Apr 13 BPBG'!$V$2:$AV$2,'Cross Check'!AC$4,'0910 Apr 13 BPBG'!$V6:$AV6)='0910 Apr13 G'!N6</f>
        <v>0</v>
      </c>
      <c r="AD6" s="4" t="b">
        <f>SUMIF('0910 Apr 13 BPBG'!$V$2:$AV$2,'Cross Check'!AD$4,'0910 Apr 13 BPBG'!$V6:$AV6)='0910 Apr13 G'!O6</f>
        <v>0</v>
      </c>
      <c r="AE6" s="4" t="b">
        <f>SUMIF('0910 Apr 13 BPBG'!$V$2:$AV$2,'Cross Check'!AE$4,'0910 Apr 13 BPBG'!$V6:$AV6)='0910 Apr13 G'!P6</f>
        <v>0</v>
      </c>
      <c r="AG6" t="e">
        <f>#REF!=#REF!</f>
        <v>#REF!</v>
      </c>
      <c r="AH6" t="e">
        <f>#REF!=#REF!</f>
        <v>#REF!</v>
      </c>
      <c r="AI6" t="e">
        <f>#REF!=#REF!</f>
        <v>#REF!</v>
      </c>
      <c r="AJ6" t="e">
        <f>#REF!=#REF!</f>
        <v>#REF!</v>
      </c>
      <c r="AK6" s="40" t="e">
        <f>#REF!=#REF!</f>
        <v>#REF!</v>
      </c>
      <c r="AL6" t="e">
        <f>#REF!=#REF!</f>
        <v>#REF!</v>
      </c>
      <c r="AM6" t="e">
        <f>#REF!=#REF!</f>
        <v>#REF!</v>
      </c>
      <c r="AN6" t="e">
        <f>#REF!=#REF!</f>
        <v>#REF!</v>
      </c>
      <c r="AO6" t="e">
        <f>#REF!=#REF!</f>
        <v>#REF!</v>
      </c>
      <c r="AP6" t="e">
        <f>#REF!=#REF!</f>
        <v>#REF!</v>
      </c>
    </row>
    <row r="7" spans="1:42" ht="15">
      <c r="A7">
        <v>3</v>
      </c>
      <c r="B7" t="s">
        <v>5</v>
      </c>
      <c r="C7" s="1" t="e">
        <f>'0910 Apr13 G'!Q7=#REF!</f>
        <v>#REF!</v>
      </c>
      <c r="D7" s="1" t="e">
        <f>#REF!='0910 Apr 13 BPBG'!BX7</f>
        <v>#REF!</v>
      </c>
      <c r="E7" s="1" t="b">
        <f>'0910 Apr13 G'!Q7='0910 Apr 13 BPBG'!BX7</f>
        <v>1</v>
      </c>
      <c r="G7" t="e">
        <f>SUMIF('0910 Apr 13 BPBG'!$V$3:$AV$3,'Cross Check'!G$4,'0910 Apr 13 BPBG'!$V7:$AV7)=#REF!</f>
        <v>#REF!</v>
      </c>
      <c r="H7" t="e">
        <f>SUMIF('0910 Apr 13 BPBG'!$V$3:$AV$3,'Cross Check'!H$4,'0910 Apr 13 BPBG'!$V7:$AV7)=#REF!</f>
        <v>#REF!</v>
      </c>
      <c r="I7" t="e">
        <f>SUMIF('0910 Apr 13 BPBG'!$V$3:$AV$3,'Cross Check'!I$4,'0910 Apr 13 BPBG'!$V7:$AV7)=#REF!</f>
        <v>#REF!</v>
      </c>
      <c r="J7" t="e">
        <f>SUMIF('0910 Apr 13 BPBG'!$V$3:$AV$3,'Cross Check'!J$4,'0910 Apr 13 BPBG'!$V7:$AV7)=#REF!</f>
        <v>#REF!</v>
      </c>
      <c r="K7" t="e">
        <f>SUMIF('0910 Apr 13 BPBG'!$V$3:$AV$3,'Cross Check'!K$4,'0910 Apr 13 BPBG'!$V7:$AV7)=#REF!</f>
        <v>#REF!</v>
      </c>
      <c r="L7" t="e">
        <f>SUMIF('0910 Apr 13 BPBG'!$V$3:$AV$3,'Cross Check'!L$4,'0910 Apr 13 BPBG'!$V7:$AV7)=#REF!</f>
        <v>#REF!</v>
      </c>
      <c r="M7" t="e">
        <f>SUMIF('0910 Apr 13 BPBG'!$V$3:$AV$3,'Cross Check'!M$4,'0910 Apr 13 BPBG'!$V7:$AV7)=#REF!</f>
        <v>#REF!</v>
      </c>
      <c r="N7" t="e">
        <f>SUMIF('0910 Apr 13 BPBG'!$V$3:$AV$3,'Cross Check'!N$4,'0910 Apr 13 BPBG'!$V7:$AV7)=#REF!</f>
        <v>#REF!</v>
      </c>
      <c r="O7" t="e">
        <f>SUMIF('0910 Apr 13 BPBG'!$V$3:$AV$3,'Cross Check'!O$4,'0910 Apr 13 BPBG'!$V7:$AV7)=#REF!</f>
        <v>#REF!</v>
      </c>
      <c r="P7" t="e">
        <f>SUMIF('0910 Apr 13 BPBG'!$V$3:$AV$3,'Cross Check'!P$4,'0910 Apr 13 BPBG'!$V7:$AV7)=#REF!</f>
        <v>#REF!</v>
      </c>
      <c r="R7" s="4" t="b">
        <f>SUMIF('0910 Apr 13 BPBG'!$V$2:$AV$2,'Cross Check'!R$4,'0910 Apr 13 BPBG'!$V7:$AV7)='0910 Apr13 G'!C7</f>
        <v>0</v>
      </c>
      <c r="S7" s="4" t="b">
        <f>SUMIF('0910 Apr 13 BPBG'!$V$2:$AV$2,'Cross Check'!S$4,'0910 Apr 13 BPBG'!$V7:$AV7)='0910 Apr13 G'!D7</f>
        <v>0</v>
      </c>
      <c r="T7" s="4" t="b">
        <f>SUMIF('0910 Apr 13 BPBG'!$V$2:$AV$2,'Cross Check'!T$4,'0910 Apr 13 BPBG'!$V7:$AV7)='0910 Apr13 G'!E7</f>
        <v>0</v>
      </c>
      <c r="U7" s="4" t="b">
        <f>SUMIF('0910 Apr 13 BPBG'!$V$2:$AV$2,'Cross Check'!U$4,'0910 Apr 13 BPBG'!$V7:$AV7)='0910 Apr13 G'!F7</f>
        <v>0</v>
      </c>
      <c r="V7" s="4" t="b">
        <f>SUMIF('0910 Apr 13 BPBG'!$V$2:$AV$2,'Cross Check'!V$4,'0910 Apr 13 BPBG'!$V7:$AV7)='0910 Apr13 G'!G7</f>
        <v>0</v>
      </c>
      <c r="W7" s="4" t="b">
        <f>SUMIF('0910 Apr 13 BPBG'!$V$2:$AV$2,'Cross Check'!W$4,'0910 Apr 13 BPBG'!$V7:$AV7)='0910 Apr13 G'!H7</f>
        <v>0</v>
      </c>
      <c r="X7" s="4" t="b">
        <f>SUMIF('0910 Apr 13 BPBG'!$V$2:$AV$2,'Cross Check'!X$4,'0910 Apr 13 BPBG'!$V7:$AV7)='0910 Apr13 G'!I7</f>
        <v>0</v>
      </c>
      <c r="Y7" s="4" t="b">
        <f>SUMIF('0910 Apr 13 BPBG'!$V$2:$AV$2,'Cross Check'!Y$4,'0910 Apr 13 BPBG'!$V7:$AV7)='0910 Apr13 G'!J7</f>
        <v>0</v>
      </c>
      <c r="Z7" s="4" t="b">
        <f>SUMIF('0910 Apr 13 BPBG'!$V$2:$AV$2,'Cross Check'!Z$4,'0910 Apr 13 BPBG'!$V7:$AV7)='0910 Apr13 G'!K7</f>
        <v>0</v>
      </c>
      <c r="AA7" s="4" t="b">
        <f>SUMIF('0910 Apr 13 BPBG'!$V$2:$AV$2,'Cross Check'!AA$4,'0910 Apr 13 BPBG'!$V7:$AV7)='0910 Apr13 G'!L7</f>
        <v>0</v>
      </c>
      <c r="AB7" s="4" t="b">
        <f>SUMIF('0910 Apr 13 BPBG'!$V$2:$AV$2,'Cross Check'!AB$4,'0910 Apr 13 BPBG'!$V7:$AV7)='0910 Apr13 G'!M7</f>
        <v>0</v>
      </c>
      <c r="AC7" s="4" t="b">
        <f>SUMIF('0910 Apr 13 BPBG'!$V$2:$AV$2,'Cross Check'!AC$4,'0910 Apr 13 BPBG'!$V7:$AV7)='0910 Apr13 G'!N7</f>
        <v>0</v>
      </c>
      <c r="AD7" s="4" t="b">
        <f>SUMIF('0910 Apr 13 BPBG'!$V$2:$AV$2,'Cross Check'!AD$4,'0910 Apr 13 BPBG'!$V7:$AV7)='0910 Apr13 G'!O7</f>
        <v>0</v>
      </c>
      <c r="AE7" s="4" t="b">
        <f>SUMIF('0910 Apr 13 BPBG'!$V$2:$AV$2,'Cross Check'!AE$4,'0910 Apr 13 BPBG'!$V7:$AV7)='0910 Apr13 G'!P7</f>
        <v>0</v>
      </c>
      <c r="AG7" t="e">
        <f>#REF!=#REF!</f>
        <v>#REF!</v>
      </c>
      <c r="AH7" t="e">
        <f>#REF!=#REF!</f>
        <v>#REF!</v>
      </c>
      <c r="AI7" t="e">
        <f>#REF!=#REF!</f>
        <v>#REF!</v>
      </c>
      <c r="AJ7" t="e">
        <f>#REF!=#REF!</f>
        <v>#REF!</v>
      </c>
      <c r="AK7" s="40" t="e">
        <f>#REF!=#REF!</f>
        <v>#REF!</v>
      </c>
      <c r="AL7" t="e">
        <f>#REF!=#REF!</f>
        <v>#REF!</v>
      </c>
      <c r="AM7" t="e">
        <f>#REF!=#REF!</f>
        <v>#REF!</v>
      </c>
      <c r="AN7" t="e">
        <f>#REF!=#REF!</f>
        <v>#REF!</v>
      </c>
      <c r="AO7" t="e">
        <f>#REF!=#REF!</f>
        <v>#REF!</v>
      </c>
      <c r="AP7" t="e">
        <f>#REF!=#REF!</f>
        <v>#REF!</v>
      </c>
    </row>
    <row r="8" spans="1:42" ht="15">
      <c r="A8">
        <v>4</v>
      </c>
      <c r="B8" t="s">
        <v>6</v>
      </c>
      <c r="C8" s="1" t="e">
        <f>'0910 Apr13 G'!Q8=#REF!</f>
        <v>#REF!</v>
      </c>
      <c r="D8" s="1" t="e">
        <f>#REF!='0910 Apr 13 BPBG'!BX8</f>
        <v>#REF!</v>
      </c>
      <c r="E8" s="1" t="b">
        <f>'0910 Apr13 G'!Q8='0910 Apr 13 BPBG'!BX8</f>
        <v>1</v>
      </c>
      <c r="G8" t="e">
        <f>SUMIF('0910 Apr 13 BPBG'!$V$3:$AV$3,'Cross Check'!G$4,'0910 Apr 13 BPBG'!$V8:$AV8)=#REF!</f>
        <v>#REF!</v>
      </c>
      <c r="H8" t="e">
        <f>SUMIF('0910 Apr 13 BPBG'!$V$3:$AV$3,'Cross Check'!H$4,'0910 Apr 13 BPBG'!$V8:$AV8)=#REF!</f>
        <v>#REF!</v>
      </c>
      <c r="I8" t="e">
        <f>SUMIF('0910 Apr 13 BPBG'!$V$3:$AV$3,'Cross Check'!I$4,'0910 Apr 13 BPBG'!$V8:$AV8)=#REF!</f>
        <v>#REF!</v>
      </c>
      <c r="J8" t="e">
        <f>SUMIF('0910 Apr 13 BPBG'!$V$3:$AV$3,'Cross Check'!J$4,'0910 Apr 13 BPBG'!$V8:$AV8)=#REF!</f>
        <v>#REF!</v>
      </c>
      <c r="K8" t="e">
        <f>SUMIF('0910 Apr 13 BPBG'!$V$3:$AV$3,'Cross Check'!K$4,'0910 Apr 13 BPBG'!$V8:$AV8)=#REF!</f>
        <v>#REF!</v>
      </c>
      <c r="L8" t="e">
        <f>SUMIF('0910 Apr 13 BPBG'!$V$3:$AV$3,'Cross Check'!L$4,'0910 Apr 13 BPBG'!$V8:$AV8)=#REF!</f>
        <v>#REF!</v>
      </c>
      <c r="M8" t="e">
        <f>SUMIF('0910 Apr 13 BPBG'!$V$3:$AV$3,'Cross Check'!M$4,'0910 Apr 13 BPBG'!$V8:$AV8)=#REF!</f>
        <v>#REF!</v>
      </c>
      <c r="N8" t="e">
        <f>SUMIF('0910 Apr 13 BPBG'!$V$3:$AV$3,'Cross Check'!N$4,'0910 Apr 13 BPBG'!$V8:$AV8)=#REF!</f>
        <v>#REF!</v>
      </c>
      <c r="O8" t="e">
        <f>SUMIF('0910 Apr 13 BPBG'!$V$3:$AV$3,'Cross Check'!O$4,'0910 Apr 13 BPBG'!$V8:$AV8)=#REF!</f>
        <v>#REF!</v>
      </c>
      <c r="P8" t="e">
        <f>SUMIF('0910 Apr 13 BPBG'!$V$3:$AV$3,'Cross Check'!P$4,'0910 Apr 13 BPBG'!$V8:$AV8)=#REF!</f>
        <v>#REF!</v>
      </c>
      <c r="R8" s="4" t="b">
        <f>SUMIF('0910 Apr 13 BPBG'!$V$2:$AV$2,'Cross Check'!R$4,'0910 Apr 13 BPBG'!$V8:$AV8)='0910 Apr13 G'!C8</f>
        <v>0</v>
      </c>
      <c r="S8" s="4" t="b">
        <f>SUMIF('0910 Apr 13 BPBG'!$V$2:$AV$2,'Cross Check'!S$4,'0910 Apr 13 BPBG'!$V8:$AV8)='0910 Apr13 G'!D8</f>
        <v>0</v>
      </c>
      <c r="T8" s="4" t="b">
        <f>SUMIF('0910 Apr 13 BPBG'!$V$2:$AV$2,'Cross Check'!T$4,'0910 Apr 13 BPBG'!$V8:$AV8)='0910 Apr13 G'!E8</f>
        <v>0</v>
      </c>
      <c r="U8" s="4" t="b">
        <f>SUMIF('0910 Apr 13 BPBG'!$V$2:$AV$2,'Cross Check'!U$4,'0910 Apr 13 BPBG'!$V8:$AV8)='0910 Apr13 G'!F8</f>
        <v>0</v>
      </c>
      <c r="V8" s="4" t="b">
        <f>SUMIF('0910 Apr 13 BPBG'!$V$2:$AV$2,'Cross Check'!V$4,'0910 Apr 13 BPBG'!$V8:$AV8)='0910 Apr13 G'!G8</f>
        <v>0</v>
      </c>
      <c r="W8" s="4" t="b">
        <f>SUMIF('0910 Apr 13 BPBG'!$V$2:$AV$2,'Cross Check'!W$4,'0910 Apr 13 BPBG'!$V8:$AV8)='0910 Apr13 G'!H8</f>
        <v>0</v>
      </c>
      <c r="X8" s="4" t="b">
        <f>SUMIF('0910 Apr 13 BPBG'!$V$2:$AV$2,'Cross Check'!X$4,'0910 Apr 13 BPBG'!$V8:$AV8)='0910 Apr13 G'!I8</f>
        <v>0</v>
      </c>
      <c r="Y8" s="4" t="b">
        <f>SUMIF('0910 Apr 13 BPBG'!$V$2:$AV$2,'Cross Check'!Y$4,'0910 Apr 13 BPBG'!$V8:$AV8)='0910 Apr13 G'!J8</f>
        <v>0</v>
      </c>
      <c r="Z8" s="4" t="b">
        <f>SUMIF('0910 Apr 13 BPBG'!$V$2:$AV$2,'Cross Check'!Z$4,'0910 Apr 13 BPBG'!$V8:$AV8)='0910 Apr13 G'!K8</f>
        <v>0</v>
      </c>
      <c r="AA8" s="4" t="b">
        <f>SUMIF('0910 Apr 13 BPBG'!$V$2:$AV$2,'Cross Check'!AA$4,'0910 Apr 13 BPBG'!$V8:$AV8)='0910 Apr13 G'!L8</f>
        <v>0</v>
      </c>
      <c r="AB8" s="4" t="b">
        <f>SUMIF('0910 Apr 13 BPBG'!$V$2:$AV$2,'Cross Check'!AB$4,'0910 Apr 13 BPBG'!$V8:$AV8)='0910 Apr13 G'!M8</f>
        <v>0</v>
      </c>
      <c r="AC8" s="4" t="b">
        <f>SUMIF('0910 Apr 13 BPBG'!$V$2:$AV$2,'Cross Check'!AC$4,'0910 Apr 13 BPBG'!$V8:$AV8)='0910 Apr13 G'!N8</f>
        <v>0</v>
      </c>
      <c r="AD8" s="4" t="b">
        <f>SUMIF('0910 Apr 13 BPBG'!$V$2:$AV$2,'Cross Check'!AD$4,'0910 Apr 13 BPBG'!$V8:$AV8)='0910 Apr13 G'!O8</f>
        <v>0</v>
      </c>
      <c r="AE8" s="4" t="b">
        <f>SUMIF('0910 Apr 13 BPBG'!$V$2:$AV$2,'Cross Check'!AE$4,'0910 Apr 13 BPBG'!$V8:$AV8)='0910 Apr13 G'!P8</f>
        <v>0</v>
      </c>
      <c r="AG8" t="e">
        <f>#REF!=#REF!</f>
        <v>#REF!</v>
      </c>
      <c r="AH8" t="e">
        <f>#REF!=#REF!</f>
        <v>#REF!</v>
      </c>
      <c r="AI8" t="e">
        <f>#REF!=#REF!</f>
        <v>#REF!</v>
      </c>
      <c r="AJ8" t="e">
        <f>#REF!=#REF!</f>
        <v>#REF!</v>
      </c>
      <c r="AK8" s="40" t="e">
        <f>#REF!=#REF!</f>
        <v>#REF!</v>
      </c>
      <c r="AL8" t="e">
        <f>#REF!=#REF!</f>
        <v>#REF!</v>
      </c>
      <c r="AM8" t="e">
        <f>#REF!=#REF!</f>
        <v>#REF!</v>
      </c>
      <c r="AN8" t="e">
        <f>#REF!=#REF!</f>
        <v>#REF!</v>
      </c>
      <c r="AO8" t="e">
        <f>#REF!=#REF!</f>
        <v>#REF!</v>
      </c>
      <c r="AP8" t="e">
        <f>#REF!=#REF!</f>
        <v>#REF!</v>
      </c>
    </row>
    <row r="9" spans="1:42" ht="15">
      <c r="A9">
        <v>5</v>
      </c>
      <c r="B9" t="s">
        <v>7</v>
      </c>
      <c r="C9" s="1" t="e">
        <f>'0910 Apr13 G'!Q9=#REF!</f>
        <v>#REF!</v>
      </c>
      <c r="D9" s="1" t="e">
        <f>#REF!='0910 Apr 13 BPBG'!BX9</f>
        <v>#REF!</v>
      </c>
      <c r="E9" s="1" t="b">
        <f>'0910 Apr13 G'!Q9='0910 Apr 13 BPBG'!BX9</f>
        <v>1</v>
      </c>
      <c r="G9" t="e">
        <f>SUMIF('0910 Apr 13 BPBG'!$V$3:$AV$3,'Cross Check'!G$4,'0910 Apr 13 BPBG'!$V9:$AV9)=#REF!</f>
        <v>#REF!</v>
      </c>
      <c r="H9" t="e">
        <f>SUMIF('0910 Apr 13 BPBG'!$V$3:$AV$3,'Cross Check'!H$4,'0910 Apr 13 BPBG'!$V9:$AV9)=#REF!</f>
        <v>#REF!</v>
      </c>
      <c r="I9" t="e">
        <f>SUMIF('0910 Apr 13 BPBG'!$V$3:$AV$3,'Cross Check'!I$4,'0910 Apr 13 BPBG'!$V9:$AV9)=#REF!</f>
        <v>#REF!</v>
      </c>
      <c r="J9" t="e">
        <f>SUMIF('0910 Apr 13 BPBG'!$V$3:$AV$3,'Cross Check'!J$4,'0910 Apr 13 BPBG'!$V9:$AV9)=#REF!</f>
        <v>#REF!</v>
      </c>
      <c r="K9" t="e">
        <f>SUMIF('0910 Apr 13 BPBG'!$V$3:$AV$3,'Cross Check'!K$4,'0910 Apr 13 BPBG'!$V9:$AV9)=#REF!</f>
        <v>#REF!</v>
      </c>
      <c r="L9" t="e">
        <f>SUMIF('0910 Apr 13 BPBG'!$V$3:$AV$3,'Cross Check'!L$4,'0910 Apr 13 BPBG'!$V9:$AV9)=#REF!</f>
        <v>#REF!</v>
      </c>
      <c r="M9" t="e">
        <f>SUMIF('0910 Apr 13 BPBG'!$V$3:$AV$3,'Cross Check'!M$4,'0910 Apr 13 BPBG'!$V9:$AV9)=#REF!</f>
        <v>#REF!</v>
      </c>
      <c r="N9" t="e">
        <f>SUMIF('0910 Apr 13 BPBG'!$V$3:$AV$3,'Cross Check'!N$4,'0910 Apr 13 BPBG'!$V9:$AV9)=#REF!</f>
        <v>#REF!</v>
      </c>
      <c r="O9" t="e">
        <f>SUMIF('0910 Apr 13 BPBG'!$V$3:$AV$3,'Cross Check'!O$4,'0910 Apr 13 BPBG'!$V9:$AV9)=#REF!</f>
        <v>#REF!</v>
      </c>
      <c r="P9" t="e">
        <f>SUMIF('0910 Apr 13 BPBG'!$V$3:$AV$3,'Cross Check'!P$4,'0910 Apr 13 BPBG'!$V9:$AV9)=#REF!</f>
        <v>#REF!</v>
      </c>
      <c r="R9" s="4" t="b">
        <f>SUMIF('0910 Apr 13 BPBG'!$V$2:$AV$2,'Cross Check'!R$4,'0910 Apr 13 BPBG'!$V9:$AV9)='0910 Apr13 G'!C9</f>
        <v>0</v>
      </c>
      <c r="S9" s="4" t="b">
        <f>SUMIF('0910 Apr 13 BPBG'!$V$2:$AV$2,'Cross Check'!S$4,'0910 Apr 13 BPBG'!$V9:$AV9)='0910 Apr13 G'!D9</f>
        <v>0</v>
      </c>
      <c r="T9" s="4" t="b">
        <f>SUMIF('0910 Apr 13 BPBG'!$V$2:$AV$2,'Cross Check'!T$4,'0910 Apr 13 BPBG'!$V9:$AV9)='0910 Apr13 G'!E9</f>
        <v>0</v>
      </c>
      <c r="U9" s="4" t="b">
        <f>SUMIF('0910 Apr 13 BPBG'!$V$2:$AV$2,'Cross Check'!U$4,'0910 Apr 13 BPBG'!$V9:$AV9)='0910 Apr13 G'!F9</f>
        <v>0</v>
      </c>
      <c r="V9" s="4" t="b">
        <f>SUMIF('0910 Apr 13 BPBG'!$V$2:$AV$2,'Cross Check'!V$4,'0910 Apr 13 BPBG'!$V9:$AV9)='0910 Apr13 G'!G9</f>
        <v>0</v>
      </c>
      <c r="W9" s="4" t="b">
        <f>SUMIF('0910 Apr 13 BPBG'!$V$2:$AV$2,'Cross Check'!W$4,'0910 Apr 13 BPBG'!$V9:$AV9)='0910 Apr13 G'!H9</f>
        <v>0</v>
      </c>
      <c r="X9" s="4" t="b">
        <f>SUMIF('0910 Apr 13 BPBG'!$V$2:$AV$2,'Cross Check'!X$4,'0910 Apr 13 BPBG'!$V9:$AV9)='0910 Apr13 G'!I9</f>
        <v>0</v>
      </c>
      <c r="Y9" s="4" t="b">
        <f>SUMIF('0910 Apr 13 BPBG'!$V$2:$AV$2,'Cross Check'!Y$4,'0910 Apr 13 BPBG'!$V9:$AV9)='0910 Apr13 G'!J9</f>
        <v>0</v>
      </c>
      <c r="Z9" s="4" t="b">
        <f>SUMIF('0910 Apr 13 BPBG'!$V$2:$AV$2,'Cross Check'!Z$4,'0910 Apr 13 BPBG'!$V9:$AV9)='0910 Apr13 G'!K9</f>
        <v>0</v>
      </c>
      <c r="AA9" s="4" t="b">
        <f>SUMIF('0910 Apr 13 BPBG'!$V$2:$AV$2,'Cross Check'!AA$4,'0910 Apr 13 BPBG'!$V9:$AV9)='0910 Apr13 G'!L9</f>
        <v>0</v>
      </c>
      <c r="AB9" s="4" t="b">
        <f>SUMIF('0910 Apr 13 BPBG'!$V$2:$AV$2,'Cross Check'!AB$4,'0910 Apr 13 BPBG'!$V9:$AV9)='0910 Apr13 G'!M9</f>
        <v>0</v>
      </c>
      <c r="AC9" s="4" t="b">
        <f>SUMIF('0910 Apr 13 BPBG'!$V$2:$AV$2,'Cross Check'!AC$4,'0910 Apr 13 BPBG'!$V9:$AV9)='0910 Apr13 G'!N9</f>
        <v>0</v>
      </c>
      <c r="AD9" s="4" t="b">
        <f>SUMIF('0910 Apr 13 BPBG'!$V$2:$AV$2,'Cross Check'!AD$4,'0910 Apr 13 BPBG'!$V9:$AV9)='0910 Apr13 G'!O9</f>
        <v>0</v>
      </c>
      <c r="AE9" s="4" t="b">
        <f>SUMIF('0910 Apr 13 BPBG'!$V$2:$AV$2,'Cross Check'!AE$4,'0910 Apr 13 BPBG'!$V9:$AV9)='0910 Apr13 G'!P9</f>
        <v>0</v>
      </c>
      <c r="AG9" t="e">
        <f>#REF!=#REF!</f>
        <v>#REF!</v>
      </c>
      <c r="AH9" t="e">
        <f>#REF!=#REF!</f>
        <v>#REF!</v>
      </c>
      <c r="AI9" t="e">
        <f>#REF!=#REF!</f>
        <v>#REF!</v>
      </c>
      <c r="AJ9" t="e">
        <f>#REF!=#REF!</f>
        <v>#REF!</v>
      </c>
      <c r="AK9" s="40" t="e">
        <f>#REF!=#REF!</f>
        <v>#REF!</v>
      </c>
      <c r="AL9" t="e">
        <f>#REF!=#REF!</f>
        <v>#REF!</v>
      </c>
      <c r="AM9" t="e">
        <f>#REF!=#REF!</f>
        <v>#REF!</v>
      </c>
      <c r="AN9" t="e">
        <f>#REF!=#REF!</f>
        <v>#REF!</v>
      </c>
      <c r="AO9" t="e">
        <f>#REF!=#REF!</f>
        <v>#REF!</v>
      </c>
      <c r="AP9" t="e">
        <f>#REF!=#REF!</f>
        <v>#REF!</v>
      </c>
    </row>
    <row r="10" spans="1:42" ht="15">
      <c r="A10">
        <v>6</v>
      </c>
      <c r="B10" t="s">
        <v>8</v>
      </c>
      <c r="C10" s="1" t="e">
        <f>'0910 Apr13 G'!Q10=#REF!</f>
        <v>#REF!</v>
      </c>
      <c r="D10" s="1" t="e">
        <f>#REF!='0910 Apr 13 BPBG'!BX10</f>
        <v>#REF!</v>
      </c>
      <c r="E10" s="1" t="b">
        <f>'0910 Apr13 G'!Q10='0910 Apr 13 BPBG'!BX10</f>
        <v>1</v>
      </c>
      <c r="G10" t="e">
        <f>SUMIF('0910 Apr 13 BPBG'!$V$3:$AV$3,'Cross Check'!G$4,'0910 Apr 13 BPBG'!$V10:$AV10)=#REF!</f>
        <v>#REF!</v>
      </c>
      <c r="H10" t="e">
        <f>SUMIF('0910 Apr 13 BPBG'!$V$3:$AV$3,'Cross Check'!H$4,'0910 Apr 13 BPBG'!$V10:$AV10)=#REF!</f>
        <v>#REF!</v>
      </c>
      <c r="I10" t="e">
        <f>SUMIF('0910 Apr 13 BPBG'!$V$3:$AV$3,'Cross Check'!I$4,'0910 Apr 13 BPBG'!$V10:$AV10)=#REF!</f>
        <v>#REF!</v>
      </c>
      <c r="J10" t="e">
        <f>SUMIF('0910 Apr 13 BPBG'!$V$3:$AV$3,'Cross Check'!J$4,'0910 Apr 13 BPBG'!$V10:$AV10)=#REF!</f>
        <v>#REF!</v>
      </c>
      <c r="K10" t="e">
        <f>SUMIF('0910 Apr 13 BPBG'!$V$3:$AV$3,'Cross Check'!K$4,'0910 Apr 13 BPBG'!$V10:$AV10)=#REF!</f>
        <v>#REF!</v>
      </c>
      <c r="L10" t="e">
        <f>SUMIF('0910 Apr 13 BPBG'!$V$3:$AV$3,'Cross Check'!L$4,'0910 Apr 13 BPBG'!$V10:$AV10)=#REF!</f>
        <v>#REF!</v>
      </c>
      <c r="M10" t="e">
        <f>SUMIF('0910 Apr 13 BPBG'!$V$3:$AV$3,'Cross Check'!M$4,'0910 Apr 13 BPBG'!$V10:$AV10)=#REF!</f>
        <v>#REF!</v>
      </c>
      <c r="N10" t="e">
        <f>SUMIF('0910 Apr 13 BPBG'!$V$3:$AV$3,'Cross Check'!N$4,'0910 Apr 13 BPBG'!$V10:$AV10)=#REF!</f>
        <v>#REF!</v>
      </c>
      <c r="O10" t="e">
        <f>SUMIF('0910 Apr 13 BPBG'!$V$3:$AV$3,'Cross Check'!O$4,'0910 Apr 13 BPBG'!$V10:$AV10)=#REF!</f>
        <v>#REF!</v>
      </c>
      <c r="P10" t="e">
        <f>SUMIF('0910 Apr 13 BPBG'!$V$3:$AV$3,'Cross Check'!P$4,'0910 Apr 13 BPBG'!$V10:$AV10)=#REF!</f>
        <v>#REF!</v>
      </c>
      <c r="R10" s="4" t="b">
        <f>SUMIF('0910 Apr 13 BPBG'!$V$2:$AV$2,'Cross Check'!R$4,'0910 Apr 13 BPBG'!$V10:$AV10)='0910 Apr13 G'!C10</f>
        <v>0</v>
      </c>
      <c r="S10" s="4" t="b">
        <f>SUMIF('0910 Apr 13 BPBG'!$V$2:$AV$2,'Cross Check'!S$4,'0910 Apr 13 BPBG'!$V10:$AV10)='0910 Apr13 G'!D10</f>
        <v>0</v>
      </c>
      <c r="T10" s="4" t="b">
        <f>SUMIF('0910 Apr 13 BPBG'!$V$2:$AV$2,'Cross Check'!T$4,'0910 Apr 13 BPBG'!$V10:$AV10)='0910 Apr13 G'!E10</f>
        <v>0</v>
      </c>
      <c r="U10" s="4" t="b">
        <f>SUMIF('0910 Apr 13 BPBG'!$V$2:$AV$2,'Cross Check'!U$4,'0910 Apr 13 BPBG'!$V10:$AV10)='0910 Apr13 G'!F10</f>
        <v>0</v>
      </c>
      <c r="V10" s="4" t="b">
        <f>SUMIF('0910 Apr 13 BPBG'!$V$2:$AV$2,'Cross Check'!V$4,'0910 Apr 13 BPBG'!$V10:$AV10)='0910 Apr13 G'!G10</f>
        <v>0</v>
      </c>
      <c r="W10" s="4" t="b">
        <f>SUMIF('0910 Apr 13 BPBG'!$V$2:$AV$2,'Cross Check'!W$4,'0910 Apr 13 BPBG'!$V10:$AV10)='0910 Apr13 G'!H10</f>
        <v>0</v>
      </c>
      <c r="X10" s="4" t="b">
        <f>SUMIF('0910 Apr 13 BPBG'!$V$2:$AV$2,'Cross Check'!X$4,'0910 Apr 13 BPBG'!$V10:$AV10)='0910 Apr13 G'!I10</f>
        <v>0</v>
      </c>
      <c r="Y10" s="4" t="b">
        <f>SUMIF('0910 Apr 13 BPBG'!$V$2:$AV$2,'Cross Check'!Y$4,'0910 Apr 13 BPBG'!$V10:$AV10)='0910 Apr13 G'!J10</f>
        <v>0</v>
      </c>
      <c r="Z10" s="4" t="b">
        <f>SUMIF('0910 Apr 13 BPBG'!$V$2:$AV$2,'Cross Check'!Z$4,'0910 Apr 13 BPBG'!$V10:$AV10)='0910 Apr13 G'!K10</f>
        <v>0</v>
      </c>
      <c r="AA10" s="4" t="b">
        <f>SUMIF('0910 Apr 13 BPBG'!$V$2:$AV$2,'Cross Check'!AA$4,'0910 Apr 13 BPBG'!$V10:$AV10)='0910 Apr13 G'!L10</f>
        <v>0</v>
      </c>
      <c r="AB10" s="4" t="b">
        <f>SUMIF('0910 Apr 13 BPBG'!$V$2:$AV$2,'Cross Check'!AB$4,'0910 Apr 13 BPBG'!$V10:$AV10)='0910 Apr13 G'!M10</f>
        <v>0</v>
      </c>
      <c r="AC10" s="4" t="b">
        <f>SUMIF('0910 Apr 13 BPBG'!$V$2:$AV$2,'Cross Check'!AC$4,'0910 Apr 13 BPBG'!$V10:$AV10)='0910 Apr13 G'!N10</f>
        <v>0</v>
      </c>
      <c r="AD10" s="4" t="b">
        <f>SUMIF('0910 Apr 13 BPBG'!$V$2:$AV$2,'Cross Check'!AD$4,'0910 Apr 13 BPBG'!$V10:$AV10)='0910 Apr13 G'!O10</f>
        <v>0</v>
      </c>
      <c r="AE10" s="4" t="b">
        <f>SUMIF('0910 Apr 13 BPBG'!$V$2:$AV$2,'Cross Check'!AE$4,'0910 Apr 13 BPBG'!$V10:$AV10)='0910 Apr13 G'!P10</f>
        <v>0</v>
      </c>
      <c r="AG10" t="e">
        <f>#REF!=#REF!</f>
        <v>#REF!</v>
      </c>
      <c r="AH10" t="e">
        <f>#REF!=#REF!</f>
        <v>#REF!</v>
      </c>
      <c r="AI10" t="e">
        <f>#REF!=#REF!</f>
        <v>#REF!</v>
      </c>
      <c r="AJ10" t="e">
        <f>#REF!=#REF!</f>
        <v>#REF!</v>
      </c>
      <c r="AK10" s="40" t="e">
        <f>#REF!=#REF!</f>
        <v>#REF!</v>
      </c>
      <c r="AL10" t="e">
        <f>#REF!=#REF!</f>
        <v>#REF!</v>
      </c>
      <c r="AM10" t="e">
        <f>#REF!=#REF!</f>
        <v>#REF!</v>
      </c>
      <c r="AN10" t="e">
        <f>#REF!=#REF!</f>
        <v>#REF!</v>
      </c>
      <c r="AO10" t="e">
        <f>#REF!=#REF!</f>
        <v>#REF!</v>
      </c>
      <c r="AP10" t="e">
        <f>#REF!=#REF!</f>
        <v>#REF!</v>
      </c>
    </row>
    <row r="11" spans="1:42" ht="15">
      <c r="A11">
        <v>7</v>
      </c>
      <c r="B11" s="1" t="s">
        <v>9</v>
      </c>
      <c r="C11" s="1" t="e">
        <f>'0910 Apr13 G'!Q11=#REF!</f>
        <v>#REF!</v>
      </c>
      <c r="D11" s="1" t="e">
        <f>#REF!='0910 Apr 13 BPBG'!BX11</f>
        <v>#REF!</v>
      </c>
      <c r="E11" s="1" t="b">
        <f>'0910 Apr13 G'!Q11='0910 Apr 13 BPBG'!BX11</f>
        <v>1</v>
      </c>
      <c r="G11" t="e">
        <f>SUMIF('0910 Apr 13 BPBG'!$V$3:$AV$3,'Cross Check'!G$4,'0910 Apr 13 BPBG'!$V11:$AV11)=#REF!</f>
        <v>#REF!</v>
      </c>
      <c r="H11" t="e">
        <f>SUMIF('0910 Apr 13 BPBG'!$V$3:$AV$3,'Cross Check'!H$4,'0910 Apr 13 BPBG'!$V11:$AV11)=#REF!</f>
        <v>#REF!</v>
      </c>
      <c r="I11" t="e">
        <f>SUMIF('0910 Apr 13 BPBG'!$V$3:$AV$3,'Cross Check'!I$4,'0910 Apr 13 BPBG'!$V11:$AV11)=#REF!</f>
        <v>#REF!</v>
      </c>
      <c r="J11" t="e">
        <f>SUMIF('0910 Apr 13 BPBG'!$V$3:$AV$3,'Cross Check'!J$4,'0910 Apr 13 BPBG'!$V11:$AV11)=#REF!</f>
        <v>#REF!</v>
      </c>
      <c r="K11" t="e">
        <f>SUMIF('0910 Apr 13 BPBG'!$V$3:$AV$3,'Cross Check'!K$4,'0910 Apr 13 BPBG'!$V11:$AV11)=#REF!</f>
        <v>#REF!</v>
      </c>
      <c r="L11" t="e">
        <f>SUMIF('0910 Apr 13 BPBG'!$V$3:$AV$3,'Cross Check'!L$4,'0910 Apr 13 BPBG'!$V11:$AV11)=#REF!</f>
        <v>#REF!</v>
      </c>
      <c r="M11" t="e">
        <f>SUMIF('0910 Apr 13 BPBG'!$V$3:$AV$3,'Cross Check'!M$4,'0910 Apr 13 BPBG'!$V11:$AV11)=#REF!</f>
        <v>#REF!</v>
      </c>
      <c r="N11" t="e">
        <f>SUMIF('0910 Apr 13 BPBG'!$V$3:$AV$3,'Cross Check'!N$4,'0910 Apr 13 BPBG'!$V11:$AV11)=#REF!</f>
        <v>#REF!</v>
      </c>
      <c r="O11" t="e">
        <f>SUMIF('0910 Apr 13 BPBG'!$V$3:$AV$3,'Cross Check'!O$4,'0910 Apr 13 BPBG'!$V11:$AV11)=#REF!</f>
        <v>#REF!</v>
      </c>
      <c r="P11" t="e">
        <f>SUMIF('0910 Apr 13 BPBG'!$V$3:$AV$3,'Cross Check'!P$4,'0910 Apr 13 BPBG'!$V11:$AV11)=#REF!</f>
        <v>#REF!</v>
      </c>
      <c r="R11" s="4" t="b">
        <f>SUMIF('0910 Apr 13 BPBG'!$V$2:$AV$2,'Cross Check'!R$4,'0910 Apr 13 BPBG'!$V11:$AV11)='0910 Apr13 G'!C11</f>
        <v>0</v>
      </c>
      <c r="S11" s="4" t="b">
        <f>SUMIF('0910 Apr 13 BPBG'!$V$2:$AV$2,'Cross Check'!S$4,'0910 Apr 13 BPBG'!$V11:$AV11)='0910 Apr13 G'!D11</f>
        <v>0</v>
      </c>
      <c r="T11" s="4" t="b">
        <f>SUMIF('0910 Apr 13 BPBG'!$V$2:$AV$2,'Cross Check'!T$4,'0910 Apr 13 BPBG'!$V11:$AV11)='0910 Apr13 G'!E11</f>
        <v>0</v>
      </c>
      <c r="U11" s="4" t="b">
        <f>SUMIF('0910 Apr 13 BPBG'!$V$2:$AV$2,'Cross Check'!U$4,'0910 Apr 13 BPBG'!$V11:$AV11)='0910 Apr13 G'!F11</f>
        <v>0</v>
      </c>
      <c r="V11" s="4" t="b">
        <f>SUMIF('0910 Apr 13 BPBG'!$V$2:$AV$2,'Cross Check'!V$4,'0910 Apr 13 BPBG'!$V11:$AV11)='0910 Apr13 G'!G11</f>
        <v>0</v>
      </c>
      <c r="W11" s="4" t="b">
        <f>SUMIF('0910 Apr 13 BPBG'!$V$2:$AV$2,'Cross Check'!W$4,'0910 Apr 13 BPBG'!$V11:$AV11)='0910 Apr13 G'!H11</f>
        <v>0</v>
      </c>
      <c r="X11" s="4" t="b">
        <f>SUMIF('0910 Apr 13 BPBG'!$V$2:$AV$2,'Cross Check'!X$4,'0910 Apr 13 BPBG'!$V11:$AV11)='0910 Apr13 G'!I11</f>
        <v>0</v>
      </c>
      <c r="Y11" s="4" t="b">
        <f>SUMIF('0910 Apr 13 BPBG'!$V$2:$AV$2,'Cross Check'!Y$4,'0910 Apr 13 BPBG'!$V11:$AV11)='0910 Apr13 G'!J11</f>
        <v>0</v>
      </c>
      <c r="Z11" s="4" t="b">
        <f>SUMIF('0910 Apr 13 BPBG'!$V$2:$AV$2,'Cross Check'!Z$4,'0910 Apr 13 BPBG'!$V11:$AV11)='0910 Apr13 G'!K11</f>
        <v>0</v>
      </c>
      <c r="AA11" s="4" t="b">
        <f>SUMIF('0910 Apr 13 BPBG'!$V$2:$AV$2,'Cross Check'!AA$4,'0910 Apr 13 BPBG'!$V11:$AV11)='0910 Apr13 G'!L11</f>
        <v>0</v>
      </c>
      <c r="AB11" s="4" t="b">
        <f>SUMIF('0910 Apr 13 BPBG'!$V$2:$AV$2,'Cross Check'!AB$4,'0910 Apr 13 BPBG'!$V11:$AV11)='0910 Apr13 G'!M11</f>
        <v>0</v>
      </c>
      <c r="AC11" s="4" t="b">
        <f>SUMIF('0910 Apr 13 BPBG'!$V$2:$AV$2,'Cross Check'!AC$4,'0910 Apr 13 BPBG'!$V11:$AV11)='0910 Apr13 G'!N11</f>
        <v>0</v>
      </c>
      <c r="AD11" s="4" t="b">
        <f>SUMIF('0910 Apr 13 BPBG'!$V$2:$AV$2,'Cross Check'!AD$4,'0910 Apr 13 BPBG'!$V11:$AV11)='0910 Apr13 G'!O11</f>
        <v>0</v>
      </c>
      <c r="AE11" s="4" t="b">
        <f>SUMIF('0910 Apr 13 BPBG'!$V$2:$AV$2,'Cross Check'!AE$4,'0910 Apr 13 BPBG'!$V11:$AV11)='0910 Apr13 G'!P11</f>
        <v>0</v>
      </c>
      <c r="AG11" t="e">
        <f>#REF!=#REF!</f>
        <v>#REF!</v>
      </c>
      <c r="AH11" t="e">
        <f>#REF!=#REF!</f>
        <v>#REF!</v>
      </c>
      <c r="AI11" t="e">
        <f>#REF!=#REF!</f>
        <v>#REF!</v>
      </c>
      <c r="AJ11" t="e">
        <f>#REF!=#REF!</f>
        <v>#REF!</v>
      </c>
      <c r="AK11" s="40" t="e">
        <f>#REF!=#REF!</f>
        <v>#REF!</v>
      </c>
      <c r="AL11" t="e">
        <f>#REF!=#REF!</f>
        <v>#REF!</v>
      </c>
      <c r="AM11" t="e">
        <f>#REF!=#REF!</f>
        <v>#REF!</v>
      </c>
      <c r="AN11" t="e">
        <f>#REF!=#REF!</f>
        <v>#REF!</v>
      </c>
      <c r="AO11" t="e">
        <f>#REF!=#REF!</f>
        <v>#REF!</v>
      </c>
      <c r="AP11" t="e">
        <f>#REF!=#REF!</f>
        <v>#REF!</v>
      </c>
    </row>
    <row r="12" spans="1:42" ht="15">
      <c r="A12">
        <v>8</v>
      </c>
      <c r="B12" t="s">
        <v>10</v>
      </c>
      <c r="C12" s="1" t="e">
        <f>'0910 Apr13 G'!Q12=#REF!</f>
        <v>#REF!</v>
      </c>
      <c r="D12" s="1" t="e">
        <f>#REF!='0910 Apr 13 BPBG'!BX12</f>
        <v>#REF!</v>
      </c>
      <c r="E12" s="1" t="b">
        <f>'0910 Apr13 G'!Q12='0910 Apr 13 BPBG'!BX12</f>
        <v>1</v>
      </c>
      <c r="G12" t="e">
        <f>SUMIF('0910 Apr 13 BPBG'!$V$3:$AV$3,'Cross Check'!G$4,'0910 Apr 13 BPBG'!$V12:$AV12)=#REF!</f>
        <v>#REF!</v>
      </c>
      <c r="H12" t="e">
        <f>SUMIF('0910 Apr 13 BPBG'!$V$3:$AV$3,'Cross Check'!H$4,'0910 Apr 13 BPBG'!$V12:$AV12)=#REF!</f>
        <v>#REF!</v>
      </c>
      <c r="I12" t="e">
        <f>SUMIF('0910 Apr 13 BPBG'!$V$3:$AV$3,'Cross Check'!I$4,'0910 Apr 13 BPBG'!$V12:$AV12)=#REF!</f>
        <v>#REF!</v>
      </c>
      <c r="J12" t="e">
        <f>SUMIF('0910 Apr 13 BPBG'!$V$3:$AV$3,'Cross Check'!J$4,'0910 Apr 13 BPBG'!$V12:$AV12)=#REF!</f>
        <v>#REF!</v>
      </c>
      <c r="K12" t="e">
        <f>SUMIF('0910 Apr 13 BPBG'!$V$3:$AV$3,'Cross Check'!K$4,'0910 Apr 13 BPBG'!$V12:$AV12)=#REF!</f>
        <v>#REF!</v>
      </c>
      <c r="L12" t="e">
        <f>SUMIF('0910 Apr 13 BPBG'!$V$3:$AV$3,'Cross Check'!L$4,'0910 Apr 13 BPBG'!$V12:$AV12)=#REF!</f>
        <v>#REF!</v>
      </c>
      <c r="M12" t="e">
        <f>SUMIF('0910 Apr 13 BPBG'!$V$3:$AV$3,'Cross Check'!M$4,'0910 Apr 13 BPBG'!$V12:$AV12)=#REF!</f>
        <v>#REF!</v>
      </c>
      <c r="N12" t="e">
        <f>SUMIF('0910 Apr 13 BPBG'!$V$3:$AV$3,'Cross Check'!N$4,'0910 Apr 13 BPBG'!$V12:$AV12)=#REF!</f>
        <v>#REF!</v>
      </c>
      <c r="O12" t="e">
        <f>SUMIF('0910 Apr 13 BPBG'!$V$3:$AV$3,'Cross Check'!O$4,'0910 Apr 13 BPBG'!$V12:$AV12)=#REF!</f>
        <v>#REF!</v>
      </c>
      <c r="P12" t="e">
        <f>SUMIF('0910 Apr 13 BPBG'!$V$3:$AV$3,'Cross Check'!P$4,'0910 Apr 13 BPBG'!$V12:$AV12)=#REF!</f>
        <v>#REF!</v>
      </c>
      <c r="R12" s="4" t="b">
        <f>SUMIF('0910 Apr 13 BPBG'!$V$2:$AV$2,'Cross Check'!R$4,'0910 Apr 13 BPBG'!$V12:$AV12)='0910 Apr13 G'!C12</f>
        <v>0</v>
      </c>
      <c r="S12" s="4" t="b">
        <f>SUMIF('0910 Apr 13 BPBG'!$V$2:$AV$2,'Cross Check'!S$4,'0910 Apr 13 BPBG'!$V12:$AV12)='0910 Apr13 G'!D12</f>
        <v>0</v>
      </c>
      <c r="T12" s="4" t="b">
        <f>SUMIF('0910 Apr 13 BPBG'!$V$2:$AV$2,'Cross Check'!T$4,'0910 Apr 13 BPBG'!$V12:$AV12)='0910 Apr13 G'!E12</f>
        <v>0</v>
      </c>
      <c r="U12" s="4" t="b">
        <f>SUMIF('0910 Apr 13 BPBG'!$V$2:$AV$2,'Cross Check'!U$4,'0910 Apr 13 BPBG'!$V12:$AV12)='0910 Apr13 G'!F12</f>
        <v>0</v>
      </c>
      <c r="V12" s="4" t="b">
        <f>SUMIF('0910 Apr 13 BPBG'!$V$2:$AV$2,'Cross Check'!V$4,'0910 Apr 13 BPBG'!$V12:$AV12)='0910 Apr13 G'!G12</f>
        <v>0</v>
      </c>
      <c r="W12" s="4" t="b">
        <f>SUMIF('0910 Apr 13 BPBG'!$V$2:$AV$2,'Cross Check'!W$4,'0910 Apr 13 BPBG'!$V12:$AV12)='0910 Apr13 G'!H12</f>
        <v>0</v>
      </c>
      <c r="X12" s="4" t="b">
        <f>SUMIF('0910 Apr 13 BPBG'!$V$2:$AV$2,'Cross Check'!X$4,'0910 Apr 13 BPBG'!$V12:$AV12)='0910 Apr13 G'!I12</f>
        <v>0</v>
      </c>
      <c r="Y12" s="4" t="b">
        <f>SUMIF('0910 Apr 13 BPBG'!$V$2:$AV$2,'Cross Check'!Y$4,'0910 Apr 13 BPBG'!$V12:$AV12)='0910 Apr13 G'!J12</f>
        <v>0</v>
      </c>
      <c r="Z12" s="4" t="b">
        <f>SUMIF('0910 Apr 13 BPBG'!$V$2:$AV$2,'Cross Check'!Z$4,'0910 Apr 13 BPBG'!$V12:$AV12)='0910 Apr13 G'!K12</f>
        <v>0</v>
      </c>
      <c r="AA12" s="4" t="b">
        <f>SUMIF('0910 Apr 13 BPBG'!$V$2:$AV$2,'Cross Check'!AA$4,'0910 Apr 13 BPBG'!$V12:$AV12)='0910 Apr13 G'!L12</f>
        <v>0</v>
      </c>
      <c r="AB12" s="4" t="b">
        <f>SUMIF('0910 Apr 13 BPBG'!$V$2:$AV$2,'Cross Check'!AB$4,'0910 Apr 13 BPBG'!$V12:$AV12)='0910 Apr13 G'!M12</f>
        <v>0</v>
      </c>
      <c r="AC12" s="4" t="b">
        <f>SUMIF('0910 Apr 13 BPBG'!$V$2:$AV$2,'Cross Check'!AC$4,'0910 Apr 13 BPBG'!$V12:$AV12)='0910 Apr13 G'!N12</f>
        <v>0</v>
      </c>
      <c r="AD12" s="4" t="b">
        <f>SUMIF('0910 Apr 13 BPBG'!$V$2:$AV$2,'Cross Check'!AD$4,'0910 Apr 13 BPBG'!$V12:$AV12)='0910 Apr13 G'!O12</f>
        <v>0</v>
      </c>
      <c r="AE12" s="4" t="b">
        <f>SUMIF('0910 Apr 13 BPBG'!$V$2:$AV$2,'Cross Check'!AE$4,'0910 Apr 13 BPBG'!$V12:$AV12)='0910 Apr13 G'!P12</f>
        <v>0</v>
      </c>
      <c r="AG12" t="e">
        <f>#REF!=#REF!</f>
        <v>#REF!</v>
      </c>
      <c r="AH12" t="e">
        <f>#REF!=#REF!</f>
        <v>#REF!</v>
      </c>
      <c r="AI12" t="e">
        <f>#REF!=#REF!</f>
        <v>#REF!</v>
      </c>
      <c r="AJ12" t="e">
        <f>#REF!=#REF!</f>
        <v>#REF!</v>
      </c>
      <c r="AK12" s="40" t="e">
        <f>#REF!=#REF!</f>
        <v>#REF!</v>
      </c>
      <c r="AL12" t="e">
        <f>#REF!=#REF!</f>
        <v>#REF!</v>
      </c>
      <c r="AM12" t="e">
        <f>#REF!=#REF!</f>
        <v>#REF!</v>
      </c>
      <c r="AN12" t="e">
        <f>#REF!=#REF!</f>
        <v>#REF!</v>
      </c>
      <c r="AO12" t="e">
        <f>#REF!=#REF!</f>
        <v>#REF!</v>
      </c>
      <c r="AP12" t="e">
        <f>#REF!=#REF!</f>
        <v>#REF!</v>
      </c>
    </row>
    <row r="13" spans="1:42" ht="15">
      <c r="A13">
        <v>9</v>
      </c>
      <c r="B13" t="s">
        <v>11</v>
      </c>
      <c r="C13" s="1" t="e">
        <f>'0910 Apr13 G'!Q13=#REF!</f>
        <v>#REF!</v>
      </c>
      <c r="D13" s="1" t="e">
        <f>#REF!='0910 Apr 13 BPBG'!BX13</f>
        <v>#REF!</v>
      </c>
      <c r="E13" s="1" t="b">
        <f>'0910 Apr13 G'!Q13='0910 Apr 13 BPBG'!BX13</f>
        <v>1</v>
      </c>
      <c r="G13" t="e">
        <f>SUMIF('0910 Apr 13 BPBG'!$V$3:$AV$3,'Cross Check'!G$4,'0910 Apr 13 BPBG'!$V13:$AV13)=#REF!</f>
        <v>#REF!</v>
      </c>
      <c r="H13" t="e">
        <f>SUMIF('0910 Apr 13 BPBG'!$V$3:$AV$3,'Cross Check'!H$4,'0910 Apr 13 BPBG'!$V13:$AV13)=#REF!</f>
        <v>#REF!</v>
      </c>
      <c r="I13" t="e">
        <f>SUMIF('0910 Apr 13 BPBG'!$V$3:$AV$3,'Cross Check'!I$4,'0910 Apr 13 BPBG'!$V13:$AV13)=#REF!</f>
        <v>#REF!</v>
      </c>
      <c r="J13" t="e">
        <f>SUMIF('0910 Apr 13 BPBG'!$V$3:$AV$3,'Cross Check'!J$4,'0910 Apr 13 BPBG'!$V13:$AV13)=#REF!</f>
        <v>#REF!</v>
      </c>
      <c r="K13" t="e">
        <f>SUMIF('0910 Apr 13 BPBG'!$V$3:$AV$3,'Cross Check'!K$4,'0910 Apr 13 BPBG'!$V13:$AV13)=#REF!</f>
        <v>#REF!</v>
      </c>
      <c r="L13" t="e">
        <f>SUMIF('0910 Apr 13 BPBG'!$V$3:$AV$3,'Cross Check'!L$4,'0910 Apr 13 BPBG'!$V13:$AV13)=#REF!</f>
        <v>#REF!</v>
      </c>
      <c r="M13" t="e">
        <f>SUMIF('0910 Apr 13 BPBG'!$V$3:$AV$3,'Cross Check'!M$4,'0910 Apr 13 BPBG'!$V13:$AV13)=#REF!</f>
        <v>#REF!</v>
      </c>
      <c r="N13" t="e">
        <f>SUMIF('0910 Apr 13 BPBG'!$V$3:$AV$3,'Cross Check'!N$4,'0910 Apr 13 BPBG'!$V13:$AV13)=#REF!</f>
        <v>#REF!</v>
      </c>
      <c r="O13" t="e">
        <f>SUMIF('0910 Apr 13 BPBG'!$V$3:$AV$3,'Cross Check'!O$4,'0910 Apr 13 BPBG'!$V13:$AV13)=#REF!</f>
        <v>#REF!</v>
      </c>
      <c r="P13" t="e">
        <f>SUMIF('0910 Apr 13 BPBG'!$V$3:$AV$3,'Cross Check'!P$4,'0910 Apr 13 BPBG'!$V13:$AV13)=#REF!</f>
        <v>#REF!</v>
      </c>
      <c r="R13" s="4" t="b">
        <f>SUMIF('0910 Apr 13 BPBG'!$V$2:$AV$2,'Cross Check'!R$4,'0910 Apr 13 BPBG'!$V13:$AV13)='0910 Apr13 G'!C13</f>
        <v>0</v>
      </c>
      <c r="S13" s="4" t="b">
        <f>SUMIF('0910 Apr 13 BPBG'!$V$2:$AV$2,'Cross Check'!S$4,'0910 Apr 13 BPBG'!$V13:$AV13)='0910 Apr13 G'!D13</f>
        <v>0</v>
      </c>
      <c r="T13" s="4" t="b">
        <f>SUMIF('0910 Apr 13 BPBG'!$V$2:$AV$2,'Cross Check'!T$4,'0910 Apr 13 BPBG'!$V13:$AV13)='0910 Apr13 G'!E13</f>
        <v>0</v>
      </c>
      <c r="U13" s="4" t="b">
        <f>SUMIF('0910 Apr 13 BPBG'!$V$2:$AV$2,'Cross Check'!U$4,'0910 Apr 13 BPBG'!$V13:$AV13)='0910 Apr13 G'!F13</f>
        <v>0</v>
      </c>
      <c r="V13" s="4" t="b">
        <f>SUMIF('0910 Apr 13 BPBG'!$V$2:$AV$2,'Cross Check'!V$4,'0910 Apr 13 BPBG'!$V13:$AV13)='0910 Apr13 G'!G13</f>
        <v>0</v>
      </c>
      <c r="W13" s="4" t="b">
        <f>SUMIF('0910 Apr 13 BPBG'!$V$2:$AV$2,'Cross Check'!W$4,'0910 Apr 13 BPBG'!$V13:$AV13)='0910 Apr13 G'!H13</f>
        <v>0</v>
      </c>
      <c r="X13" s="4" t="b">
        <f>SUMIF('0910 Apr 13 BPBG'!$V$2:$AV$2,'Cross Check'!X$4,'0910 Apr 13 BPBG'!$V13:$AV13)='0910 Apr13 G'!I13</f>
        <v>0</v>
      </c>
      <c r="Y13" s="4" t="b">
        <f>SUMIF('0910 Apr 13 BPBG'!$V$2:$AV$2,'Cross Check'!Y$4,'0910 Apr 13 BPBG'!$V13:$AV13)='0910 Apr13 G'!J13</f>
        <v>0</v>
      </c>
      <c r="Z13" s="4" t="b">
        <f>SUMIF('0910 Apr 13 BPBG'!$V$2:$AV$2,'Cross Check'!Z$4,'0910 Apr 13 BPBG'!$V13:$AV13)='0910 Apr13 G'!K13</f>
        <v>0</v>
      </c>
      <c r="AA13" s="4" t="b">
        <f>SUMIF('0910 Apr 13 BPBG'!$V$2:$AV$2,'Cross Check'!AA$4,'0910 Apr 13 BPBG'!$V13:$AV13)='0910 Apr13 G'!L13</f>
        <v>0</v>
      </c>
      <c r="AB13" s="4" t="b">
        <f>SUMIF('0910 Apr 13 BPBG'!$V$2:$AV$2,'Cross Check'!AB$4,'0910 Apr 13 BPBG'!$V13:$AV13)='0910 Apr13 G'!M13</f>
        <v>0</v>
      </c>
      <c r="AC13" s="4" t="b">
        <f>SUMIF('0910 Apr 13 BPBG'!$V$2:$AV$2,'Cross Check'!AC$4,'0910 Apr 13 BPBG'!$V13:$AV13)='0910 Apr13 G'!N13</f>
        <v>0</v>
      </c>
      <c r="AD13" s="4" t="b">
        <f>SUMIF('0910 Apr 13 BPBG'!$V$2:$AV$2,'Cross Check'!AD$4,'0910 Apr 13 BPBG'!$V13:$AV13)='0910 Apr13 G'!O13</f>
        <v>0</v>
      </c>
      <c r="AE13" s="4" t="b">
        <f>SUMIF('0910 Apr 13 BPBG'!$V$2:$AV$2,'Cross Check'!AE$4,'0910 Apr 13 BPBG'!$V13:$AV13)='0910 Apr13 G'!P13</f>
        <v>0</v>
      </c>
      <c r="AG13" t="e">
        <f>#REF!=#REF!</f>
        <v>#REF!</v>
      </c>
      <c r="AH13" t="e">
        <f>#REF!=#REF!</f>
        <v>#REF!</v>
      </c>
      <c r="AI13" t="e">
        <f>#REF!=#REF!</f>
        <v>#REF!</v>
      </c>
      <c r="AJ13" t="e">
        <f>#REF!=#REF!</f>
        <v>#REF!</v>
      </c>
      <c r="AK13" s="40" t="e">
        <f>#REF!=#REF!</f>
        <v>#REF!</v>
      </c>
      <c r="AL13" t="e">
        <f>#REF!=#REF!</f>
        <v>#REF!</v>
      </c>
      <c r="AM13" t="e">
        <f>#REF!=#REF!</f>
        <v>#REF!</v>
      </c>
      <c r="AN13" t="e">
        <f>#REF!=#REF!</f>
        <v>#REF!</v>
      </c>
      <c r="AO13" t="e">
        <f>#REF!=#REF!</f>
        <v>#REF!</v>
      </c>
      <c r="AP13" t="e">
        <f>#REF!=#REF!</f>
        <v>#REF!</v>
      </c>
    </row>
    <row r="14" spans="1:42" ht="15">
      <c r="A14">
        <v>10</v>
      </c>
      <c r="B14" t="s">
        <v>12</v>
      </c>
      <c r="C14" s="1" t="e">
        <f>'0910 Apr13 G'!Q14=#REF!</f>
        <v>#REF!</v>
      </c>
      <c r="D14" s="1" t="e">
        <f>#REF!='0910 Apr 13 BPBG'!BX14</f>
        <v>#REF!</v>
      </c>
      <c r="E14" s="1" t="b">
        <f>'0910 Apr13 G'!Q14='0910 Apr 13 BPBG'!BX14</f>
        <v>1</v>
      </c>
      <c r="G14" t="e">
        <f>SUMIF('0910 Apr 13 BPBG'!$V$3:$AV$3,'Cross Check'!G$4,'0910 Apr 13 BPBG'!$V14:$AV14)=#REF!</f>
        <v>#REF!</v>
      </c>
      <c r="H14" t="e">
        <f>SUMIF('0910 Apr 13 BPBG'!$V$3:$AV$3,'Cross Check'!H$4,'0910 Apr 13 BPBG'!$V14:$AV14)=#REF!</f>
        <v>#REF!</v>
      </c>
      <c r="I14" t="e">
        <f>SUMIF('0910 Apr 13 BPBG'!$V$3:$AV$3,'Cross Check'!I$4,'0910 Apr 13 BPBG'!$V14:$AV14)=#REF!</f>
        <v>#REF!</v>
      </c>
      <c r="J14" t="e">
        <f>SUMIF('0910 Apr 13 BPBG'!$V$3:$AV$3,'Cross Check'!J$4,'0910 Apr 13 BPBG'!$V14:$AV14)=#REF!</f>
        <v>#REF!</v>
      </c>
      <c r="K14" t="e">
        <f>SUMIF('0910 Apr 13 BPBG'!$V$3:$AV$3,'Cross Check'!K$4,'0910 Apr 13 BPBG'!$V14:$AV14)=#REF!</f>
        <v>#REF!</v>
      </c>
      <c r="L14" t="e">
        <f>SUMIF('0910 Apr 13 BPBG'!$V$3:$AV$3,'Cross Check'!L$4,'0910 Apr 13 BPBG'!$V14:$AV14)=#REF!</f>
        <v>#REF!</v>
      </c>
      <c r="M14" t="e">
        <f>SUMIF('0910 Apr 13 BPBG'!$V$3:$AV$3,'Cross Check'!M$4,'0910 Apr 13 BPBG'!$V14:$AV14)=#REF!</f>
        <v>#REF!</v>
      </c>
      <c r="N14" t="e">
        <f>SUMIF('0910 Apr 13 BPBG'!$V$3:$AV$3,'Cross Check'!N$4,'0910 Apr 13 BPBG'!$V14:$AV14)=#REF!</f>
        <v>#REF!</v>
      </c>
      <c r="O14" t="e">
        <f>SUMIF('0910 Apr 13 BPBG'!$V$3:$AV$3,'Cross Check'!O$4,'0910 Apr 13 BPBG'!$V14:$AV14)=#REF!</f>
        <v>#REF!</v>
      </c>
      <c r="P14" t="e">
        <f>SUMIF('0910 Apr 13 BPBG'!$V$3:$AV$3,'Cross Check'!P$4,'0910 Apr 13 BPBG'!$V14:$AV14)=#REF!</f>
        <v>#REF!</v>
      </c>
      <c r="R14" s="4" t="b">
        <f>SUMIF('0910 Apr 13 BPBG'!$V$2:$AV$2,'Cross Check'!R$4,'0910 Apr 13 BPBG'!$V14:$AV14)='0910 Apr13 G'!C14</f>
        <v>0</v>
      </c>
      <c r="S14" s="4" t="b">
        <f>SUMIF('0910 Apr 13 BPBG'!$V$2:$AV$2,'Cross Check'!S$4,'0910 Apr 13 BPBG'!$V14:$AV14)='0910 Apr13 G'!D14</f>
        <v>0</v>
      </c>
      <c r="T14" s="4" t="b">
        <f>SUMIF('0910 Apr 13 BPBG'!$V$2:$AV$2,'Cross Check'!T$4,'0910 Apr 13 BPBG'!$V14:$AV14)='0910 Apr13 G'!E14</f>
        <v>0</v>
      </c>
      <c r="U14" s="4" t="b">
        <f>SUMIF('0910 Apr 13 BPBG'!$V$2:$AV$2,'Cross Check'!U$4,'0910 Apr 13 BPBG'!$V14:$AV14)='0910 Apr13 G'!F14</f>
        <v>0</v>
      </c>
      <c r="V14" s="4" t="b">
        <f>SUMIF('0910 Apr 13 BPBG'!$V$2:$AV$2,'Cross Check'!V$4,'0910 Apr 13 BPBG'!$V14:$AV14)='0910 Apr13 G'!G14</f>
        <v>0</v>
      </c>
      <c r="W14" s="4" t="b">
        <f>SUMIF('0910 Apr 13 BPBG'!$V$2:$AV$2,'Cross Check'!W$4,'0910 Apr 13 BPBG'!$V14:$AV14)='0910 Apr13 G'!H14</f>
        <v>0</v>
      </c>
      <c r="X14" s="4" t="b">
        <f>SUMIF('0910 Apr 13 BPBG'!$V$2:$AV$2,'Cross Check'!X$4,'0910 Apr 13 BPBG'!$V14:$AV14)='0910 Apr13 G'!I14</f>
        <v>0</v>
      </c>
      <c r="Y14" s="4" t="b">
        <f>SUMIF('0910 Apr 13 BPBG'!$V$2:$AV$2,'Cross Check'!Y$4,'0910 Apr 13 BPBG'!$V14:$AV14)='0910 Apr13 G'!J14</f>
        <v>0</v>
      </c>
      <c r="Z14" s="4" t="b">
        <f>SUMIF('0910 Apr 13 BPBG'!$V$2:$AV$2,'Cross Check'!Z$4,'0910 Apr 13 BPBG'!$V14:$AV14)='0910 Apr13 G'!K14</f>
        <v>0</v>
      </c>
      <c r="AA14" s="4" t="b">
        <f>SUMIF('0910 Apr 13 BPBG'!$V$2:$AV$2,'Cross Check'!AA$4,'0910 Apr 13 BPBG'!$V14:$AV14)='0910 Apr13 G'!L14</f>
        <v>0</v>
      </c>
      <c r="AB14" s="4" t="b">
        <f>SUMIF('0910 Apr 13 BPBG'!$V$2:$AV$2,'Cross Check'!AB$4,'0910 Apr 13 BPBG'!$V14:$AV14)='0910 Apr13 G'!M14</f>
        <v>0</v>
      </c>
      <c r="AC14" s="4" t="b">
        <f>SUMIF('0910 Apr 13 BPBG'!$V$2:$AV$2,'Cross Check'!AC$4,'0910 Apr 13 BPBG'!$V14:$AV14)='0910 Apr13 G'!N14</f>
        <v>0</v>
      </c>
      <c r="AD14" s="4" t="b">
        <f>SUMIF('0910 Apr 13 BPBG'!$V$2:$AV$2,'Cross Check'!AD$4,'0910 Apr 13 BPBG'!$V14:$AV14)='0910 Apr13 G'!O14</f>
        <v>0</v>
      </c>
      <c r="AE14" s="4" t="b">
        <f>SUMIF('0910 Apr 13 BPBG'!$V$2:$AV$2,'Cross Check'!AE$4,'0910 Apr 13 BPBG'!$V14:$AV14)='0910 Apr13 G'!P14</f>
        <v>0</v>
      </c>
      <c r="AG14" t="e">
        <f>#REF!=#REF!</f>
        <v>#REF!</v>
      </c>
      <c r="AH14" t="e">
        <f>#REF!=#REF!</f>
        <v>#REF!</v>
      </c>
      <c r="AI14" t="e">
        <f>#REF!=#REF!</f>
        <v>#REF!</v>
      </c>
      <c r="AJ14" t="e">
        <f>#REF!=#REF!</f>
        <v>#REF!</v>
      </c>
      <c r="AK14" s="40" t="e">
        <f>#REF!=#REF!</f>
        <v>#REF!</v>
      </c>
      <c r="AL14" t="e">
        <f>#REF!=#REF!</f>
        <v>#REF!</v>
      </c>
      <c r="AM14" t="e">
        <f>#REF!=#REF!</f>
        <v>#REF!</v>
      </c>
      <c r="AN14" t="e">
        <f>#REF!=#REF!</f>
        <v>#REF!</v>
      </c>
      <c r="AO14" t="e">
        <f>#REF!=#REF!</f>
        <v>#REF!</v>
      </c>
      <c r="AP14" t="e">
        <f>#REF!=#REF!</f>
        <v>#REF!</v>
      </c>
    </row>
    <row r="15" spans="1:42" ht="15">
      <c r="A15">
        <v>11</v>
      </c>
      <c r="B15" t="s">
        <v>13</v>
      </c>
      <c r="C15" s="1" t="e">
        <f>'0910 Apr13 G'!Q15=#REF!</f>
        <v>#REF!</v>
      </c>
      <c r="D15" s="1" t="e">
        <f>#REF!='0910 Apr 13 BPBG'!BX15</f>
        <v>#REF!</v>
      </c>
      <c r="E15" s="1" t="b">
        <f>'0910 Apr13 G'!Q15='0910 Apr 13 BPBG'!BX15</f>
        <v>1</v>
      </c>
      <c r="G15" t="e">
        <f>SUMIF('0910 Apr 13 BPBG'!$V$3:$AV$3,'Cross Check'!G$4,'0910 Apr 13 BPBG'!$V15:$AV15)=#REF!</f>
        <v>#REF!</v>
      </c>
      <c r="H15" t="e">
        <f>SUMIF('0910 Apr 13 BPBG'!$V$3:$AV$3,'Cross Check'!H$4,'0910 Apr 13 BPBG'!$V15:$AV15)=#REF!</f>
        <v>#REF!</v>
      </c>
      <c r="I15" t="e">
        <f>SUMIF('0910 Apr 13 BPBG'!$V$3:$AV$3,'Cross Check'!I$4,'0910 Apr 13 BPBG'!$V15:$AV15)=#REF!</f>
        <v>#REF!</v>
      </c>
      <c r="J15" t="e">
        <f>SUMIF('0910 Apr 13 BPBG'!$V$3:$AV$3,'Cross Check'!J$4,'0910 Apr 13 BPBG'!$V15:$AV15)=#REF!</f>
        <v>#REF!</v>
      </c>
      <c r="K15" t="e">
        <f>SUMIF('0910 Apr 13 BPBG'!$V$3:$AV$3,'Cross Check'!K$4,'0910 Apr 13 BPBG'!$V15:$AV15)=#REF!</f>
        <v>#REF!</v>
      </c>
      <c r="L15" t="e">
        <f>SUMIF('0910 Apr 13 BPBG'!$V$3:$AV$3,'Cross Check'!L$4,'0910 Apr 13 BPBG'!$V15:$AV15)=#REF!</f>
        <v>#REF!</v>
      </c>
      <c r="M15" t="e">
        <f>SUMIF('0910 Apr 13 BPBG'!$V$3:$AV$3,'Cross Check'!M$4,'0910 Apr 13 BPBG'!$V15:$AV15)=#REF!</f>
        <v>#REF!</v>
      </c>
      <c r="N15" t="e">
        <f>SUMIF('0910 Apr 13 BPBG'!$V$3:$AV$3,'Cross Check'!N$4,'0910 Apr 13 BPBG'!$V15:$AV15)=#REF!</f>
        <v>#REF!</v>
      </c>
      <c r="O15" t="e">
        <f>SUMIF('0910 Apr 13 BPBG'!$V$3:$AV$3,'Cross Check'!O$4,'0910 Apr 13 BPBG'!$V15:$AV15)=#REF!</f>
        <v>#REF!</v>
      </c>
      <c r="P15" t="e">
        <f>SUMIF('0910 Apr 13 BPBG'!$V$3:$AV$3,'Cross Check'!P$4,'0910 Apr 13 BPBG'!$V15:$AV15)=#REF!</f>
        <v>#REF!</v>
      </c>
      <c r="R15" s="4" t="b">
        <f>SUMIF('0910 Apr 13 BPBG'!$V$2:$AV$2,'Cross Check'!R$4,'0910 Apr 13 BPBG'!$V15:$AV15)='0910 Apr13 G'!C15</f>
        <v>0</v>
      </c>
      <c r="S15" s="4" t="b">
        <f>SUMIF('0910 Apr 13 BPBG'!$V$2:$AV$2,'Cross Check'!S$4,'0910 Apr 13 BPBG'!$V15:$AV15)='0910 Apr13 G'!D15</f>
        <v>0</v>
      </c>
      <c r="T15" s="4" t="b">
        <f>SUMIF('0910 Apr 13 BPBG'!$V$2:$AV$2,'Cross Check'!T$4,'0910 Apr 13 BPBG'!$V15:$AV15)='0910 Apr13 G'!E15</f>
        <v>0</v>
      </c>
      <c r="U15" s="4" t="b">
        <f>SUMIF('0910 Apr 13 BPBG'!$V$2:$AV$2,'Cross Check'!U$4,'0910 Apr 13 BPBG'!$V15:$AV15)='0910 Apr13 G'!F15</f>
        <v>0</v>
      </c>
      <c r="V15" s="4" t="b">
        <f>SUMIF('0910 Apr 13 BPBG'!$V$2:$AV$2,'Cross Check'!V$4,'0910 Apr 13 BPBG'!$V15:$AV15)='0910 Apr13 G'!G15</f>
        <v>0</v>
      </c>
      <c r="W15" s="4" t="b">
        <f>SUMIF('0910 Apr 13 BPBG'!$V$2:$AV$2,'Cross Check'!W$4,'0910 Apr 13 BPBG'!$V15:$AV15)='0910 Apr13 G'!H15</f>
        <v>0</v>
      </c>
      <c r="X15" s="4" t="b">
        <f>SUMIF('0910 Apr 13 BPBG'!$V$2:$AV$2,'Cross Check'!X$4,'0910 Apr 13 BPBG'!$V15:$AV15)='0910 Apr13 G'!I15</f>
        <v>0</v>
      </c>
      <c r="Y15" s="4" t="b">
        <f>SUMIF('0910 Apr 13 BPBG'!$V$2:$AV$2,'Cross Check'!Y$4,'0910 Apr 13 BPBG'!$V15:$AV15)='0910 Apr13 G'!J15</f>
        <v>0</v>
      </c>
      <c r="Z15" s="4" t="b">
        <f>SUMIF('0910 Apr 13 BPBG'!$V$2:$AV$2,'Cross Check'!Z$4,'0910 Apr 13 BPBG'!$V15:$AV15)='0910 Apr13 G'!K15</f>
        <v>0</v>
      </c>
      <c r="AA15" s="4" t="b">
        <f>SUMIF('0910 Apr 13 BPBG'!$V$2:$AV$2,'Cross Check'!AA$4,'0910 Apr 13 BPBG'!$V15:$AV15)='0910 Apr13 G'!L15</f>
        <v>0</v>
      </c>
      <c r="AB15" s="4" t="b">
        <f>SUMIF('0910 Apr 13 BPBG'!$V$2:$AV$2,'Cross Check'!AB$4,'0910 Apr 13 BPBG'!$V15:$AV15)='0910 Apr13 G'!M15</f>
        <v>0</v>
      </c>
      <c r="AC15" s="4" t="b">
        <f>SUMIF('0910 Apr 13 BPBG'!$V$2:$AV$2,'Cross Check'!AC$4,'0910 Apr 13 BPBG'!$V15:$AV15)='0910 Apr13 G'!N15</f>
        <v>0</v>
      </c>
      <c r="AD15" s="4" t="b">
        <f>SUMIF('0910 Apr 13 BPBG'!$V$2:$AV$2,'Cross Check'!AD$4,'0910 Apr 13 BPBG'!$V15:$AV15)='0910 Apr13 G'!O15</f>
        <v>0</v>
      </c>
      <c r="AE15" s="4" t="b">
        <f>SUMIF('0910 Apr 13 BPBG'!$V$2:$AV$2,'Cross Check'!AE$4,'0910 Apr 13 BPBG'!$V15:$AV15)='0910 Apr13 G'!P15</f>
        <v>0</v>
      </c>
      <c r="AG15" t="e">
        <f>#REF!=#REF!</f>
        <v>#REF!</v>
      </c>
      <c r="AH15" t="e">
        <f>#REF!=#REF!</f>
        <v>#REF!</v>
      </c>
      <c r="AI15" t="e">
        <f>#REF!=#REF!</f>
        <v>#REF!</v>
      </c>
      <c r="AJ15" t="e">
        <f>#REF!=#REF!</f>
        <v>#REF!</v>
      </c>
      <c r="AK15" s="40" t="e">
        <f>#REF!=#REF!</f>
        <v>#REF!</v>
      </c>
      <c r="AL15" t="e">
        <f>#REF!=#REF!</f>
        <v>#REF!</v>
      </c>
      <c r="AM15" t="e">
        <f>#REF!=#REF!</f>
        <v>#REF!</v>
      </c>
      <c r="AN15" t="e">
        <f>#REF!=#REF!</f>
        <v>#REF!</v>
      </c>
      <c r="AO15" t="e">
        <f>#REF!=#REF!</f>
        <v>#REF!</v>
      </c>
      <c r="AP15" t="e">
        <f>#REF!=#REF!</f>
        <v>#REF!</v>
      </c>
    </row>
    <row r="16" spans="1:42" ht="15">
      <c r="A16">
        <v>12</v>
      </c>
      <c r="B16" t="s">
        <v>14</v>
      </c>
      <c r="C16" s="1" t="e">
        <f>'0910 Apr13 G'!Q16=#REF!</f>
        <v>#REF!</v>
      </c>
      <c r="D16" s="1" t="e">
        <f>#REF!='0910 Apr 13 BPBG'!BX16</f>
        <v>#REF!</v>
      </c>
      <c r="E16" s="1" t="b">
        <f>'0910 Apr13 G'!Q16='0910 Apr 13 BPBG'!BX16</f>
        <v>1</v>
      </c>
      <c r="G16" t="e">
        <f>SUMIF('0910 Apr 13 BPBG'!$V$3:$AV$3,'Cross Check'!G$4,'0910 Apr 13 BPBG'!$V16:$AV16)=#REF!</f>
        <v>#REF!</v>
      </c>
      <c r="H16" t="e">
        <f>SUMIF('0910 Apr 13 BPBG'!$V$3:$AV$3,'Cross Check'!H$4,'0910 Apr 13 BPBG'!$V16:$AV16)=#REF!</f>
        <v>#REF!</v>
      </c>
      <c r="I16" t="e">
        <f>SUMIF('0910 Apr 13 BPBG'!$V$3:$AV$3,'Cross Check'!I$4,'0910 Apr 13 BPBG'!$V16:$AV16)=#REF!</f>
        <v>#REF!</v>
      </c>
      <c r="J16" t="e">
        <f>SUMIF('0910 Apr 13 BPBG'!$V$3:$AV$3,'Cross Check'!J$4,'0910 Apr 13 BPBG'!$V16:$AV16)=#REF!</f>
        <v>#REF!</v>
      </c>
      <c r="K16" t="e">
        <f>SUMIF('0910 Apr 13 BPBG'!$V$3:$AV$3,'Cross Check'!K$4,'0910 Apr 13 BPBG'!$V16:$AV16)=#REF!</f>
        <v>#REF!</v>
      </c>
      <c r="L16" t="e">
        <f>SUMIF('0910 Apr 13 BPBG'!$V$3:$AV$3,'Cross Check'!L$4,'0910 Apr 13 BPBG'!$V16:$AV16)=#REF!</f>
        <v>#REF!</v>
      </c>
      <c r="M16" t="e">
        <f>SUMIF('0910 Apr 13 BPBG'!$V$3:$AV$3,'Cross Check'!M$4,'0910 Apr 13 BPBG'!$V16:$AV16)=#REF!</f>
        <v>#REF!</v>
      </c>
      <c r="N16" t="e">
        <f>SUMIF('0910 Apr 13 BPBG'!$V$3:$AV$3,'Cross Check'!N$4,'0910 Apr 13 BPBG'!$V16:$AV16)=#REF!</f>
        <v>#REF!</v>
      </c>
      <c r="O16" t="e">
        <f>SUMIF('0910 Apr 13 BPBG'!$V$3:$AV$3,'Cross Check'!O$4,'0910 Apr 13 BPBG'!$V16:$AV16)=#REF!</f>
        <v>#REF!</v>
      </c>
      <c r="P16" t="e">
        <f>SUMIF('0910 Apr 13 BPBG'!$V$3:$AV$3,'Cross Check'!P$4,'0910 Apr 13 BPBG'!$V16:$AV16)=#REF!</f>
        <v>#REF!</v>
      </c>
      <c r="R16" s="4" t="b">
        <f>SUMIF('0910 Apr 13 BPBG'!$V$2:$AV$2,'Cross Check'!R$4,'0910 Apr 13 BPBG'!$V16:$AV16)='0910 Apr13 G'!C16</f>
        <v>0</v>
      </c>
      <c r="S16" s="4" t="b">
        <f>SUMIF('0910 Apr 13 BPBG'!$V$2:$AV$2,'Cross Check'!S$4,'0910 Apr 13 BPBG'!$V16:$AV16)='0910 Apr13 G'!D16</f>
        <v>0</v>
      </c>
      <c r="T16" s="4" t="b">
        <f>SUMIF('0910 Apr 13 BPBG'!$V$2:$AV$2,'Cross Check'!T$4,'0910 Apr 13 BPBG'!$V16:$AV16)='0910 Apr13 G'!E16</f>
        <v>0</v>
      </c>
      <c r="U16" s="4" t="b">
        <f>SUMIF('0910 Apr 13 BPBG'!$V$2:$AV$2,'Cross Check'!U$4,'0910 Apr 13 BPBG'!$V16:$AV16)='0910 Apr13 G'!F16</f>
        <v>0</v>
      </c>
      <c r="V16" s="4" t="b">
        <f>SUMIF('0910 Apr 13 BPBG'!$V$2:$AV$2,'Cross Check'!V$4,'0910 Apr 13 BPBG'!$V16:$AV16)='0910 Apr13 G'!G16</f>
        <v>0</v>
      </c>
      <c r="W16" s="4" t="b">
        <f>SUMIF('0910 Apr 13 BPBG'!$V$2:$AV$2,'Cross Check'!W$4,'0910 Apr 13 BPBG'!$V16:$AV16)='0910 Apr13 G'!H16</f>
        <v>0</v>
      </c>
      <c r="X16" s="4" t="b">
        <f>SUMIF('0910 Apr 13 BPBG'!$V$2:$AV$2,'Cross Check'!X$4,'0910 Apr 13 BPBG'!$V16:$AV16)='0910 Apr13 G'!I16</f>
        <v>0</v>
      </c>
      <c r="Y16" s="4" t="b">
        <f>SUMIF('0910 Apr 13 BPBG'!$V$2:$AV$2,'Cross Check'!Y$4,'0910 Apr 13 BPBG'!$V16:$AV16)='0910 Apr13 G'!J16</f>
        <v>0</v>
      </c>
      <c r="Z16" s="4" t="b">
        <f>SUMIF('0910 Apr 13 BPBG'!$V$2:$AV$2,'Cross Check'!Z$4,'0910 Apr 13 BPBG'!$V16:$AV16)='0910 Apr13 G'!K16</f>
        <v>0</v>
      </c>
      <c r="AA16" s="4" t="b">
        <f>SUMIF('0910 Apr 13 BPBG'!$V$2:$AV$2,'Cross Check'!AA$4,'0910 Apr 13 BPBG'!$V16:$AV16)='0910 Apr13 G'!L16</f>
        <v>0</v>
      </c>
      <c r="AB16" s="4" t="b">
        <f>SUMIF('0910 Apr 13 BPBG'!$V$2:$AV$2,'Cross Check'!AB$4,'0910 Apr 13 BPBG'!$V16:$AV16)='0910 Apr13 G'!M16</f>
        <v>0</v>
      </c>
      <c r="AC16" s="4" t="b">
        <f>SUMIF('0910 Apr 13 BPBG'!$V$2:$AV$2,'Cross Check'!AC$4,'0910 Apr 13 BPBG'!$V16:$AV16)='0910 Apr13 G'!N16</f>
        <v>0</v>
      </c>
      <c r="AD16" s="4" t="b">
        <f>SUMIF('0910 Apr 13 BPBG'!$V$2:$AV$2,'Cross Check'!AD$4,'0910 Apr 13 BPBG'!$V16:$AV16)='0910 Apr13 G'!O16</f>
        <v>0</v>
      </c>
      <c r="AE16" s="4" t="b">
        <f>SUMIF('0910 Apr 13 BPBG'!$V$2:$AV$2,'Cross Check'!AE$4,'0910 Apr 13 BPBG'!$V16:$AV16)='0910 Apr13 G'!P16</f>
        <v>0</v>
      </c>
      <c r="AG16" t="e">
        <f>#REF!=#REF!</f>
        <v>#REF!</v>
      </c>
      <c r="AH16" t="e">
        <f>#REF!=#REF!</f>
        <v>#REF!</v>
      </c>
      <c r="AI16" t="e">
        <f>#REF!=#REF!</f>
        <v>#REF!</v>
      </c>
      <c r="AJ16" t="e">
        <f>#REF!=#REF!</f>
        <v>#REF!</v>
      </c>
      <c r="AK16" s="40" t="e">
        <f>#REF!=#REF!</f>
        <v>#REF!</v>
      </c>
      <c r="AL16" t="e">
        <f>#REF!=#REF!</f>
        <v>#REF!</v>
      </c>
      <c r="AM16" t="e">
        <f>#REF!=#REF!</f>
        <v>#REF!</v>
      </c>
      <c r="AN16" t="e">
        <f>#REF!=#REF!</f>
        <v>#REF!</v>
      </c>
      <c r="AO16" t="e">
        <f>#REF!=#REF!</f>
        <v>#REF!</v>
      </c>
      <c r="AP16" t="e">
        <f>#REF!=#REF!</f>
        <v>#REF!</v>
      </c>
    </row>
    <row r="17" spans="1:42" ht="15">
      <c r="A17" s="3">
        <v>13</v>
      </c>
      <c r="B17" s="3" t="s">
        <v>71</v>
      </c>
      <c r="C17" s="1" t="e">
        <f>'0910 Apr13 G'!Q17=#REF!</f>
        <v>#REF!</v>
      </c>
      <c r="D17" s="1" t="e">
        <f>#REF!='0910 Apr 13 BPBG'!BX17</f>
        <v>#REF!</v>
      </c>
      <c r="E17" s="1" t="b">
        <f>'0910 Apr13 G'!Q17='0910 Apr 13 BPBG'!BX17</f>
        <v>1</v>
      </c>
      <c r="G17" t="e">
        <f>SUMIF('0910 Apr 13 BPBG'!$V$3:$AV$3,'Cross Check'!G$4,'0910 Apr 13 BPBG'!$V17:$AV17)=#REF!</f>
        <v>#REF!</v>
      </c>
      <c r="H17" t="e">
        <f>SUMIF('0910 Apr 13 BPBG'!$V$3:$AV$3,'Cross Check'!H$4,'0910 Apr 13 BPBG'!$V17:$AV17)=#REF!</f>
        <v>#REF!</v>
      </c>
      <c r="I17" t="e">
        <f>SUMIF('0910 Apr 13 BPBG'!$V$3:$AV$3,'Cross Check'!I$4,'0910 Apr 13 BPBG'!$V17:$AV17)=#REF!</f>
        <v>#REF!</v>
      </c>
      <c r="J17" t="e">
        <f>SUMIF('0910 Apr 13 BPBG'!$V$3:$AV$3,'Cross Check'!J$4,'0910 Apr 13 BPBG'!$V17:$AV17)=#REF!</f>
        <v>#REF!</v>
      </c>
      <c r="K17" t="e">
        <f>SUMIF('0910 Apr 13 BPBG'!$V$3:$AV$3,'Cross Check'!K$4,'0910 Apr 13 BPBG'!$V17:$AV17)=#REF!</f>
        <v>#REF!</v>
      </c>
      <c r="L17" t="e">
        <f>SUMIF('0910 Apr 13 BPBG'!$V$3:$AV$3,'Cross Check'!L$4,'0910 Apr 13 BPBG'!$V17:$AV17)=#REF!</f>
        <v>#REF!</v>
      </c>
      <c r="M17" t="e">
        <f>SUMIF('0910 Apr 13 BPBG'!$V$3:$AV$3,'Cross Check'!M$4,'0910 Apr 13 BPBG'!$V17:$AV17)=#REF!</f>
        <v>#REF!</v>
      </c>
      <c r="N17" t="e">
        <f>SUMIF('0910 Apr 13 BPBG'!$V$3:$AV$3,'Cross Check'!N$4,'0910 Apr 13 BPBG'!$V17:$AV17)=#REF!</f>
        <v>#REF!</v>
      </c>
      <c r="O17" t="e">
        <f>SUMIF('0910 Apr 13 BPBG'!$V$3:$AV$3,'Cross Check'!O$4,'0910 Apr 13 BPBG'!$V17:$AV17)=#REF!</f>
        <v>#REF!</v>
      </c>
      <c r="P17" t="e">
        <f>SUMIF('0910 Apr 13 BPBG'!$V$3:$AV$3,'Cross Check'!P$4,'0910 Apr 13 BPBG'!$V17:$AV17)=#REF!</f>
        <v>#REF!</v>
      </c>
      <c r="R17" s="4" t="b">
        <f>SUMIF('0910 Apr 13 BPBG'!$V$2:$AV$2,'Cross Check'!R$4,'0910 Apr 13 BPBG'!$V17:$AV17)='0910 Apr13 G'!C17</f>
        <v>0</v>
      </c>
      <c r="S17" s="4" t="b">
        <f>SUMIF('0910 Apr 13 BPBG'!$V$2:$AV$2,'Cross Check'!S$4,'0910 Apr 13 BPBG'!$V17:$AV17)='0910 Apr13 G'!D17</f>
        <v>0</v>
      </c>
      <c r="T17" s="4" t="b">
        <f>SUMIF('0910 Apr 13 BPBG'!$V$2:$AV$2,'Cross Check'!T$4,'0910 Apr 13 BPBG'!$V17:$AV17)='0910 Apr13 G'!E17</f>
        <v>0</v>
      </c>
      <c r="U17" s="4" t="b">
        <f>SUMIF('0910 Apr 13 BPBG'!$V$2:$AV$2,'Cross Check'!U$4,'0910 Apr 13 BPBG'!$V17:$AV17)='0910 Apr13 G'!F17</f>
        <v>0</v>
      </c>
      <c r="V17" s="4" t="b">
        <f>SUMIF('0910 Apr 13 BPBG'!$V$2:$AV$2,'Cross Check'!V$4,'0910 Apr 13 BPBG'!$V17:$AV17)='0910 Apr13 G'!G17</f>
        <v>0</v>
      </c>
      <c r="W17" s="4" t="b">
        <f>SUMIF('0910 Apr 13 BPBG'!$V$2:$AV$2,'Cross Check'!W$4,'0910 Apr 13 BPBG'!$V17:$AV17)='0910 Apr13 G'!H17</f>
        <v>0</v>
      </c>
      <c r="X17" s="4" t="b">
        <f>SUMIF('0910 Apr 13 BPBG'!$V$2:$AV$2,'Cross Check'!X$4,'0910 Apr 13 BPBG'!$V17:$AV17)='0910 Apr13 G'!I17</f>
        <v>0</v>
      </c>
      <c r="Y17" s="4" t="b">
        <f>SUMIF('0910 Apr 13 BPBG'!$V$2:$AV$2,'Cross Check'!Y$4,'0910 Apr 13 BPBG'!$V17:$AV17)='0910 Apr13 G'!J17</f>
        <v>0</v>
      </c>
      <c r="Z17" s="4" t="b">
        <f>SUMIF('0910 Apr 13 BPBG'!$V$2:$AV$2,'Cross Check'!Z$4,'0910 Apr 13 BPBG'!$V17:$AV17)='0910 Apr13 G'!K17</f>
        <v>0</v>
      </c>
      <c r="AA17" s="4" t="b">
        <f>SUMIF('0910 Apr 13 BPBG'!$V$2:$AV$2,'Cross Check'!AA$4,'0910 Apr 13 BPBG'!$V17:$AV17)='0910 Apr13 G'!L17</f>
        <v>0</v>
      </c>
      <c r="AB17" s="4" t="b">
        <f>SUMIF('0910 Apr 13 BPBG'!$V$2:$AV$2,'Cross Check'!AB$4,'0910 Apr 13 BPBG'!$V17:$AV17)='0910 Apr13 G'!M17</f>
        <v>0</v>
      </c>
      <c r="AC17" s="4" t="b">
        <f>SUMIF('0910 Apr 13 BPBG'!$V$2:$AV$2,'Cross Check'!AC$4,'0910 Apr 13 BPBG'!$V17:$AV17)='0910 Apr13 G'!N17</f>
        <v>0</v>
      </c>
      <c r="AD17" s="4" t="b">
        <f>SUMIF('0910 Apr 13 BPBG'!$V$2:$AV$2,'Cross Check'!AD$4,'0910 Apr 13 BPBG'!$V17:$AV17)='0910 Apr13 G'!O17</f>
        <v>0</v>
      </c>
      <c r="AE17" s="4" t="b">
        <f>SUMIF('0910 Apr 13 BPBG'!$V$2:$AV$2,'Cross Check'!AE$4,'0910 Apr 13 BPBG'!$V17:$AV17)='0910 Apr13 G'!P17</f>
        <v>0</v>
      </c>
      <c r="AG17" t="e">
        <f>#REF!=#REF!</f>
        <v>#REF!</v>
      </c>
      <c r="AH17" t="e">
        <f>#REF!=#REF!</f>
        <v>#REF!</v>
      </c>
      <c r="AI17" t="e">
        <f>#REF!=#REF!</f>
        <v>#REF!</v>
      </c>
      <c r="AJ17" t="e">
        <f>#REF!=#REF!</f>
        <v>#REF!</v>
      </c>
      <c r="AK17" s="40" t="e">
        <f>#REF!=#REF!</f>
        <v>#REF!</v>
      </c>
      <c r="AL17" t="e">
        <f>#REF!=#REF!</f>
        <v>#REF!</v>
      </c>
      <c r="AM17" t="e">
        <f>#REF!=#REF!</f>
        <v>#REF!</v>
      </c>
      <c r="AN17" t="e">
        <f>#REF!=#REF!</f>
        <v>#REF!</v>
      </c>
      <c r="AO17" t="e">
        <f>#REF!=#REF!</f>
        <v>#REF!</v>
      </c>
      <c r="AP17" t="e">
        <f>#REF!=#REF!</f>
        <v>#REF!</v>
      </c>
    </row>
    <row r="18" spans="1:42" ht="15">
      <c r="A18">
        <v>14</v>
      </c>
      <c r="B18" t="s">
        <v>72</v>
      </c>
      <c r="C18" s="1" t="e">
        <f>'0910 Apr13 G'!Q18=#REF!</f>
        <v>#REF!</v>
      </c>
      <c r="D18" s="1" t="e">
        <f>#REF!='0910 Apr 13 BPBG'!BX18</f>
        <v>#REF!</v>
      </c>
      <c r="E18" s="1" t="b">
        <f>'0910 Apr13 G'!Q18='0910 Apr 13 BPBG'!BX18</f>
        <v>1</v>
      </c>
      <c r="G18" t="e">
        <f>SUMIF('0910 Apr 13 BPBG'!$V$3:$AV$3,'Cross Check'!G$4,'0910 Apr 13 BPBG'!$V18:$AV18)=#REF!</f>
        <v>#REF!</v>
      </c>
      <c r="H18" t="e">
        <f>SUMIF('0910 Apr 13 BPBG'!$V$3:$AV$3,'Cross Check'!H$4,'0910 Apr 13 BPBG'!$V18:$AV18)=#REF!</f>
        <v>#REF!</v>
      </c>
      <c r="I18" t="e">
        <f>SUMIF('0910 Apr 13 BPBG'!$V$3:$AV$3,'Cross Check'!I$4,'0910 Apr 13 BPBG'!$V18:$AV18)=#REF!</f>
        <v>#REF!</v>
      </c>
      <c r="J18" t="e">
        <f>SUMIF('0910 Apr 13 BPBG'!$V$3:$AV$3,'Cross Check'!J$4,'0910 Apr 13 BPBG'!$V18:$AV18)=#REF!</f>
        <v>#REF!</v>
      </c>
      <c r="K18" t="e">
        <f>SUMIF('0910 Apr 13 BPBG'!$V$3:$AV$3,'Cross Check'!K$4,'0910 Apr 13 BPBG'!$V18:$AV18)=#REF!</f>
        <v>#REF!</v>
      </c>
      <c r="L18" t="e">
        <f>SUMIF('0910 Apr 13 BPBG'!$V$3:$AV$3,'Cross Check'!L$4,'0910 Apr 13 BPBG'!$V18:$AV18)=#REF!</f>
        <v>#REF!</v>
      </c>
      <c r="M18" t="e">
        <f>SUMIF('0910 Apr 13 BPBG'!$V$3:$AV$3,'Cross Check'!M$4,'0910 Apr 13 BPBG'!$V18:$AV18)=#REF!</f>
        <v>#REF!</v>
      </c>
      <c r="N18" t="e">
        <f>SUMIF('0910 Apr 13 BPBG'!$V$3:$AV$3,'Cross Check'!N$4,'0910 Apr 13 BPBG'!$V18:$AV18)=#REF!</f>
        <v>#REF!</v>
      </c>
      <c r="O18" t="e">
        <f>SUMIF('0910 Apr 13 BPBG'!$V$3:$AV$3,'Cross Check'!O$4,'0910 Apr 13 BPBG'!$V18:$AV18)=#REF!</f>
        <v>#REF!</v>
      </c>
      <c r="P18" t="e">
        <f>SUMIF('0910 Apr 13 BPBG'!$V$3:$AV$3,'Cross Check'!P$4,'0910 Apr 13 BPBG'!$V18:$AV18)=#REF!</f>
        <v>#REF!</v>
      </c>
      <c r="R18" s="4" t="b">
        <f>SUMIF('0910 Apr 13 BPBG'!$V$2:$AV$2,'Cross Check'!R$4,'0910 Apr 13 BPBG'!$V18:$AV18)='0910 Apr13 G'!C18</f>
        <v>0</v>
      </c>
      <c r="S18" s="4" t="b">
        <f>SUMIF('0910 Apr 13 BPBG'!$V$2:$AV$2,'Cross Check'!S$4,'0910 Apr 13 BPBG'!$V18:$AV18)='0910 Apr13 G'!D18</f>
        <v>0</v>
      </c>
      <c r="T18" s="4" t="b">
        <f>SUMIF('0910 Apr 13 BPBG'!$V$2:$AV$2,'Cross Check'!T$4,'0910 Apr 13 BPBG'!$V18:$AV18)='0910 Apr13 G'!E18</f>
        <v>0</v>
      </c>
      <c r="U18" s="4" t="b">
        <f>SUMIF('0910 Apr 13 BPBG'!$V$2:$AV$2,'Cross Check'!U$4,'0910 Apr 13 BPBG'!$V18:$AV18)='0910 Apr13 G'!F18</f>
        <v>0</v>
      </c>
      <c r="V18" s="4" t="b">
        <f>SUMIF('0910 Apr 13 BPBG'!$V$2:$AV$2,'Cross Check'!V$4,'0910 Apr 13 BPBG'!$V18:$AV18)='0910 Apr13 G'!G18</f>
        <v>0</v>
      </c>
      <c r="W18" s="4" t="b">
        <f>SUMIF('0910 Apr 13 BPBG'!$V$2:$AV$2,'Cross Check'!W$4,'0910 Apr 13 BPBG'!$V18:$AV18)='0910 Apr13 G'!H18</f>
        <v>0</v>
      </c>
      <c r="X18" s="4" t="b">
        <f>SUMIF('0910 Apr 13 BPBG'!$V$2:$AV$2,'Cross Check'!X$4,'0910 Apr 13 BPBG'!$V18:$AV18)='0910 Apr13 G'!I18</f>
        <v>0</v>
      </c>
      <c r="Y18" s="4" t="b">
        <f>SUMIF('0910 Apr 13 BPBG'!$V$2:$AV$2,'Cross Check'!Y$4,'0910 Apr 13 BPBG'!$V18:$AV18)='0910 Apr13 G'!J18</f>
        <v>0</v>
      </c>
      <c r="Z18" s="4" t="b">
        <f>SUMIF('0910 Apr 13 BPBG'!$V$2:$AV$2,'Cross Check'!Z$4,'0910 Apr 13 BPBG'!$V18:$AV18)='0910 Apr13 G'!K18</f>
        <v>0</v>
      </c>
      <c r="AA18" s="4" t="b">
        <f>SUMIF('0910 Apr 13 BPBG'!$V$2:$AV$2,'Cross Check'!AA$4,'0910 Apr 13 BPBG'!$V18:$AV18)='0910 Apr13 G'!L18</f>
        <v>0</v>
      </c>
      <c r="AB18" s="4" t="b">
        <f>SUMIF('0910 Apr 13 BPBG'!$V$2:$AV$2,'Cross Check'!AB$4,'0910 Apr 13 BPBG'!$V18:$AV18)='0910 Apr13 G'!M18</f>
        <v>0</v>
      </c>
      <c r="AC18" s="4" t="b">
        <f>SUMIF('0910 Apr 13 BPBG'!$V$2:$AV$2,'Cross Check'!AC$4,'0910 Apr 13 BPBG'!$V18:$AV18)='0910 Apr13 G'!N18</f>
        <v>0</v>
      </c>
      <c r="AD18" s="4" t="b">
        <f>SUMIF('0910 Apr 13 BPBG'!$V$2:$AV$2,'Cross Check'!AD$4,'0910 Apr 13 BPBG'!$V18:$AV18)='0910 Apr13 G'!O18</f>
        <v>0</v>
      </c>
      <c r="AE18" s="4" t="b">
        <f>SUMIF('0910 Apr 13 BPBG'!$V$2:$AV$2,'Cross Check'!AE$4,'0910 Apr 13 BPBG'!$V18:$AV18)='0910 Apr13 G'!P18</f>
        <v>0</v>
      </c>
      <c r="AG18" t="e">
        <f>#REF!=#REF!</f>
        <v>#REF!</v>
      </c>
      <c r="AH18" t="e">
        <f>#REF!=#REF!</f>
        <v>#REF!</v>
      </c>
      <c r="AI18" t="e">
        <f>#REF!=#REF!</f>
        <v>#REF!</v>
      </c>
      <c r="AJ18" t="e">
        <f>#REF!=#REF!</f>
        <v>#REF!</v>
      </c>
      <c r="AK18" s="40" t="e">
        <f>#REF!=#REF!</f>
        <v>#REF!</v>
      </c>
      <c r="AL18" t="e">
        <f>#REF!=#REF!</f>
        <v>#REF!</v>
      </c>
      <c r="AM18" t="e">
        <f>#REF!=#REF!</f>
        <v>#REF!</v>
      </c>
      <c r="AN18" t="e">
        <f>#REF!=#REF!</f>
        <v>#REF!</v>
      </c>
      <c r="AO18" t="e">
        <f>#REF!=#REF!</f>
        <v>#REF!</v>
      </c>
      <c r="AP18" t="e">
        <f>#REF!=#REF!</f>
        <v>#REF!</v>
      </c>
    </row>
    <row r="19" spans="1:42" ht="15">
      <c r="A19">
        <v>15</v>
      </c>
      <c r="B19" t="s">
        <v>16</v>
      </c>
      <c r="C19" s="1" t="e">
        <f>'0910 Apr13 G'!Q19=#REF!</f>
        <v>#REF!</v>
      </c>
      <c r="D19" s="1" t="e">
        <f>#REF!='0910 Apr 13 BPBG'!BX19</f>
        <v>#REF!</v>
      </c>
      <c r="E19" s="1" t="b">
        <f>'0910 Apr13 G'!Q19='0910 Apr 13 BPBG'!BX19</f>
        <v>1</v>
      </c>
      <c r="G19" t="e">
        <f>SUMIF('0910 Apr 13 BPBG'!$V$3:$AV$3,'Cross Check'!G$4,'0910 Apr 13 BPBG'!$V19:$AV19)=#REF!</f>
        <v>#REF!</v>
      </c>
      <c r="H19" t="e">
        <f>SUMIF('0910 Apr 13 BPBG'!$V$3:$AV$3,'Cross Check'!H$4,'0910 Apr 13 BPBG'!$V19:$AV19)=#REF!</f>
        <v>#REF!</v>
      </c>
      <c r="I19" t="e">
        <f>SUMIF('0910 Apr 13 BPBG'!$V$3:$AV$3,'Cross Check'!I$4,'0910 Apr 13 BPBG'!$V19:$AV19)=#REF!</f>
        <v>#REF!</v>
      </c>
      <c r="J19" t="e">
        <f>SUMIF('0910 Apr 13 BPBG'!$V$3:$AV$3,'Cross Check'!J$4,'0910 Apr 13 BPBG'!$V19:$AV19)=#REF!</f>
        <v>#REF!</v>
      </c>
      <c r="K19" t="e">
        <f>SUMIF('0910 Apr 13 BPBG'!$V$3:$AV$3,'Cross Check'!K$4,'0910 Apr 13 BPBG'!$V19:$AV19)=#REF!</f>
        <v>#REF!</v>
      </c>
      <c r="L19" t="e">
        <f>SUMIF('0910 Apr 13 BPBG'!$V$3:$AV$3,'Cross Check'!L$4,'0910 Apr 13 BPBG'!$V19:$AV19)=#REF!</f>
        <v>#REF!</v>
      </c>
      <c r="M19" t="e">
        <f>SUMIF('0910 Apr 13 BPBG'!$V$3:$AV$3,'Cross Check'!M$4,'0910 Apr 13 BPBG'!$V19:$AV19)=#REF!</f>
        <v>#REF!</v>
      </c>
      <c r="N19" t="e">
        <f>SUMIF('0910 Apr 13 BPBG'!$V$3:$AV$3,'Cross Check'!N$4,'0910 Apr 13 BPBG'!$V19:$AV19)=#REF!</f>
        <v>#REF!</v>
      </c>
      <c r="O19" t="e">
        <f>SUMIF('0910 Apr 13 BPBG'!$V$3:$AV$3,'Cross Check'!O$4,'0910 Apr 13 BPBG'!$V19:$AV19)=#REF!</f>
        <v>#REF!</v>
      </c>
      <c r="P19" t="e">
        <f>SUMIF('0910 Apr 13 BPBG'!$V$3:$AV$3,'Cross Check'!P$4,'0910 Apr 13 BPBG'!$V19:$AV19)=#REF!</f>
        <v>#REF!</v>
      </c>
      <c r="R19" s="4" t="b">
        <f>SUMIF('0910 Apr 13 BPBG'!$V$2:$AV$2,'Cross Check'!R$4,'0910 Apr 13 BPBG'!$V19:$AV19)='0910 Apr13 G'!C19</f>
        <v>0</v>
      </c>
      <c r="S19" s="4" t="b">
        <f>SUMIF('0910 Apr 13 BPBG'!$V$2:$AV$2,'Cross Check'!S$4,'0910 Apr 13 BPBG'!$V19:$AV19)='0910 Apr13 G'!D19</f>
        <v>0</v>
      </c>
      <c r="T19" s="4" t="b">
        <f>SUMIF('0910 Apr 13 BPBG'!$V$2:$AV$2,'Cross Check'!T$4,'0910 Apr 13 BPBG'!$V19:$AV19)='0910 Apr13 G'!E19</f>
        <v>0</v>
      </c>
      <c r="U19" s="4" t="b">
        <f>SUMIF('0910 Apr 13 BPBG'!$V$2:$AV$2,'Cross Check'!U$4,'0910 Apr 13 BPBG'!$V19:$AV19)='0910 Apr13 G'!F19</f>
        <v>0</v>
      </c>
      <c r="V19" s="4" t="b">
        <f>SUMIF('0910 Apr 13 BPBG'!$V$2:$AV$2,'Cross Check'!V$4,'0910 Apr 13 BPBG'!$V19:$AV19)='0910 Apr13 G'!G19</f>
        <v>0</v>
      </c>
      <c r="W19" s="4" t="b">
        <f>SUMIF('0910 Apr 13 BPBG'!$V$2:$AV$2,'Cross Check'!W$4,'0910 Apr 13 BPBG'!$V19:$AV19)='0910 Apr13 G'!H19</f>
        <v>0</v>
      </c>
      <c r="X19" s="4" t="b">
        <f>SUMIF('0910 Apr 13 BPBG'!$V$2:$AV$2,'Cross Check'!X$4,'0910 Apr 13 BPBG'!$V19:$AV19)='0910 Apr13 G'!I19</f>
        <v>0</v>
      </c>
      <c r="Y19" s="4" t="b">
        <f>SUMIF('0910 Apr 13 BPBG'!$V$2:$AV$2,'Cross Check'!Y$4,'0910 Apr 13 BPBG'!$V19:$AV19)='0910 Apr13 G'!J19</f>
        <v>0</v>
      </c>
      <c r="Z19" s="4" t="b">
        <f>SUMIF('0910 Apr 13 BPBG'!$V$2:$AV$2,'Cross Check'!Z$4,'0910 Apr 13 BPBG'!$V19:$AV19)='0910 Apr13 G'!K19</f>
        <v>0</v>
      </c>
      <c r="AA19" s="4" t="b">
        <f>SUMIF('0910 Apr 13 BPBG'!$V$2:$AV$2,'Cross Check'!AA$4,'0910 Apr 13 BPBG'!$V19:$AV19)='0910 Apr13 G'!L19</f>
        <v>0</v>
      </c>
      <c r="AB19" s="4" t="b">
        <f>SUMIF('0910 Apr 13 BPBG'!$V$2:$AV$2,'Cross Check'!AB$4,'0910 Apr 13 BPBG'!$V19:$AV19)='0910 Apr13 G'!M19</f>
        <v>0</v>
      </c>
      <c r="AC19" s="4" t="b">
        <f>SUMIF('0910 Apr 13 BPBG'!$V$2:$AV$2,'Cross Check'!AC$4,'0910 Apr 13 BPBG'!$V19:$AV19)='0910 Apr13 G'!N19</f>
        <v>0</v>
      </c>
      <c r="AD19" s="4" t="b">
        <f>SUMIF('0910 Apr 13 BPBG'!$V$2:$AV$2,'Cross Check'!AD$4,'0910 Apr 13 BPBG'!$V19:$AV19)='0910 Apr13 G'!O19</f>
        <v>0</v>
      </c>
      <c r="AE19" s="4" t="b">
        <f>SUMIF('0910 Apr 13 BPBG'!$V$2:$AV$2,'Cross Check'!AE$4,'0910 Apr 13 BPBG'!$V19:$AV19)='0910 Apr13 G'!P19</f>
        <v>0</v>
      </c>
      <c r="AG19" t="e">
        <f>#REF!=#REF!</f>
        <v>#REF!</v>
      </c>
      <c r="AH19" t="e">
        <f>#REF!=#REF!</f>
        <v>#REF!</v>
      </c>
      <c r="AI19" t="e">
        <f>#REF!=#REF!</f>
        <v>#REF!</v>
      </c>
      <c r="AJ19" t="e">
        <f>#REF!=#REF!</f>
        <v>#REF!</v>
      </c>
      <c r="AK19" s="40" t="e">
        <f>#REF!=#REF!</f>
        <v>#REF!</v>
      </c>
      <c r="AL19" t="e">
        <f>#REF!=#REF!</f>
        <v>#REF!</v>
      </c>
      <c r="AM19" t="e">
        <f>#REF!=#REF!</f>
        <v>#REF!</v>
      </c>
      <c r="AN19" t="e">
        <f>#REF!=#REF!</f>
        <v>#REF!</v>
      </c>
      <c r="AO19" t="e">
        <f>#REF!=#REF!</f>
        <v>#REF!</v>
      </c>
      <c r="AP19" t="e">
        <f>#REF!=#REF!</f>
        <v>#REF!</v>
      </c>
    </row>
    <row r="20" spans="1:42" ht="15">
      <c r="A20">
        <v>16</v>
      </c>
      <c r="B20" t="s">
        <v>17</v>
      </c>
      <c r="C20" s="1" t="e">
        <f>'0910 Apr13 G'!Q20=#REF!</f>
        <v>#REF!</v>
      </c>
      <c r="D20" s="1" t="e">
        <f>#REF!='0910 Apr 13 BPBG'!BX20</f>
        <v>#REF!</v>
      </c>
      <c r="E20" s="1" t="b">
        <f>'0910 Apr13 G'!Q20='0910 Apr 13 BPBG'!BX20</f>
        <v>1</v>
      </c>
      <c r="G20" t="e">
        <f>SUMIF('0910 Apr 13 BPBG'!$V$3:$AV$3,'Cross Check'!G$4,'0910 Apr 13 BPBG'!$V20:$AV20)=#REF!</f>
        <v>#REF!</v>
      </c>
      <c r="H20" t="e">
        <f>SUMIF('0910 Apr 13 BPBG'!$V$3:$AV$3,'Cross Check'!H$4,'0910 Apr 13 BPBG'!$V20:$AV20)=#REF!</f>
        <v>#REF!</v>
      </c>
      <c r="I20" t="e">
        <f>SUMIF('0910 Apr 13 BPBG'!$V$3:$AV$3,'Cross Check'!I$4,'0910 Apr 13 BPBG'!$V20:$AV20)=#REF!</f>
        <v>#REF!</v>
      </c>
      <c r="J20" t="e">
        <f>SUMIF('0910 Apr 13 BPBG'!$V$3:$AV$3,'Cross Check'!J$4,'0910 Apr 13 BPBG'!$V20:$AV20)=#REF!</f>
        <v>#REF!</v>
      </c>
      <c r="K20" t="e">
        <f>SUMIF('0910 Apr 13 BPBG'!$V$3:$AV$3,'Cross Check'!K$4,'0910 Apr 13 BPBG'!$V20:$AV20)=#REF!</f>
        <v>#REF!</v>
      </c>
      <c r="L20" t="e">
        <f>SUMIF('0910 Apr 13 BPBG'!$V$3:$AV$3,'Cross Check'!L$4,'0910 Apr 13 BPBG'!$V20:$AV20)=#REF!</f>
        <v>#REF!</v>
      </c>
      <c r="M20" t="e">
        <f>SUMIF('0910 Apr 13 BPBG'!$V$3:$AV$3,'Cross Check'!M$4,'0910 Apr 13 BPBG'!$V20:$AV20)=#REF!</f>
        <v>#REF!</v>
      </c>
      <c r="N20" t="e">
        <f>SUMIF('0910 Apr 13 BPBG'!$V$3:$AV$3,'Cross Check'!N$4,'0910 Apr 13 BPBG'!$V20:$AV20)=#REF!</f>
        <v>#REF!</v>
      </c>
      <c r="O20" t="e">
        <f>SUMIF('0910 Apr 13 BPBG'!$V$3:$AV$3,'Cross Check'!O$4,'0910 Apr 13 BPBG'!$V20:$AV20)=#REF!</f>
        <v>#REF!</v>
      </c>
      <c r="P20" t="e">
        <f>SUMIF('0910 Apr 13 BPBG'!$V$3:$AV$3,'Cross Check'!P$4,'0910 Apr 13 BPBG'!$V20:$AV20)=#REF!</f>
        <v>#REF!</v>
      </c>
      <c r="R20" s="4" t="b">
        <f>SUMIF('0910 Apr 13 BPBG'!$V$2:$AV$2,'Cross Check'!R$4,'0910 Apr 13 BPBG'!$V20:$AV20)='0910 Apr13 G'!C20</f>
        <v>0</v>
      </c>
      <c r="S20" s="4" t="b">
        <f>SUMIF('0910 Apr 13 BPBG'!$V$2:$AV$2,'Cross Check'!S$4,'0910 Apr 13 BPBG'!$V20:$AV20)='0910 Apr13 G'!D20</f>
        <v>0</v>
      </c>
      <c r="T20" s="4" t="b">
        <f>SUMIF('0910 Apr 13 BPBG'!$V$2:$AV$2,'Cross Check'!T$4,'0910 Apr 13 BPBG'!$V20:$AV20)='0910 Apr13 G'!E20</f>
        <v>0</v>
      </c>
      <c r="U20" s="4" t="b">
        <f>SUMIF('0910 Apr 13 BPBG'!$V$2:$AV$2,'Cross Check'!U$4,'0910 Apr 13 BPBG'!$V20:$AV20)='0910 Apr13 G'!F20</f>
        <v>0</v>
      </c>
      <c r="V20" s="4" t="b">
        <f>SUMIF('0910 Apr 13 BPBG'!$V$2:$AV$2,'Cross Check'!V$4,'0910 Apr 13 BPBG'!$V20:$AV20)='0910 Apr13 G'!G20</f>
        <v>0</v>
      </c>
      <c r="W20" s="4" t="b">
        <f>SUMIF('0910 Apr 13 BPBG'!$V$2:$AV$2,'Cross Check'!W$4,'0910 Apr 13 BPBG'!$V20:$AV20)='0910 Apr13 G'!H20</f>
        <v>0</v>
      </c>
      <c r="X20" s="4" t="b">
        <f>SUMIF('0910 Apr 13 BPBG'!$V$2:$AV$2,'Cross Check'!X$4,'0910 Apr 13 BPBG'!$V20:$AV20)='0910 Apr13 G'!I20</f>
        <v>0</v>
      </c>
      <c r="Y20" s="4" t="b">
        <f>SUMIF('0910 Apr 13 BPBG'!$V$2:$AV$2,'Cross Check'!Y$4,'0910 Apr 13 BPBG'!$V20:$AV20)='0910 Apr13 G'!J20</f>
        <v>0</v>
      </c>
      <c r="Z20" s="4" t="b">
        <f>SUMIF('0910 Apr 13 BPBG'!$V$2:$AV$2,'Cross Check'!Z$4,'0910 Apr 13 BPBG'!$V20:$AV20)='0910 Apr13 G'!K20</f>
        <v>0</v>
      </c>
      <c r="AA20" s="4" t="b">
        <f>SUMIF('0910 Apr 13 BPBG'!$V$2:$AV$2,'Cross Check'!AA$4,'0910 Apr 13 BPBG'!$V20:$AV20)='0910 Apr13 G'!L20</f>
        <v>0</v>
      </c>
      <c r="AB20" s="4" t="b">
        <f>SUMIF('0910 Apr 13 BPBG'!$V$2:$AV$2,'Cross Check'!AB$4,'0910 Apr 13 BPBG'!$V20:$AV20)='0910 Apr13 G'!M20</f>
        <v>0</v>
      </c>
      <c r="AC20" s="4" t="b">
        <f>SUMIF('0910 Apr 13 BPBG'!$V$2:$AV$2,'Cross Check'!AC$4,'0910 Apr 13 BPBG'!$V20:$AV20)='0910 Apr13 G'!N20</f>
        <v>0</v>
      </c>
      <c r="AD20" s="4" t="b">
        <f>SUMIF('0910 Apr 13 BPBG'!$V$2:$AV$2,'Cross Check'!AD$4,'0910 Apr 13 BPBG'!$V20:$AV20)='0910 Apr13 G'!O20</f>
        <v>0</v>
      </c>
      <c r="AE20" s="4" t="b">
        <f>SUMIF('0910 Apr 13 BPBG'!$V$2:$AV$2,'Cross Check'!AE$4,'0910 Apr 13 BPBG'!$V20:$AV20)='0910 Apr13 G'!P20</f>
        <v>0</v>
      </c>
      <c r="AG20" t="e">
        <f>#REF!=#REF!</f>
        <v>#REF!</v>
      </c>
      <c r="AH20" t="e">
        <f>#REF!=#REF!</f>
        <v>#REF!</v>
      </c>
      <c r="AI20" t="e">
        <f>#REF!=#REF!</f>
        <v>#REF!</v>
      </c>
      <c r="AJ20" t="e">
        <f>#REF!=#REF!</f>
        <v>#REF!</v>
      </c>
      <c r="AK20" s="40" t="e">
        <f>#REF!=#REF!</f>
        <v>#REF!</v>
      </c>
      <c r="AL20" t="e">
        <f>#REF!=#REF!</f>
        <v>#REF!</v>
      </c>
      <c r="AM20" t="e">
        <f>#REF!=#REF!</f>
        <v>#REF!</v>
      </c>
      <c r="AN20" t="e">
        <f>#REF!=#REF!</f>
        <v>#REF!</v>
      </c>
      <c r="AO20" t="e">
        <f>#REF!=#REF!</f>
        <v>#REF!</v>
      </c>
      <c r="AP20" t="e">
        <f>#REF!=#REF!</f>
        <v>#REF!</v>
      </c>
    </row>
    <row r="21" spans="1:42" ht="15">
      <c r="A21">
        <v>17</v>
      </c>
      <c r="B21" t="s">
        <v>18</v>
      </c>
      <c r="C21" s="1" t="e">
        <f>'0910 Apr13 G'!Q21=#REF!</f>
        <v>#REF!</v>
      </c>
      <c r="D21" s="1" t="e">
        <f>#REF!='0910 Apr 13 BPBG'!BX21</f>
        <v>#REF!</v>
      </c>
      <c r="E21" s="1" t="b">
        <f>'0910 Apr13 G'!Q21='0910 Apr 13 BPBG'!BX21</f>
        <v>1</v>
      </c>
      <c r="G21" t="e">
        <f>SUMIF('0910 Apr 13 BPBG'!$V$3:$AV$3,'Cross Check'!G$4,'0910 Apr 13 BPBG'!$V21:$AV21)=#REF!</f>
        <v>#REF!</v>
      </c>
      <c r="H21" t="e">
        <f>SUMIF('0910 Apr 13 BPBG'!$V$3:$AV$3,'Cross Check'!H$4,'0910 Apr 13 BPBG'!$V21:$AV21)=#REF!</f>
        <v>#REF!</v>
      </c>
      <c r="I21" t="e">
        <f>SUMIF('0910 Apr 13 BPBG'!$V$3:$AV$3,'Cross Check'!I$4,'0910 Apr 13 BPBG'!$V21:$AV21)=#REF!</f>
        <v>#REF!</v>
      </c>
      <c r="J21" t="e">
        <f>SUMIF('0910 Apr 13 BPBG'!$V$3:$AV$3,'Cross Check'!J$4,'0910 Apr 13 BPBG'!$V21:$AV21)=#REF!</f>
        <v>#REF!</v>
      </c>
      <c r="K21" t="e">
        <f>SUMIF('0910 Apr 13 BPBG'!$V$3:$AV$3,'Cross Check'!K$4,'0910 Apr 13 BPBG'!$V21:$AV21)=#REF!</f>
        <v>#REF!</v>
      </c>
      <c r="L21" t="e">
        <f>SUMIF('0910 Apr 13 BPBG'!$V$3:$AV$3,'Cross Check'!L$4,'0910 Apr 13 BPBG'!$V21:$AV21)=#REF!</f>
        <v>#REF!</v>
      </c>
      <c r="M21" t="e">
        <f>SUMIF('0910 Apr 13 BPBG'!$V$3:$AV$3,'Cross Check'!M$4,'0910 Apr 13 BPBG'!$V21:$AV21)=#REF!</f>
        <v>#REF!</v>
      </c>
      <c r="N21" t="e">
        <f>SUMIF('0910 Apr 13 BPBG'!$V$3:$AV$3,'Cross Check'!N$4,'0910 Apr 13 BPBG'!$V21:$AV21)=#REF!</f>
        <v>#REF!</v>
      </c>
      <c r="O21" t="e">
        <f>SUMIF('0910 Apr 13 BPBG'!$V$3:$AV$3,'Cross Check'!O$4,'0910 Apr 13 BPBG'!$V21:$AV21)=#REF!</f>
        <v>#REF!</v>
      </c>
      <c r="P21" t="e">
        <f>SUMIF('0910 Apr 13 BPBG'!$V$3:$AV$3,'Cross Check'!P$4,'0910 Apr 13 BPBG'!$V21:$AV21)=#REF!</f>
        <v>#REF!</v>
      </c>
      <c r="R21" s="4" t="b">
        <f>SUMIF('0910 Apr 13 BPBG'!$V$2:$AV$2,'Cross Check'!R$4,'0910 Apr 13 BPBG'!$V21:$AV21)='0910 Apr13 G'!C21</f>
        <v>0</v>
      </c>
      <c r="S21" s="4" t="b">
        <f>SUMIF('0910 Apr 13 BPBG'!$V$2:$AV$2,'Cross Check'!S$4,'0910 Apr 13 BPBG'!$V21:$AV21)='0910 Apr13 G'!D21</f>
        <v>0</v>
      </c>
      <c r="T21" s="4" t="b">
        <f>SUMIF('0910 Apr 13 BPBG'!$V$2:$AV$2,'Cross Check'!T$4,'0910 Apr 13 BPBG'!$V21:$AV21)='0910 Apr13 G'!E21</f>
        <v>0</v>
      </c>
      <c r="U21" s="4" t="b">
        <f>SUMIF('0910 Apr 13 BPBG'!$V$2:$AV$2,'Cross Check'!U$4,'0910 Apr 13 BPBG'!$V21:$AV21)='0910 Apr13 G'!F21</f>
        <v>0</v>
      </c>
      <c r="V21" s="4" t="b">
        <f>SUMIF('0910 Apr 13 BPBG'!$V$2:$AV$2,'Cross Check'!V$4,'0910 Apr 13 BPBG'!$V21:$AV21)='0910 Apr13 G'!G21</f>
        <v>0</v>
      </c>
      <c r="W21" s="4" t="b">
        <f>SUMIF('0910 Apr 13 BPBG'!$V$2:$AV$2,'Cross Check'!W$4,'0910 Apr 13 BPBG'!$V21:$AV21)='0910 Apr13 G'!H21</f>
        <v>0</v>
      </c>
      <c r="X21" s="4" t="b">
        <f>SUMIF('0910 Apr 13 BPBG'!$V$2:$AV$2,'Cross Check'!X$4,'0910 Apr 13 BPBG'!$V21:$AV21)='0910 Apr13 G'!I21</f>
        <v>0</v>
      </c>
      <c r="Y21" s="4" t="b">
        <f>SUMIF('0910 Apr 13 BPBG'!$V$2:$AV$2,'Cross Check'!Y$4,'0910 Apr 13 BPBG'!$V21:$AV21)='0910 Apr13 G'!J21</f>
        <v>0</v>
      </c>
      <c r="Z21" s="4" t="b">
        <f>SUMIF('0910 Apr 13 BPBG'!$V$2:$AV$2,'Cross Check'!Z$4,'0910 Apr 13 BPBG'!$V21:$AV21)='0910 Apr13 G'!K21</f>
        <v>0</v>
      </c>
      <c r="AA21" s="4" t="b">
        <f>SUMIF('0910 Apr 13 BPBG'!$V$2:$AV$2,'Cross Check'!AA$4,'0910 Apr 13 BPBG'!$V21:$AV21)='0910 Apr13 G'!L21</f>
        <v>0</v>
      </c>
      <c r="AB21" s="4" t="b">
        <f>SUMIF('0910 Apr 13 BPBG'!$V$2:$AV$2,'Cross Check'!AB$4,'0910 Apr 13 BPBG'!$V21:$AV21)='0910 Apr13 G'!M21</f>
        <v>0</v>
      </c>
      <c r="AC21" s="4" t="b">
        <f>SUMIF('0910 Apr 13 BPBG'!$V$2:$AV$2,'Cross Check'!AC$4,'0910 Apr 13 BPBG'!$V21:$AV21)='0910 Apr13 G'!N21</f>
        <v>0</v>
      </c>
      <c r="AD21" s="4" t="b">
        <f>SUMIF('0910 Apr 13 BPBG'!$V$2:$AV$2,'Cross Check'!AD$4,'0910 Apr 13 BPBG'!$V21:$AV21)='0910 Apr13 G'!O21</f>
        <v>0</v>
      </c>
      <c r="AE21" s="4" t="b">
        <f>SUMIF('0910 Apr 13 BPBG'!$V$2:$AV$2,'Cross Check'!AE$4,'0910 Apr 13 BPBG'!$V21:$AV21)='0910 Apr13 G'!P21</f>
        <v>0</v>
      </c>
      <c r="AG21" t="e">
        <f>#REF!=#REF!</f>
        <v>#REF!</v>
      </c>
      <c r="AH21" t="e">
        <f>#REF!=#REF!</f>
        <v>#REF!</v>
      </c>
      <c r="AI21" t="e">
        <f>#REF!=#REF!</f>
        <v>#REF!</v>
      </c>
      <c r="AJ21" t="e">
        <f>#REF!=#REF!</f>
        <v>#REF!</v>
      </c>
      <c r="AK21" s="40" t="e">
        <f>#REF!=#REF!</f>
        <v>#REF!</v>
      </c>
      <c r="AL21" t="e">
        <f>#REF!=#REF!</f>
        <v>#REF!</v>
      </c>
      <c r="AM21" t="e">
        <f>#REF!=#REF!</f>
        <v>#REF!</v>
      </c>
      <c r="AN21" t="e">
        <f>#REF!=#REF!</f>
        <v>#REF!</v>
      </c>
      <c r="AO21" t="e">
        <f>#REF!=#REF!</f>
        <v>#REF!</v>
      </c>
      <c r="AP21" t="e">
        <f>#REF!=#REF!</f>
        <v>#REF!</v>
      </c>
    </row>
    <row r="22" spans="1:42" ht="15">
      <c r="A22">
        <v>18</v>
      </c>
      <c r="B22" t="s">
        <v>19</v>
      </c>
      <c r="C22" s="1" t="e">
        <f>'0910 Apr13 G'!Q22=#REF!</f>
        <v>#REF!</v>
      </c>
      <c r="D22" s="1" t="e">
        <f>#REF!='0910 Apr 13 BPBG'!BX22</f>
        <v>#REF!</v>
      </c>
      <c r="E22" s="1" t="b">
        <f>'0910 Apr13 G'!Q22='0910 Apr 13 BPBG'!BX22</f>
        <v>1</v>
      </c>
      <c r="G22" t="e">
        <f>SUMIF('0910 Apr 13 BPBG'!$V$3:$AV$3,'Cross Check'!G$4,'0910 Apr 13 BPBG'!$V22:$AV22)=#REF!</f>
        <v>#REF!</v>
      </c>
      <c r="H22" t="e">
        <f>SUMIF('0910 Apr 13 BPBG'!$V$3:$AV$3,'Cross Check'!H$4,'0910 Apr 13 BPBG'!$V22:$AV22)=#REF!</f>
        <v>#REF!</v>
      </c>
      <c r="I22" t="e">
        <f>SUMIF('0910 Apr 13 BPBG'!$V$3:$AV$3,'Cross Check'!I$4,'0910 Apr 13 BPBG'!$V22:$AV22)=#REF!</f>
        <v>#REF!</v>
      </c>
      <c r="J22" t="e">
        <f>SUMIF('0910 Apr 13 BPBG'!$V$3:$AV$3,'Cross Check'!J$4,'0910 Apr 13 BPBG'!$V22:$AV22)=#REF!</f>
        <v>#REF!</v>
      </c>
      <c r="K22" t="e">
        <f>SUMIF('0910 Apr 13 BPBG'!$V$3:$AV$3,'Cross Check'!K$4,'0910 Apr 13 BPBG'!$V22:$AV22)=#REF!</f>
        <v>#REF!</v>
      </c>
      <c r="L22" t="e">
        <f>SUMIF('0910 Apr 13 BPBG'!$V$3:$AV$3,'Cross Check'!L$4,'0910 Apr 13 BPBG'!$V22:$AV22)=#REF!</f>
        <v>#REF!</v>
      </c>
      <c r="M22" t="e">
        <f>SUMIF('0910 Apr 13 BPBG'!$V$3:$AV$3,'Cross Check'!M$4,'0910 Apr 13 BPBG'!$V22:$AV22)=#REF!</f>
        <v>#REF!</v>
      </c>
      <c r="N22" t="e">
        <f>SUMIF('0910 Apr 13 BPBG'!$V$3:$AV$3,'Cross Check'!N$4,'0910 Apr 13 BPBG'!$V22:$AV22)=#REF!</f>
        <v>#REF!</v>
      </c>
      <c r="O22" t="e">
        <f>SUMIF('0910 Apr 13 BPBG'!$V$3:$AV$3,'Cross Check'!O$4,'0910 Apr 13 BPBG'!$V22:$AV22)=#REF!</f>
        <v>#REF!</v>
      </c>
      <c r="P22" t="e">
        <f>SUMIF('0910 Apr 13 BPBG'!$V$3:$AV$3,'Cross Check'!P$4,'0910 Apr 13 BPBG'!$V22:$AV22)=#REF!</f>
        <v>#REF!</v>
      </c>
      <c r="R22" s="4" t="b">
        <f>SUMIF('0910 Apr 13 BPBG'!$V$2:$AV$2,'Cross Check'!R$4,'0910 Apr 13 BPBG'!$V22:$AV22)='0910 Apr13 G'!C22</f>
        <v>0</v>
      </c>
      <c r="S22" s="4" t="b">
        <f>SUMIF('0910 Apr 13 BPBG'!$V$2:$AV$2,'Cross Check'!S$4,'0910 Apr 13 BPBG'!$V22:$AV22)='0910 Apr13 G'!D22</f>
        <v>0</v>
      </c>
      <c r="T22" s="4" t="b">
        <f>SUMIF('0910 Apr 13 BPBG'!$V$2:$AV$2,'Cross Check'!T$4,'0910 Apr 13 BPBG'!$V22:$AV22)='0910 Apr13 G'!E22</f>
        <v>0</v>
      </c>
      <c r="U22" s="4" t="b">
        <f>SUMIF('0910 Apr 13 BPBG'!$V$2:$AV$2,'Cross Check'!U$4,'0910 Apr 13 BPBG'!$V22:$AV22)='0910 Apr13 G'!F22</f>
        <v>0</v>
      </c>
      <c r="V22" s="4" t="b">
        <f>SUMIF('0910 Apr 13 BPBG'!$V$2:$AV$2,'Cross Check'!V$4,'0910 Apr 13 BPBG'!$V22:$AV22)='0910 Apr13 G'!G22</f>
        <v>0</v>
      </c>
      <c r="W22" s="4" t="b">
        <f>SUMIF('0910 Apr 13 BPBG'!$V$2:$AV$2,'Cross Check'!W$4,'0910 Apr 13 BPBG'!$V22:$AV22)='0910 Apr13 G'!H22</f>
        <v>0</v>
      </c>
      <c r="X22" s="4" t="b">
        <f>SUMIF('0910 Apr 13 BPBG'!$V$2:$AV$2,'Cross Check'!X$4,'0910 Apr 13 BPBG'!$V22:$AV22)='0910 Apr13 G'!I22</f>
        <v>0</v>
      </c>
      <c r="Y22" s="4" t="b">
        <f>SUMIF('0910 Apr 13 BPBG'!$V$2:$AV$2,'Cross Check'!Y$4,'0910 Apr 13 BPBG'!$V22:$AV22)='0910 Apr13 G'!J22</f>
        <v>0</v>
      </c>
      <c r="Z22" s="4" t="b">
        <f>SUMIF('0910 Apr 13 BPBG'!$V$2:$AV$2,'Cross Check'!Z$4,'0910 Apr 13 BPBG'!$V22:$AV22)='0910 Apr13 G'!K22</f>
        <v>0</v>
      </c>
      <c r="AA22" s="4" t="b">
        <f>SUMIF('0910 Apr 13 BPBG'!$V$2:$AV$2,'Cross Check'!AA$4,'0910 Apr 13 BPBG'!$V22:$AV22)='0910 Apr13 G'!L22</f>
        <v>0</v>
      </c>
      <c r="AB22" s="4" t="b">
        <f>SUMIF('0910 Apr 13 BPBG'!$V$2:$AV$2,'Cross Check'!AB$4,'0910 Apr 13 BPBG'!$V22:$AV22)='0910 Apr13 G'!M22</f>
        <v>0</v>
      </c>
      <c r="AC22" s="4" t="b">
        <f>SUMIF('0910 Apr 13 BPBG'!$V$2:$AV$2,'Cross Check'!AC$4,'0910 Apr 13 BPBG'!$V22:$AV22)='0910 Apr13 G'!N22</f>
        <v>0</v>
      </c>
      <c r="AD22" s="4" t="b">
        <f>SUMIF('0910 Apr 13 BPBG'!$V$2:$AV$2,'Cross Check'!AD$4,'0910 Apr 13 BPBG'!$V22:$AV22)='0910 Apr13 G'!O22</f>
        <v>0</v>
      </c>
      <c r="AE22" s="4" t="b">
        <f>SUMIF('0910 Apr 13 BPBG'!$V$2:$AV$2,'Cross Check'!AE$4,'0910 Apr 13 BPBG'!$V22:$AV22)='0910 Apr13 G'!P22</f>
        <v>0</v>
      </c>
      <c r="AG22" t="e">
        <f>#REF!=#REF!</f>
        <v>#REF!</v>
      </c>
      <c r="AH22" t="e">
        <f>#REF!=#REF!</f>
        <v>#REF!</v>
      </c>
      <c r="AI22" t="e">
        <f>#REF!=#REF!</f>
        <v>#REF!</v>
      </c>
      <c r="AJ22" t="e">
        <f>#REF!=#REF!</f>
        <v>#REF!</v>
      </c>
      <c r="AK22" s="40" t="e">
        <f>#REF!=#REF!</f>
        <v>#REF!</v>
      </c>
      <c r="AL22" t="e">
        <f>#REF!=#REF!</f>
        <v>#REF!</v>
      </c>
      <c r="AM22" t="e">
        <f>#REF!=#REF!</f>
        <v>#REF!</v>
      </c>
      <c r="AN22" t="e">
        <f>#REF!=#REF!</f>
        <v>#REF!</v>
      </c>
      <c r="AO22" t="e">
        <f>#REF!=#REF!</f>
        <v>#REF!</v>
      </c>
      <c r="AP22" t="e">
        <f>#REF!=#REF!</f>
        <v>#REF!</v>
      </c>
    </row>
    <row r="23" spans="1:42" ht="15">
      <c r="A23" s="3">
        <v>19</v>
      </c>
      <c r="B23" s="3" t="s">
        <v>20</v>
      </c>
      <c r="C23" s="1" t="e">
        <f>'0910 Apr13 G'!Q23=#REF!</f>
        <v>#REF!</v>
      </c>
      <c r="D23" s="1" t="e">
        <f>#REF!='0910 Apr 13 BPBG'!BX23</f>
        <v>#REF!</v>
      </c>
      <c r="E23" s="1" t="b">
        <f>'0910 Apr13 G'!Q23='0910 Apr 13 BPBG'!BX23</f>
        <v>1</v>
      </c>
      <c r="G23" t="e">
        <f>SUMIF('0910 Apr 13 BPBG'!$V$3:$AV$3,'Cross Check'!G$4,'0910 Apr 13 BPBG'!$V23:$AV23)=#REF!</f>
        <v>#REF!</v>
      </c>
      <c r="H23" t="e">
        <f>SUMIF('0910 Apr 13 BPBG'!$V$3:$AV$3,'Cross Check'!H$4,'0910 Apr 13 BPBG'!$V23:$AV23)=#REF!</f>
        <v>#REF!</v>
      </c>
      <c r="I23" t="e">
        <f>SUMIF('0910 Apr 13 BPBG'!$V$3:$AV$3,'Cross Check'!I$4,'0910 Apr 13 BPBG'!$V23:$AV23)=#REF!</f>
        <v>#REF!</v>
      </c>
      <c r="J23" t="e">
        <f>SUMIF('0910 Apr 13 BPBG'!$V$3:$AV$3,'Cross Check'!J$4,'0910 Apr 13 BPBG'!$V23:$AV23)=#REF!</f>
        <v>#REF!</v>
      </c>
      <c r="K23" t="e">
        <f>SUMIF('0910 Apr 13 BPBG'!$V$3:$AV$3,'Cross Check'!K$4,'0910 Apr 13 BPBG'!$V23:$AV23)=#REF!</f>
        <v>#REF!</v>
      </c>
      <c r="L23" t="e">
        <f>SUMIF('0910 Apr 13 BPBG'!$V$3:$AV$3,'Cross Check'!L$4,'0910 Apr 13 BPBG'!$V23:$AV23)=#REF!</f>
        <v>#REF!</v>
      </c>
      <c r="M23" t="e">
        <f>SUMIF('0910 Apr 13 BPBG'!$V$3:$AV$3,'Cross Check'!M$4,'0910 Apr 13 BPBG'!$V23:$AV23)=#REF!</f>
        <v>#REF!</v>
      </c>
      <c r="N23" t="e">
        <f>SUMIF('0910 Apr 13 BPBG'!$V$3:$AV$3,'Cross Check'!N$4,'0910 Apr 13 BPBG'!$V23:$AV23)=#REF!</f>
        <v>#REF!</v>
      </c>
      <c r="O23" t="e">
        <f>SUMIF('0910 Apr 13 BPBG'!$V$3:$AV$3,'Cross Check'!O$4,'0910 Apr 13 BPBG'!$V23:$AV23)=#REF!</f>
        <v>#REF!</v>
      </c>
      <c r="P23" t="e">
        <f>SUMIF('0910 Apr 13 BPBG'!$V$3:$AV$3,'Cross Check'!P$4,'0910 Apr 13 BPBG'!$V23:$AV23)=#REF!</f>
        <v>#REF!</v>
      </c>
      <c r="R23" s="4" t="b">
        <f>SUMIF('0910 Apr 13 BPBG'!$V$2:$AV$2,'Cross Check'!R$4,'0910 Apr 13 BPBG'!$V23:$AV23)='0910 Apr13 G'!C23</f>
        <v>0</v>
      </c>
      <c r="S23" s="4" t="b">
        <f>SUMIF('0910 Apr 13 BPBG'!$V$2:$AV$2,'Cross Check'!S$4,'0910 Apr 13 BPBG'!$V23:$AV23)='0910 Apr13 G'!D23</f>
        <v>0</v>
      </c>
      <c r="T23" s="4" t="b">
        <f>SUMIF('0910 Apr 13 BPBG'!$V$2:$AV$2,'Cross Check'!T$4,'0910 Apr 13 BPBG'!$V23:$AV23)='0910 Apr13 G'!E23</f>
        <v>0</v>
      </c>
      <c r="U23" s="4" t="b">
        <f>SUMIF('0910 Apr 13 BPBG'!$V$2:$AV$2,'Cross Check'!U$4,'0910 Apr 13 BPBG'!$V23:$AV23)='0910 Apr13 G'!F23</f>
        <v>0</v>
      </c>
      <c r="V23" s="4" t="b">
        <f>SUMIF('0910 Apr 13 BPBG'!$V$2:$AV$2,'Cross Check'!V$4,'0910 Apr 13 BPBG'!$V23:$AV23)='0910 Apr13 G'!G23</f>
        <v>0</v>
      </c>
      <c r="W23" s="4" t="b">
        <f>SUMIF('0910 Apr 13 BPBG'!$V$2:$AV$2,'Cross Check'!W$4,'0910 Apr 13 BPBG'!$V23:$AV23)='0910 Apr13 G'!H23</f>
        <v>0</v>
      </c>
      <c r="X23" s="4" t="b">
        <f>SUMIF('0910 Apr 13 BPBG'!$V$2:$AV$2,'Cross Check'!X$4,'0910 Apr 13 BPBG'!$V23:$AV23)='0910 Apr13 G'!I23</f>
        <v>0</v>
      </c>
      <c r="Y23" s="4" t="b">
        <f>SUMIF('0910 Apr 13 BPBG'!$V$2:$AV$2,'Cross Check'!Y$4,'0910 Apr 13 BPBG'!$V23:$AV23)='0910 Apr13 G'!J23</f>
        <v>0</v>
      </c>
      <c r="Z23" s="4" t="b">
        <f>SUMIF('0910 Apr 13 BPBG'!$V$2:$AV$2,'Cross Check'!Z$4,'0910 Apr 13 BPBG'!$V23:$AV23)='0910 Apr13 G'!K23</f>
        <v>0</v>
      </c>
      <c r="AA23" s="4" t="b">
        <f>SUMIF('0910 Apr 13 BPBG'!$V$2:$AV$2,'Cross Check'!AA$4,'0910 Apr 13 BPBG'!$V23:$AV23)='0910 Apr13 G'!L23</f>
        <v>0</v>
      </c>
      <c r="AB23" s="4" t="b">
        <f>SUMIF('0910 Apr 13 BPBG'!$V$2:$AV$2,'Cross Check'!AB$4,'0910 Apr 13 BPBG'!$V23:$AV23)='0910 Apr13 G'!M23</f>
        <v>0</v>
      </c>
      <c r="AC23" s="4" t="b">
        <f>SUMIF('0910 Apr 13 BPBG'!$V$2:$AV$2,'Cross Check'!AC$4,'0910 Apr 13 BPBG'!$V23:$AV23)='0910 Apr13 G'!N23</f>
        <v>0</v>
      </c>
      <c r="AD23" s="4" t="b">
        <f>SUMIF('0910 Apr 13 BPBG'!$V$2:$AV$2,'Cross Check'!AD$4,'0910 Apr 13 BPBG'!$V23:$AV23)='0910 Apr13 G'!O23</f>
        <v>0</v>
      </c>
      <c r="AE23" s="4" t="b">
        <f>SUMIF('0910 Apr 13 BPBG'!$V$2:$AV$2,'Cross Check'!AE$4,'0910 Apr 13 BPBG'!$V23:$AV23)='0910 Apr13 G'!P23</f>
        <v>0</v>
      </c>
      <c r="AG23" t="e">
        <f>#REF!=#REF!</f>
        <v>#REF!</v>
      </c>
      <c r="AH23" t="e">
        <f>#REF!=#REF!</f>
        <v>#REF!</v>
      </c>
      <c r="AI23" t="e">
        <f>#REF!=#REF!</f>
        <v>#REF!</v>
      </c>
      <c r="AJ23" t="e">
        <f>#REF!=#REF!</f>
        <v>#REF!</v>
      </c>
      <c r="AK23" s="40" t="e">
        <f>#REF!=#REF!</f>
        <v>#REF!</v>
      </c>
      <c r="AL23" t="e">
        <f>#REF!=#REF!</f>
        <v>#REF!</v>
      </c>
      <c r="AM23" t="e">
        <f>#REF!=#REF!</f>
        <v>#REF!</v>
      </c>
      <c r="AN23" t="e">
        <f>#REF!=#REF!</f>
        <v>#REF!</v>
      </c>
      <c r="AO23" t="e">
        <f>#REF!=#REF!</f>
        <v>#REF!</v>
      </c>
      <c r="AP23" t="e">
        <f>#REF!=#REF!</f>
        <v>#REF!</v>
      </c>
    </row>
    <row r="24" spans="1:42" ht="15">
      <c r="A24">
        <v>20</v>
      </c>
      <c r="B24" t="s">
        <v>21</v>
      </c>
      <c r="C24" s="1" t="e">
        <f>'0910 Apr13 G'!Q24=#REF!</f>
        <v>#REF!</v>
      </c>
      <c r="D24" s="1" t="e">
        <f>#REF!='0910 Apr 13 BPBG'!BX24</f>
        <v>#REF!</v>
      </c>
      <c r="E24" s="1" t="b">
        <f>'0910 Apr13 G'!Q24='0910 Apr 13 BPBG'!BX24</f>
        <v>1</v>
      </c>
      <c r="G24" t="e">
        <f>SUMIF('0910 Apr 13 BPBG'!$V$3:$AV$3,'Cross Check'!G$4,'0910 Apr 13 BPBG'!$V24:$AV24)=#REF!</f>
        <v>#REF!</v>
      </c>
      <c r="H24" t="e">
        <f>SUMIF('0910 Apr 13 BPBG'!$V$3:$AV$3,'Cross Check'!H$4,'0910 Apr 13 BPBG'!$V24:$AV24)=#REF!</f>
        <v>#REF!</v>
      </c>
      <c r="I24" t="e">
        <f>SUMIF('0910 Apr 13 BPBG'!$V$3:$AV$3,'Cross Check'!I$4,'0910 Apr 13 BPBG'!$V24:$AV24)=#REF!</f>
        <v>#REF!</v>
      </c>
      <c r="J24" t="e">
        <f>SUMIF('0910 Apr 13 BPBG'!$V$3:$AV$3,'Cross Check'!J$4,'0910 Apr 13 BPBG'!$V24:$AV24)=#REF!</f>
        <v>#REF!</v>
      </c>
      <c r="K24" t="e">
        <f>SUMIF('0910 Apr 13 BPBG'!$V$3:$AV$3,'Cross Check'!K$4,'0910 Apr 13 BPBG'!$V24:$AV24)=#REF!</f>
        <v>#REF!</v>
      </c>
      <c r="L24" t="e">
        <f>SUMIF('0910 Apr 13 BPBG'!$V$3:$AV$3,'Cross Check'!L$4,'0910 Apr 13 BPBG'!$V24:$AV24)=#REF!</f>
        <v>#REF!</v>
      </c>
      <c r="M24" t="e">
        <f>SUMIF('0910 Apr 13 BPBG'!$V$3:$AV$3,'Cross Check'!M$4,'0910 Apr 13 BPBG'!$V24:$AV24)=#REF!</f>
        <v>#REF!</v>
      </c>
      <c r="N24" t="e">
        <f>SUMIF('0910 Apr 13 BPBG'!$V$3:$AV$3,'Cross Check'!N$4,'0910 Apr 13 BPBG'!$V24:$AV24)=#REF!</f>
        <v>#REF!</v>
      </c>
      <c r="O24" t="e">
        <f>SUMIF('0910 Apr 13 BPBG'!$V$3:$AV$3,'Cross Check'!O$4,'0910 Apr 13 BPBG'!$V24:$AV24)=#REF!</f>
        <v>#REF!</v>
      </c>
      <c r="P24" t="e">
        <f>SUMIF('0910 Apr 13 BPBG'!$V$3:$AV$3,'Cross Check'!P$4,'0910 Apr 13 BPBG'!$V24:$AV24)=#REF!</f>
        <v>#REF!</v>
      </c>
      <c r="R24" s="4" t="b">
        <f>SUMIF('0910 Apr 13 BPBG'!$V$2:$AV$2,'Cross Check'!R$4,'0910 Apr 13 BPBG'!$V24:$AV24)='0910 Apr13 G'!C24</f>
        <v>0</v>
      </c>
      <c r="S24" s="4" t="b">
        <f>SUMIF('0910 Apr 13 BPBG'!$V$2:$AV$2,'Cross Check'!S$4,'0910 Apr 13 BPBG'!$V24:$AV24)='0910 Apr13 G'!D24</f>
        <v>0</v>
      </c>
      <c r="T24" s="4" t="b">
        <f>SUMIF('0910 Apr 13 BPBG'!$V$2:$AV$2,'Cross Check'!T$4,'0910 Apr 13 BPBG'!$V24:$AV24)='0910 Apr13 G'!E24</f>
        <v>0</v>
      </c>
      <c r="U24" s="4" t="b">
        <f>SUMIF('0910 Apr 13 BPBG'!$V$2:$AV$2,'Cross Check'!U$4,'0910 Apr 13 BPBG'!$V24:$AV24)='0910 Apr13 G'!F24</f>
        <v>0</v>
      </c>
      <c r="V24" s="4" t="b">
        <f>SUMIF('0910 Apr 13 BPBG'!$V$2:$AV$2,'Cross Check'!V$4,'0910 Apr 13 BPBG'!$V24:$AV24)='0910 Apr13 G'!G24</f>
        <v>0</v>
      </c>
      <c r="W24" s="4" t="b">
        <f>SUMIF('0910 Apr 13 BPBG'!$V$2:$AV$2,'Cross Check'!W$4,'0910 Apr 13 BPBG'!$V24:$AV24)='0910 Apr13 G'!H24</f>
        <v>0</v>
      </c>
      <c r="X24" s="4" t="b">
        <f>SUMIF('0910 Apr 13 BPBG'!$V$2:$AV$2,'Cross Check'!X$4,'0910 Apr 13 BPBG'!$V24:$AV24)='0910 Apr13 G'!I24</f>
        <v>0</v>
      </c>
      <c r="Y24" s="4" t="b">
        <f>SUMIF('0910 Apr 13 BPBG'!$V$2:$AV$2,'Cross Check'!Y$4,'0910 Apr 13 BPBG'!$V24:$AV24)='0910 Apr13 G'!J24</f>
        <v>0</v>
      </c>
      <c r="Z24" s="4" t="b">
        <f>SUMIF('0910 Apr 13 BPBG'!$V$2:$AV$2,'Cross Check'!Z$4,'0910 Apr 13 BPBG'!$V24:$AV24)='0910 Apr13 G'!K24</f>
        <v>0</v>
      </c>
      <c r="AA24" s="4" t="b">
        <f>SUMIF('0910 Apr 13 BPBG'!$V$2:$AV$2,'Cross Check'!AA$4,'0910 Apr 13 BPBG'!$V24:$AV24)='0910 Apr13 G'!L24</f>
        <v>0</v>
      </c>
      <c r="AB24" s="4" t="b">
        <f>SUMIF('0910 Apr 13 BPBG'!$V$2:$AV$2,'Cross Check'!AB$4,'0910 Apr 13 BPBG'!$V24:$AV24)='0910 Apr13 G'!M24</f>
        <v>0</v>
      </c>
      <c r="AC24" s="4" t="b">
        <f>SUMIF('0910 Apr 13 BPBG'!$V$2:$AV$2,'Cross Check'!AC$4,'0910 Apr 13 BPBG'!$V24:$AV24)='0910 Apr13 G'!N24</f>
        <v>0</v>
      </c>
      <c r="AD24" s="4" t="b">
        <f>SUMIF('0910 Apr 13 BPBG'!$V$2:$AV$2,'Cross Check'!AD$4,'0910 Apr 13 BPBG'!$V24:$AV24)='0910 Apr13 G'!O24</f>
        <v>0</v>
      </c>
      <c r="AE24" s="4" t="b">
        <f>SUMIF('0910 Apr 13 BPBG'!$V$2:$AV$2,'Cross Check'!AE$4,'0910 Apr 13 BPBG'!$V24:$AV24)='0910 Apr13 G'!P24</f>
        <v>0</v>
      </c>
      <c r="AG24" t="e">
        <f>#REF!=#REF!</f>
        <v>#REF!</v>
      </c>
      <c r="AH24" t="e">
        <f>#REF!=#REF!</f>
        <v>#REF!</v>
      </c>
      <c r="AI24" t="e">
        <f>#REF!=#REF!</f>
        <v>#REF!</v>
      </c>
      <c r="AJ24" t="e">
        <f>#REF!=#REF!</f>
        <v>#REF!</v>
      </c>
      <c r="AK24" s="40" t="e">
        <f>#REF!=#REF!</f>
        <v>#REF!</v>
      </c>
      <c r="AL24" t="e">
        <f>#REF!=#REF!</f>
        <v>#REF!</v>
      </c>
      <c r="AM24" t="e">
        <f>#REF!=#REF!</f>
        <v>#REF!</v>
      </c>
      <c r="AN24" t="e">
        <f>#REF!=#REF!</f>
        <v>#REF!</v>
      </c>
      <c r="AO24" t="e">
        <f>#REF!=#REF!</f>
        <v>#REF!</v>
      </c>
      <c r="AP24" t="e">
        <f>#REF!=#REF!</f>
        <v>#REF!</v>
      </c>
    </row>
    <row r="25" spans="1:42" ht="15">
      <c r="A25">
        <v>21</v>
      </c>
      <c r="B25" t="s">
        <v>22</v>
      </c>
      <c r="C25" s="1" t="e">
        <f>'0910 Apr13 G'!Q25=#REF!</f>
        <v>#REF!</v>
      </c>
      <c r="D25" s="1" t="e">
        <f>#REF!='0910 Apr 13 BPBG'!BX25</f>
        <v>#REF!</v>
      </c>
      <c r="E25" s="1" t="b">
        <f>'0910 Apr13 G'!Q25='0910 Apr 13 BPBG'!BX25</f>
        <v>1</v>
      </c>
      <c r="G25" t="e">
        <f>SUMIF('0910 Apr 13 BPBG'!$V$3:$AV$3,'Cross Check'!G$4,'0910 Apr 13 BPBG'!$V25:$AV25)=#REF!</f>
        <v>#REF!</v>
      </c>
      <c r="H25" t="e">
        <f>SUMIF('0910 Apr 13 BPBG'!$V$3:$AV$3,'Cross Check'!H$4,'0910 Apr 13 BPBG'!$V25:$AV25)=#REF!</f>
        <v>#REF!</v>
      </c>
      <c r="I25" t="e">
        <f>SUMIF('0910 Apr 13 BPBG'!$V$3:$AV$3,'Cross Check'!I$4,'0910 Apr 13 BPBG'!$V25:$AV25)=#REF!</f>
        <v>#REF!</v>
      </c>
      <c r="J25" t="e">
        <f>SUMIF('0910 Apr 13 BPBG'!$V$3:$AV$3,'Cross Check'!J$4,'0910 Apr 13 BPBG'!$V25:$AV25)=#REF!</f>
        <v>#REF!</v>
      </c>
      <c r="K25" t="e">
        <f>SUMIF('0910 Apr 13 BPBG'!$V$3:$AV$3,'Cross Check'!K$4,'0910 Apr 13 BPBG'!$V25:$AV25)=#REF!</f>
        <v>#REF!</v>
      </c>
      <c r="L25" t="e">
        <f>SUMIF('0910 Apr 13 BPBG'!$V$3:$AV$3,'Cross Check'!L$4,'0910 Apr 13 BPBG'!$V25:$AV25)=#REF!</f>
        <v>#REF!</v>
      </c>
      <c r="M25" t="e">
        <f>SUMIF('0910 Apr 13 BPBG'!$V$3:$AV$3,'Cross Check'!M$4,'0910 Apr 13 BPBG'!$V25:$AV25)=#REF!</f>
        <v>#REF!</v>
      </c>
      <c r="N25" t="e">
        <f>SUMIF('0910 Apr 13 BPBG'!$V$3:$AV$3,'Cross Check'!N$4,'0910 Apr 13 BPBG'!$V25:$AV25)=#REF!</f>
        <v>#REF!</v>
      </c>
      <c r="O25" t="e">
        <f>SUMIF('0910 Apr 13 BPBG'!$V$3:$AV$3,'Cross Check'!O$4,'0910 Apr 13 BPBG'!$V25:$AV25)=#REF!</f>
        <v>#REF!</v>
      </c>
      <c r="P25" t="e">
        <f>SUMIF('0910 Apr 13 BPBG'!$V$3:$AV$3,'Cross Check'!P$4,'0910 Apr 13 BPBG'!$V25:$AV25)=#REF!</f>
        <v>#REF!</v>
      </c>
      <c r="R25" s="4" t="b">
        <f>SUMIF('0910 Apr 13 BPBG'!$V$2:$AV$2,'Cross Check'!R$4,'0910 Apr 13 BPBG'!$V25:$AV25)='0910 Apr13 G'!C25</f>
        <v>0</v>
      </c>
      <c r="S25" s="4" t="b">
        <f>SUMIF('0910 Apr 13 BPBG'!$V$2:$AV$2,'Cross Check'!S$4,'0910 Apr 13 BPBG'!$V25:$AV25)='0910 Apr13 G'!D25</f>
        <v>0</v>
      </c>
      <c r="T25" s="4" t="b">
        <f>SUMIF('0910 Apr 13 BPBG'!$V$2:$AV$2,'Cross Check'!T$4,'0910 Apr 13 BPBG'!$V25:$AV25)='0910 Apr13 G'!E25</f>
        <v>0</v>
      </c>
      <c r="U25" s="4" t="b">
        <f>SUMIF('0910 Apr 13 BPBG'!$V$2:$AV$2,'Cross Check'!U$4,'0910 Apr 13 BPBG'!$V25:$AV25)='0910 Apr13 G'!F25</f>
        <v>0</v>
      </c>
      <c r="V25" s="4" t="b">
        <f>SUMIF('0910 Apr 13 BPBG'!$V$2:$AV$2,'Cross Check'!V$4,'0910 Apr 13 BPBG'!$V25:$AV25)='0910 Apr13 G'!G25</f>
        <v>0</v>
      </c>
      <c r="W25" s="4" t="b">
        <f>SUMIF('0910 Apr 13 BPBG'!$V$2:$AV$2,'Cross Check'!W$4,'0910 Apr 13 BPBG'!$V25:$AV25)='0910 Apr13 G'!H25</f>
        <v>0</v>
      </c>
      <c r="X25" s="4" t="b">
        <f>SUMIF('0910 Apr 13 BPBG'!$V$2:$AV$2,'Cross Check'!X$4,'0910 Apr 13 BPBG'!$V25:$AV25)='0910 Apr13 G'!I25</f>
        <v>0</v>
      </c>
      <c r="Y25" s="4" t="b">
        <f>SUMIF('0910 Apr 13 BPBG'!$V$2:$AV$2,'Cross Check'!Y$4,'0910 Apr 13 BPBG'!$V25:$AV25)='0910 Apr13 G'!J25</f>
        <v>0</v>
      </c>
      <c r="Z25" s="4" t="b">
        <f>SUMIF('0910 Apr 13 BPBG'!$V$2:$AV$2,'Cross Check'!Z$4,'0910 Apr 13 BPBG'!$V25:$AV25)='0910 Apr13 G'!K25</f>
        <v>0</v>
      </c>
      <c r="AA25" s="4" t="b">
        <f>SUMIF('0910 Apr 13 BPBG'!$V$2:$AV$2,'Cross Check'!AA$4,'0910 Apr 13 BPBG'!$V25:$AV25)='0910 Apr13 G'!L25</f>
        <v>0</v>
      </c>
      <c r="AB25" s="4" t="b">
        <f>SUMIF('0910 Apr 13 BPBG'!$V$2:$AV$2,'Cross Check'!AB$4,'0910 Apr 13 BPBG'!$V25:$AV25)='0910 Apr13 G'!M25</f>
        <v>0</v>
      </c>
      <c r="AC25" s="4" t="b">
        <f>SUMIF('0910 Apr 13 BPBG'!$V$2:$AV$2,'Cross Check'!AC$4,'0910 Apr 13 BPBG'!$V25:$AV25)='0910 Apr13 G'!N25</f>
        <v>0</v>
      </c>
      <c r="AD25" s="4" t="b">
        <f>SUMIF('0910 Apr 13 BPBG'!$V$2:$AV$2,'Cross Check'!AD$4,'0910 Apr 13 BPBG'!$V25:$AV25)='0910 Apr13 G'!O25</f>
        <v>0</v>
      </c>
      <c r="AE25" s="4" t="b">
        <f>SUMIF('0910 Apr 13 BPBG'!$V$2:$AV$2,'Cross Check'!AE$4,'0910 Apr 13 BPBG'!$V25:$AV25)='0910 Apr13 G'!P25</f>
        <v>0</v>
      </c>
      <c r="AG25" t="e">
        <f>#REF!=#REF!</f>
        <v>#REF!</v>
      </c>
      <c r="AH25" t="e">
        <f>#REF!=#REF!</f>
        <v>#REF!</v>
      </c>
      <c r="AI25" t="e">
        <f>#REF!=#REF!</f>
        <v>#REF!</v>
      </c>
      <c r="AJ25" t="e">
        <f>#REF!=#REF!</f>
        <v>#REF!</v>
      </c>
      <c r="AK25" s="40" t="e">
        <f>#REF!=#REF!</f>
        <v>#REF!</v>
      </c>
      <c r="AL25" t="e">
        <f>#REF!=#REF!</f>
        <v>#REF!</v>
      </c>
      <c r="AM25" t="e">
        <f>#REF!=#REF!</f>
        <v>#REF!</v>
      </c>
      <c r="AN25" t="e">
        <f>#REF!=#REF!</f>
        <v>#REF!</v>
      </c>
      <c r="AO25" t="e">
        <f>#REF!=#REF!</f>
        <v>#REF!</v>
      </c>
      <c r="AP25" t="e">
        <f>#REF!=#REF!</f>
        <v>#REF!</v>
      </c>
    </row>
    <row r="26" spans="1:42" ht="15">
      <c r="A26">
        <v>22</v>
      </c>
      <c r="B26" t="s">
        <v>23</v>
      </c>
      <c r="C26" s="1" t="e">
        <f>'0910 Apr13 G'!Q26=#REF!</f>
        <v>#REF!</v>
      </c>
      <c r="D26" s="1" t="e">
        <f>#REF!='0910 Apr 13 BPBG'!BX26</f>
        <v>#REF!</v>
      </c>
      <c r="E26" s="1" t="b">
        <f>'0910 Apr13 G'!Q26='0910 Apr 13 BPBG'!BX26</f>
        <v>1</v>
      </c>
      <c r="G26" t="e">
        <f>SUMIF('0910 Apr 13 BPBG'!$V$3:$AV$3,'Cross Check'!G$4,'0910 Apr 13 BPBG'!$V26:$AV26)=#REF!</f>
        <v>#REF!</v>
      </c>
      <c r="H26" t="e">
        <f>SUMIF('0910 Apr 13 BPBG'!$V$3:$AV$3,'Cross Check'!H$4,'0910 Apr 13 BPBG'!$V26:$AV26)=#REF!</f>
        <v>#REF!</v>
      </c>
      <c r="I26" t="e">
        <f>SUMIF('0910 Apr 13 BPBG'!$V$3:$AV$3,'Cross Check'!I$4,'0910 Apr 13 BPBG'!$V26:$AV26)=#REF!</f>
        <v>#REF!</v>
      </c>
      <c r="J26" t="e">
        <f>SUMIF('0910 Apr 13 BPBG'!$V$3:$AV$3,'Cross Check'!J$4,'0910 Apr 13 BPBG'!$V26:$AV26)=#REF!</f>
        <v>#REF!</v>
      </c>
      <c r="K26" t="e">
        <f>SUMIF('0910 Apr 13 BPBG'!$V$3:$AV$3,'Cross Check'!K$4,'0910 Apr 13 BPBG'!$V26:$AV26)=#REF!</f>
        <v>#REF!</v>
      </c>
      <c r="L26" t="e">
        <f>SUMIF('0910 Apr 13 BPBG'!$V$3:$AV$3,'Cross Check'!L$4,'0910 Apr 13 BPBG'!$V26:$AV26)=#REF!</f>
        <v>#REF!</v>
      </c>
      <c r="M26" t="e">
        <f>SUMIF('0910 Apr 13 BPBG'!$V$3:$AV$3,'Cross Check'!M$4,'0910 Apr 13 BPBG'!$V26:$AV26)=#REF!</f>
        <v>#REF!</v>
      </c>
      <c r="N26" t="e">
        <f>SUMIF('0910 Apr 13 BPBG'!$V$3:$AV$3,'Cross Check'!N$4,'0910 Apr 13 BPBG'!$V26:$AV26)=#REF!</f>
        <v>#REF!</v>
      </c>
      <c r="O26" t="e">
        <f>SUMIF('0910 Apr 13 BPBG'!$V$3:$AV$3,'Cross Check'!O$4,'0910 Apr 13 BPBG'!$V26:$AV26)=#REF!</f>
        <v>#REF!</v>
      </c>
      <c r="P26" t="e">
        <f>SUMIF('0910 Apr 13 BPBG'!$V$3:$AV$3,'Cross Check'!P$4,'0910 Apr 13 BPBG'!$V26:$AV26)=#REF!</f>
        <v>#REF!</v>
      </c>
      <c r="R26" s="4" t="b">
        <f>SUMIF('0910 Apr 13 BPBG'!$V$2:$AV$2,'Cross Check'!R$4,'0910 Apr 13 BPBG'!$V26:$AV26)='0910 Apr13 G'!C26</f>
        <v>0</v>
      </c>
      <c r="S26" s="4" t="b">
        <f>SUMIF('0910 Apr 13 BPBG'!$V$2:$AV$2,'Cross Check'!S$4,'0910 Apr 13 BPBG'!$V26:$AV26)='0910 Apr13 G'!D26</f>
        <v>0</v>
      </c>
      <c r="T26" s="4" t="b">
        <f>SUMIF('0910 Apr 13 BPBG'!$V$2:$AV$2,'Cross Check'!T$4,'0910 Apr 13 BPBG'!$V26:$AV26)='0910 Apr13 G'!E26</f>
        <v>0</v>
      </c>
      <c r="U26" s="4" t="b">
        <f>SUMIF('0910 Apr 13 BPBG'!$V$2:$AV$2,'Cross Check'!U$4,'0910 Apr 13 BPBG'!$V26:$AV26)='0910 Apr13 G'!F26</f>
        <v>0</v>
      </c>
      <c r="V26" s="4" t="b">
        <f>SUMIF('0910 Apr 13 BPBG'!$V$2:$AV$2,'Cross Check'!V$4,'0910 Apr 13 BPBG'!$V26:$AV26)='0910 Apr13 G'!G26</f>
        <v>0</v>
      </c>
      <c r="W26" s="4" t="b">
        <f>SUMIF('0910 Apr 13 BPBG'!$V$2:$AV$2,'Cross Check'!W$4,'0910 Apr 13 BPBG'!$V26:$AV26)='0910 Apr13 G'!H26</f>
        <v>0</v>
      </c>
      <c r="X26" s="4" t="b">
        <f>SUMIF('0910 Apr 13 BPBG'!$V$2:$AV$2,'Cross Check'!X$4,'0910 Apr 13 BPBG'!$V26:$AV26)='0910 Apr13 G'!I26</f>
        <v>0</v>
      </c>
      <c r="Y26" s="4" t="b">
        <f>SUMIF('0910 Apr 13 BPBG'!$V$2:$AV$2,'Cross Check'!Y$4,'0910 Apr 13 BPBG'!$V26:$AV26)='0910 Apr13 G'!J26</f>
        <v>0</v>
      </c>
      <c r="Z26" s="4" t="b">
        <f>SUMIF('0910 Apr 13 BPBG'!$V$2:$AV$2,'Cross Check'!Z$4,'0910 Apr 13 BPBG'!$V26:$AV26)='0910 Apr13 G'!K26</f>
        <v>0</v>
      </c>
      <c r="AA26" s="4" t="b">
        <f>SUMIF('0910 Apr 13 BPBG'!$V$2:$AV$2,'Cross Check'!AA$4,'0910 Apr 13 BPBG'!$V26:$AV26)='0910 Apr13 G'!L26</f>
        <v>0</v>
      </c>
      <c r="AB26" s="4" t="b">
        <f>SUMIF('0910 Apr 13 BPBG'!$V$2:$AV$2,'Cross Check'!AB$4,'0910 Apr 13 BPBG'!$V26:$AV26)='0910 Apr13 G'!M26</f>
        <v>0</v>
      </c>
      <c r="AC26" s="4" t="b">
        <f>SUMIF('0910 Apr 13 BPBG'!$V$2:$AV$2,'Cross Check'!AC$4,'0910 Apr 13 BPBG'!$V26:$AV26)='0910 Apr13 G'!N26</f>
        <v>0</v>
      </c>
      <c r="AD26" s="4" t="b">
        <f>SUMIF('0910 Apr 13 BPBG'!$V$2:$AV$2,'Cross Check'!AD$4,'0910 Apr 13 BPBG'!$V26:$AV26)='0910 Apr13 G'!O26</f>
        <v>0</v>
      </c>
      <c r="AE26" s="4" t="b">
        <f>SUMIF('0910 Apr 13 BPBG'!$V$2:$AV$2,'Cross Check'!AE$4,'0910 Apr 13 BPBG'!$V26:$AV26)='0910 Apr13 G'!P26</f>
        <v>0</v>
      </c>
      <c r="AG26" t="e">
        <f>#REF!=#REF!</f>
        <v>#REF!</v>
      </c>
      <c r="AH26" t="e">
        <f>#REF!=#REF!</f>
        <v>#REF!</v>
      </c>
      <c r="AI26" t="e">
        <f>#REF!=#REF!</f>
        <v>#REF!</v>
      </c>
      <c r="AJ26" t="e">
        <f>#REF!=#REF!</f>
        <v>#REF!</v>
      </c>
      <c r="AK26" s="40" t="e">
        <f>#REF!=#REF!</f>
        <v>#REF!</v>
      </c>
      <c r="AL26" t="e">
        <f>#REF!=#REF!</f>
        <v>#REF!</v>
      </c>
      <c r="AM26" t="e">
        <f>#REF!=#REF!</f>
        <v>#REF!</v>
      </c>
      <c r="AN26" t="e">
        <f>#REF!=#REF!</f>
        <v>#REF!</v>
      </c>
      <c r="AO26" t="e">
        <f>#REF!=#REF!</f>
        <v>#REF!</v>
      </c>
      <c r="AP26" t="e">
        <f>#REF!=#REF!</f>
        <v>#REF!</v>
      </c>
    </row>
    <row r="27" spans="1:42" ht="15">
      <c r="A27">
        <v>23</v>
      </c>
      <c r="B27" s="1" t="s">
        <v>24</v>
      </c>
      <c r="C27" s="1" t="e">
        <f>'0910 Apr13 G'!Q27=#REF!</f>
        <v>#REF!</v>
      </c>
      <c r="D27" s="1" t="e">
        <f>#REF!='0910 Apr 13 BPBG'!BX27</f>
        <v>#REF!</v>
      </c>
      <c r="E27" s="1" t="b">
        <f>'0910 Apr13 G'!Q27='0910 Apr 13 BPBG'!BX27</f>
        <v>1</v>
      </c>
      <c r="G27" t="e">
        <f>SUMIF('0910 Apr 13 BPBG'!$V$3:$AV$3,'Cross Check'!G$4,'0910 Apr 13 BPBG'!$V27:$AV27)=#REF!</f>
        <v>#REF!</v>
      </c>
      <c r="H27" t="e">
        <f>SUMIF('0910 Apr 13 BPBG'!$V$3:$AV$3,'Cross Check'!H$4,'0910 Apr 13 BPBG'!$V27:$AV27)=#REF!</f>
        <v>#REF!</v>
      </c>
      <c r="I27" t="e">
        <f>SUMIF('0910 Apr 13 BPBG'!$V$3:$AV$3,'Cross Check'!I$4,'0910 Apr 13 BPBG'!$V27:$AV27)=#REF!</f>
        <v>#REF!</v>
      </c>
      <c r="J27" t="e">
        <f>SUMIF('0910 Apr 13 BPBG'!$V$3:$AV$3,'Cross Check'!J$4,'0910 Apr 13 BPBG'!$V27:$AV27)=#REF!</f>
        <v>#REF!</v>
      </c>
      <c r="K27" t="e">
        <f>SUMIF('0910 Apr 13 BPBG'!$V$3:$AV$3,'Cross Check'!K$4,'0910 Apr 13 BPBG'!$V27:$AV27)=#REF!</f>
        <v>#REF!</v>
      </c>
      <c r="L27" t="e">
        <f>SUMIF('0910 Apr 13 BPBG'!$V$3:$AV$3,'Cross Check'!L$4,'0910 Apr 13 BPBG'!$V27:$AV27)=#REF!</f>
        <v>#REF!</v>
      </c>
      <c r="M27" t="e">
        <f>SUMIF('0910 Apr 13 BPBG'!$V$3:$AV$3,'Cross Check'!M$4,'0910 Apr 13 BPBG'!$V27:$AV27)=#REF!</f>
        <v>#REF!</v>
      </c>
      <c r="N27" t="e">
        <f>SUMIF('0910 Apr 13 BPBG'!$V$3:$AV$3,'Cross Check'!N$4,'0910 Apr 13 BPBG'!$V27:$AV27)=#REF!</f>
        <v>#REF!</v>
      </c>
      <c r="O27" t="e">
        <f>SUMIF('0910 Apr 13 BPBG'!$V$3:$AV$3,'Cross Check'!O$4,'0910 Apr 13 BPBG'!$V27:$AV27)=#REF!</f>
        <v>#REF!</v>
      </c>
      <c r="P27" t="e">
        <f>SUMIF('0910 Apr 13 BPBG'!$V$3:$AV$3,'Cross Check'!P$4,'0910 Apr 13 BPBG'!$V27:$AV27)=#REF!</f>
        <v>#REF!</v>
      </c>
      <c r="R27" s="4" t="b">
        <f>SUMIF('0910 Apr 13 BPBG'!$V$2:$AV$2,'Cross Check'!R$4,'0910 Apr 13 BPBG'!$V27:$AV27)='0910 Apr13 G'!C27</f>
        <v>0</v>
      </c>
      <c r="S27" s="4" t="b">
        <f>SUMIF('0910 Apr 13 BPBG'!$V$2:$AV$2,'Cross Check'!S$4,'0910 Apr 13 BPBG'!$V27:$AV27)='0910 Apr13 G'!D27</f>
        <v>0</v>
      </c>
      <c r="T27" s="4" t="b">
        <f>SUMIF('0910 Apr 13 BPBG'!$V$2:$AV$2,'Cross Check'!T$4,'0910 Apr 13 BPBG'!$V27:$AV27)='0910 Apr13 G'!E27</f>
        <v>0</v>
      </c>
      <c r="U27" s="4" t="b">
        <f>SUMIF('0910 Apr 13 BPBG'!$V$2:$AV$2,'Cross Check'!U$4,'0910 Apr 13 BPBG'!$V27:$AV27)='0910 Apr13 G'!F27</f>
        <v>0</v>
      </c>
      <c r="V27" s="4" t="b">
        <f>SUMIF('0910 Apr 13 BPBG'!$V$2:$AV$2,'Cross Check'!V$4,'0910 Apr 13 BPBG'!$V27:$AV27)='0910 Apr13 G'!G27</f>
        <v>0</v>
      </c>
      <c r="W27" s="4" t="b">
        <f>SUMIF('0910 Apr 13 BPBG'!$V$2:$AV$2,'Cross Check'!W$4,'0910 Apr 13 BPBG'!$V27:$AV27)='0910 Apr13 G'!H27</f>
        <v>0</v>
      </c>
      <c r="X27" s="4" t="b">
        <f>SUMIF('0910 Apr 13 BPBG'!$V$2:$AV$2,'Cross Check'!X$4,'0910 Apr 13 BPBG'!$V27:$AV27)='0910 Apr13 G'!I27</f>
        <v>0</v>
      </c>
      <c r="Y27" s="4" t="b">
        <f>SUMIF('0910 Apr 13 BPBG'!$V$2:$AV$2,'Cross Check'!Y$4,'0910 Apr 13 BPBG'!$V27:$AV27)='0910 Apr13 G'!J27</f>
        <v>0</v>
      </c>
      <c r="Z27" s="4" t="b">
        <f>SUMIF('0910 Apr 13 BPBG'!$V$2:$AV$2,'Cross Check'!Z$4,'0910 Apr 13 BPBG'!$V27:$AV27)='0910 Apr13 G'!K27</f>
        <v>0</v>
      </c>
      <c r="AA27" s="4" t="b">
        <f>SUMIF('0910 Apr 13 BPBG'!$V$2:$AV$2,'Cross Check'!AA$4,'0910 Apr 13 BPBG'!$V27:$AV27)='0910 Apr13 G'!L27</f>
        <v>0</v>
      </c>
      <c r="AB27" s="4" t="b">
        <f>SUMIF('0910 Apr 13 BPBG'!$V$2:$AV$2,'Cross Check'!AB$4,'0910 Apr 13 BPBG'!$V27:$AV27)='0910 Apr13 G'!M27</f>
        <v>0</v>
      </c>
      <c r="AC27" s="4" t="b">
        <f>SUMIF('0910 Apr 13 BPBG'!$V$2:$AV$2,'Cross Check'!AC$4,'0910 Apr 13 BPBG'!$V27:$AV27)='0910 Apr13 G'!N27</f>
        <v>0</v>
      </c>
      <c r="AD27" s="4" t="b">
        <f>SUMIF('0910 Apr 13 BPBG'!$V$2:$AV$2,'Cross Check'!AD$4,'0910 Apr 13 BPBG'!$V27:$AV27)='0910 Apr13 G'!O27</f>
        <v>0</v>
      </c>
      <c r="AE27" s="4" t="b">
        <f>SUMIF('0910 Apr 13 BPBG'!$V$2:$AV$2,'Cross Check'!AE$4,'0910 Apr 13 BPBG'!$V27:$AV27)='0910 Apr13 G'!P27</f>
        <v>0</v>
      </c>
      <c r="AG27" t="e">
        <f>#REF!=#REF!</f>
        <v>#REF!</v>
      </c>
      <c r="AH27" t="e">
        <f>#REF!=#REF!</f>
        <v>#REF!</v>
      </c>
      <c r="AI27" t="e">
        <f>#REF!=#REF!</f>
        <v>#REF!</v>
      </c>
      <c r="AJ27" t="e">
        <f>#REF!=#REF!</f>
        <v>#REF!</v>
      </c>
      <c r="AK27" s="40" t="e">
        <f>#REF!=#REF!</f>
        <v>#REF!</v>
      </c>
      <c r="AL27" t="e">
        <f>#REF!=#REF!</f>
        <v>#REF!</v>
      </c>
      <c r="AM27" t="e">
        <f>#REF!=#REF!</f>
        <v>#REF!</v>
      </c>
      <c r="AN27" t="e">
        <f>#REF!=#REF!</f>
        <v>#REF!</v>
      </c>
      <c r="AO27" t="e">
        <f>#REF!=#REF!</f>
        <v>#REF!</v>
      </c>
      <c r="AP27" t="e">
        <f>#REF!=#REF!</f>
        <v>#REF!</v>
      </c>
    </row>
    <row r="28" spans="1:42" ht="15">
      <c r="A28">
        <v>24</v>
      </c>
      <c r="B28" t="s">
        <v>25</v>
      </c>
      <c r="C28" s="1" t="e">
        <f>'0910 Apr13 G'!Q28=#REF!</f>
        <v>#REF!</v>
      </c>
      <c r="D28" s="1" t="e">
        <f>#REF!='0910 Apr 13 BPBG'!BX28</f>
        <v>#REF!</v>
      </c>
      <c r="E28" s="1" t="b">
        <f>'0910 Apr13 G'!Q28='0910 Apr 13 BPBG'!BX28</f>
        <v>1</v>
      </c>
      <c r="G28" t="e">
        <f>SUMIF('0910 Apr 13 BPBG'!$V$3:$AV$3,'Cross Check'!G$4,'0910 Apr 13 BPBG'!$V28:$AV28)=#REF!</f>
        <v>#REF!</v>
      </c>
      <c r="H28" t="e">
        <f>SUMIF('0910 Apr 13 BPBG'!$V$3:$AV$3,'Cross Check'!H$4,'0910 Apr 13 BPBG'!$V28:$AV28)=#REF!</f>
        <v>#REF!</v>
      </c>
      <c r="I28" t="e">
        <f>SUMIF('0910 Apr 13 BPBG'!$V$3:$AV$3,'Cross Check'!I$4,'0910 Apr 13 BPBG'!$V28:$AV28)=#REF!</f>
        <v>#REF!</v>
      </c>
      <c r="J28" t="e">
        <f>SUMIF('0910 Apr 13 BPBG'!$V$3:$AV$3,'Cross Check'!J$4,'0910 Apr 13 BPBG'!$V28:$AV28)=#REF!</f>
        <v>#REF!</v>
      </c>
      <c r="K28" t="e">
        <f>SUMIF('0910 Apr 13 BPBG'!$V$3:$AV$3,'Cross Check'!K$4,'0910 Apr 13 BPBG'!$V28:$AV28)=#REF!</f>
        <v>#REF!</v>
      </c>
      <c r="L28" t="e">
        <f>SUMIF('0910 Apr 13 BPBG'!$V$3:$AV$3,'Cross Check'!L$4,'0910 Apr 13 BPBG'!$V28:$AV28)=#REF!</f>
        <v>#REF!</v>
      </c>
      <c r="M28" t="e">
        <f>SUMIF('0910 Apr 13 BPBG'!$V$3:$AV$3,'Cross Check'!M$4,'0910 Apr 13 BPBG'!$V28:$AV28)=#REF!</f>
        <v>#REF!</v>
      </c>
      <c r="N28" t="e">
        <f>SUMIF('0910 Apr 13 BPBG'!$V$3:$AV$3,'Cross Check'!N$4,'0910 Apr 13 BPBG'!$V28:$AV28)=#REF!</f>
        <v>#REF!</v>
      </c>
      <c r="O28" t="e">
        <f>SUMIF('0910 Apr 13 BPBG'!$V$3:$AV$3,'Cross Check'!O$4,'0910 Apr 13 BPBG'!$V28:$AV28)=#REF!</f>
        <v>#REF!</v>
      </c>
      <c r="P28" t="e">
        <f>SUMIF('0910 Apr 13 BPBG'!$V$3:$AV$3,'Cross Check'!P$4,'0910 Apr 13 BPBG'!$V28:$AV28)=#REF!</f>
        <v>#REF!</v>
      </c>
      <c r="R28" s="4" t="b">
        <f>SUMIF('0910 Apr 13 BPBG'!$V$2:$AV$2,'Cross Check'!R$4,'0910 Apr 13 BPBG'!$V28:$AV28)='0910 Apr13 G'!C28</f>
        <v>0</v>
      </c>
      <c r="S28" s="4" t="b">
        <f>SUMIF('0910 Apr 13 BPBG'!$V$2:$AV$2,'Cross Check'!S$4,'0910 Apr 13 BPBG'!$V28:$AV28)='0910 Apr13 G'!D28</f>
        <v>0</v>
      </c>
      <c r="T28" s="4" t="b">
        <f>SUMIF('0910 Apr 13 BPBG'!$V$2:$AV$2,'Cross Check'!T$4,'0910 Apr 13 BPBG'!$V28:$AV28)='0910 Apr13 G'!E28</f>
        <v>0</v>
      </c>
      <c r="U28" s="4" t="b">
        <f>SUMIF('0910 Apr 13 BPBG'!$V$2:$AV$2,'Cross Check'!U$4,'0910 Apr 13 BPBG'!$V28:$AV28)='0910 Apr13 G'!F28</f>
        <v>0</v>
      </c>
      <c r="V28" s="4" t="b">
        <f>SUMIF('0910 Apr 13 BPBG'!$V$2:$AV$2,'Cross Check'!V$4,'0910 Apr 13 BPBG'!$V28:$AV28)='0910 Apr13 G'!G28</f>
        <v>0</v>
      </c>
      <c r="W28" s="4" t="b">
        <f>SUMIF('0910 Apr 13 BPBG'!$V$2:$AV$2,'Cross Check'!W$4,'0910 Apr 13 BPBG'!$V28:$AV28)='0910 Apr13 G'!H28</f>
        <v>0</v>
      </c>
      <c r="X28" s="4" t="b">
        <f>SUMIF('0910 Apr 13 BPBG'!$V$2:$AV$2,'Cross Check'!X$4,'0910 Apr 13 BPBG'!$V28:$AV28)='0910 Apr13 G'!I28</f>
        <v>0</v>
      </c>
      <c r="Y28" s="4" t="b">
        <f>SUMIF('0910 Apr 13 BPBG'!$V$2:$AV$2,'Cross Check'!Y$4,'0910 Apr 13 BPBG'!$V28:$AV28)='0910 Apr13 G'!J28</f>
        <v>0</v>
      </c>
      <c r="Z28" s="4" t="b">
        <f>SUMIF('0910 Apr 13 BPBG'!$V$2:$AV$2,'Cross Check'!Z$4,'0910 Apr 13 BPBG'!$V28:$AV28)='0910 Apr13 G'!K28</f>
        <v>0</v>
      </c>
      <c r="AA28" s="4" t="b">
        <f>SUMIF('0910 Apr 13 BPBG'!$V$2:$AV$2,'Cross Check'!AA$4,'0910 Apr 13 BPBG'!$V28:$AV28)='0910 Apr13 G'!L28</f>
        <v>0</v>
      </c>
      <c r="AB28" s="4" t="b">
        <f>SUMIF('0910 Apr 13 BPBG'!$V$2:$AV$2,'Cross Check'!AB$4,'0910 Apr 13 BPBG'!$V28:$AV28)='0910 Apr13 G'!M28</f>
        <v>0</v>
      </c>
      <c r="AC28" s="4" t="b">
        <f>SUMIF('0910 Apr 13 BPBG'!$V$2:$AV$2,'Cross Check'!AC$4,'0910 Apr 13 BPBG'!$V28:$AV28)='0910 Apr13 G'!N28</f>
        <v>0</v>
      </c>
      <c r="AD28" s="4" t="b">
        <f>SUMIF('0910 Apr 13 BPBG'!$V$2:$AV$2,'Cross Check'!AD$4,'0910 Apr 13 BPBG'!$V28:$AV28)='0910 Apr13 G'!O28</f>
        <v>0</v>
      </c>
      <c r="AE28" s="4" t="b">
        <f>SUMIF('0910 Apr 13 BPBG'!$V$2:$AV$2,'Cross Check'!AE$4,'0910 Apr 13 BPBG'!$V28:$AV28)='0910 Apr13 G'!P28</f>
        <v>0</v>
      </c>
      <c r="AG28" t="e">
        <f>#REF!=#REF!</f>
        <v>#REF!</v>
      </c>
      <c r="AH28" t="e">
        <f>#REF!=#REF!</f>
        <v>#REF!</v>
      </c>
      <c r="AI28" t="e">
        <f>#REF!=#REF!</f>
        <v>#REF!</v>
      </c>
      <c r="AJ28" t="e">
        <f>#REF!=#REF!</f>
        <v>#REF!</v>
      </c>
      <c r="AK28" s="40" t="e">
        <f>#REF!=#REF!</f>
        <v>#REF!</v>
      </c>
      <c r="AL28" t="e">
        <f>#REF!=#REF!</f>
        <v>#REF!</v>
      </c>
      <c r="AM28" t="e">
        <f>#REF!=#REF!</f>
        <v>#REF!</v>
      </c>
      <c r="AN28" t="e">
        <f>#REF!=#REF!</f>
        <v>#REF!</v>
      </c>
      <c r="AO28" t="e">
        <f>#REF!=#REF!</f>
        <v>#REF!</v>
      </c>
      <c r="AP28" t="e">
        <f>#REF!=#REF!</f>
        <v>#REF!</v>
      </c>
    </row>
    <row r="29" spans="1:42" ht="15">
      <c r="A29">
        <v>25</v>
      </c>
      <c r="B29" t="s">
        <v>26</v>
      </c>
      <c r="C29" s="1" t="e">
        <f>'0910 Apr13 G'!Q29=#REF!</f>
        <v>#REF!</v>
      </c>
      <c r="D29" s="1" t="e">
        <f>#REF!='0910 Apr 13 BPBG'!BX29</f>
        <v>#REF!</v>
      </c>
      <c r="E29" s="1" t="b">
        <f>'0910 Apr13 G'!Q29='0910 Apr 13 BPBG'!BX29</f>
        <v>1</v>
      </c>
      <c r="G29" t="e">
        <f>SUMIF('0910 Apr 13 BPBG'!$V$3:$AV$3,'Cross Check'!G$4,'0910 Apr 13 BPBG'!$V29:$AV29)=#REF!</f>
        <v>#REF!</v>
      </c>
      <c r="H29" t="e">
        <f>SUMIF('0910 Apr 13 BPBG'!$V$3:$AV$3,'Cross Check'!H$4,'0910 Apr 13 BPBG'!$V29:$AV29)=#REF!</f>
        <v>#REF!</v>
      </c>
      <c r="I29" t="e">
        <f>SUMIF('0910 Apr 13 BPBG'!$V$3:$AV$3,'Cross Check'!I$4,'0910 Apr 13 BPBG'!$V29:$AV29)=#REF!</f>
        <v>#REF!</v>
      </c>
      <c r="J29" t="e">
        <f>SUMIF('0910 Apr 13 BPBG'!$V$3:$AV$3,'Cross Check'!J$4,'0910 Apr 13 BPBG'!$V29:$AV29)=#REF!</f>
        <v>#REF!</v>
      </c>
      <c r="K29" t="e">
        <f>SUMIF('0910 Apr 13 BPBG'!$V$3:$AV$3,'Cross Check'!K$4,'0910 Apr 13 BPBG'!$V29:$AV29)=#REF!</f>
        <v>#REF!</v>
      </c>
      <c r="L29" t="e">
        <f>SUMIF('0910 Apr 13 BPBG'!$V$3:$AV$3,'Cross Check'!L$4,'0910 Apr 13 BPBG'!$V29:$AV29)=#REF!</f>
        <v>#REF!</v>
      </c>
      <c r="M29" t="e">
        <f>SUMIF('0910 Apr 13 BPBG'!$V$3:$AV$3,'Cross Check'!M$4,'0910 Apr 13 BPBG'!$V29:$AV29)=#REF!</f>
        <v>#REF!</v>
      </c>
      <c r="N29" t="e">
        <f>SUMIF('0910 Apr 13 BPBG'!$V$3:$AV$3,'Cross Check'!N$4,'0910 Apr 13 BPBG'!$V29:$AV29)=#REF!</f>
        <v>#REF!</v>
      </c>
      <c r="O29" t="e">
        <f>SUMIF('0910 Apr 13 BPBG'!$V$3:$AV$3,'Cross Check'!O$4,'0910 Apr 13 BPBG'!$V29:$AV29)=#REF!</f>
        <v>#REF!</v>
      </c>
      <c r="P29" t="e">
        <f>SUMIF('0910 Apr 13 BPBG'!$V$3:$AV$3,'Cross Check'!P$4,'0910 Apr 13 BPBG'!$V29:$AV29)=#REF!</f>
        <v>#REF!</v>
      </c>
      <c r="R29" s="4" t="b">
        <f>SUMIF('0910 Apr 13 BPBG'!$V$2:$AV$2,'Cross Check'!R$4,'0910 Apr 13 BPBG'!$V29:$AV29)='0910 Apr13 G'!C29</f>
        <v>0</v>
      </c>
      <c r="S29" s="4" t="b">
        <f>SUMIF('0910 Apr 13 BPBG'!$V$2:$AV$2,'Cross Check'!S$4,'0910 Apr 13 BPBG'!$V29:$AV29)='0910 Apr13 G'!D29</f>
        <v>0</v>
      </c>
      <c r="T29" s="4" t="b">
        <f>SUMIF('0910 Apr 13 BPBG'!$V$2:$AV$2,'Cross Check'!T$4,'0910 Apr 13 BPBG'!$V29:$AV29)='0910 Apr13 G'!E29</f>
        <v>0</v>
      </c>
      <c r="U29" s="4" t="b">
        <f>SUMIF('0910 Apr 13 BPBG'!$V$2:$AV$2,'Cross Check'!U$4,'0910 Apr 13 BPBG'!$V29:$AV29)='0910 Apr13 G'!F29</f>
        <v>0</v>
      </c>
      <c r="V29" s="4" t="b">
        <f>SUMIF('0910 Apr 13 BPBG'!$V$2:$AV$2,'Cross Check'!V$4,'0910 Apr 13 BPBG'!$V29:$AV29)='0910 Apr13 G'!G29</f>
        <v>0</v>
      </c>
      <c r="W29" s="4" t="b">
        <f>SUMIF('0910 Apr 13 BPBG'!$V$2:$AV$2,'Cross Check'!W$4,'0910 Apr 13 BPBG'!$V29:$AV29)='0910 Apr13 G'!H29</f>
        <v>0</v>
      </c>
      <c r="X29" s="4" t="b">
        <f>SUMIF('0910 Apr 13 BPBG'!$V$2:$AV$2,'Cross Check'!X$4,'0910 Apr 13 BPBG'!$V29:$AV29)='0910 Apr13 G'!I29</f>
        <v>0</v>
      </c>
      <c r="Y29" s="4" t="b">
        <f>SUMIF('0910 Apr 13 BPBG'!$V$2:$AV$2,'Cross Check'!Y$4,'0910 Apr 13 BPBG'!$V29:$AV29)='0910 Apr13 G'!J29</f>
        <v>0</v>
      </c>
      <c r="Z29" s="4" t="b">
        <f>SUMIF('0910 Apr 13 BPBG'!$V$2:$AV$2,'Cross Check'!Z$4,'0910 Apr 13 BPBG'!$V29:$AV29)='0910 Apr13 G'!K29</f>
        <v>0</v>
      </c>
      <c r="AA29" s="4" t="b">
        <f>SUMIF('0910 Apr 13 BPBG'!$V$2:$AV$2,'Cross Check'!AA$4,'0910 Apr 13 BPBG'!$V29:$AV29)='0910 Apr13 G'!L29</f>
        <v>0</v>
      </c>
      <c r="AB29" s="4" t="b">
        <f>SUMIF('0910 Apr 13 BPBG'!$V$2:$AV$2,'Cross Check'!AB$4,'0910 Apr 13 BPBG'!$V29:$AV29)='0910 Apr13 G'!M29</f>
        <v>0</v>
      </c>
      <c r="AC29" s="4" t="b">
        <f>SUMIF('0910 Apr 13 BPBG'!$V$2:$AV$2,'Cross Check'!AC$4,'0910 Apr 13 BPBG'!$V29:$AV29)='0910 Apr13 G'!N29</f>
        <v>0</v>
      </c>
      <c r="AD29" s="4" t="b">
        <f>SUMIF('0910 Apr 13 BPBG'!$V$2:$AV$2,'Cross Check'!AD$4,'0910 Apr 13 BPBG'!$V29:$AV29)='0910 Apr13 G'!O29</f>
        <v>0</v>
      </c>
      <c r="AE29" s="4" t="b">
        <f>SUMIF('0910 Apr 13 BPBG'!$V$2:$AV$2,'Cross Check'!AE$4,'0910 Apr 13 BPBG'!$V29:$AV29)='0910 Apr13 G'!P29</f>
        <v>0</v>
      </c>
      <c r="AG29" t="e">
        <f>#REF!=#REF!</f>
        <v>#REF!</v>
      </c>
      <c r="AH29" t="e">
        <f>#REF!=#REF!</f>
        <v>#REF!</v>
      </c>
      <c r="AI29" t="e">
        <f>#REF!=#REF!</f>
        <v>#REF!</v>
      </c>
      <c r="AJ29" t="e">
        <f>#REF!=#REF!</f>
        <v>#REF!</v>
      </c>
      <c r="AK29" s="40" t="e">
        <f>#REF!=#REF!</f>
        <v>#REF!</v>
      </c>
      <c r="AL29" t="e">
        <f>#REF!=#REF!</f>
        <v>#REF!</v>
      </c>
      <c r="AM29" t="e">
        <f>#REF!=#REF!</f>
        <v>#REF!</v>
      </c>
      <c r="AN29" t="e">
        <f>#REF!=#REF!</f>
        <v>#REF!</v>
      </c>
      <c r="AO29" t="e">
        <f>#REF!=#REF!</f>
        <v>#REF!</v>
      </c>
      <c r="AP29" t="e">
        <f>#REF!=#REF!</f>
        <v>#REF!</v>
      </c>
    </row>
    <row r="30" spans="1:42" ht="15">
      <c r="A30">
        <v>26</v>
      </c>
      <c r="B30" t="s">
        <v>27</v>
      </c>
      <c r="C30" s="1" t="e">
        <f>'0910 Apr13 G'!Q30=#REF!</f>
        <v>#REF!</v>
      </c>
      <c r="D30" s="1" t="e">
        <f>#REF!='0910 Apr 13 BPBG'!BX30</f>
        <v>#REF!</v>
      </c>
      <c r="E30" s="1" t="b">
        <f>'0910 Apr13 G'!Q30='0910 Apr 13 BPBG'!BX30</f>
        <v>1</v>
      </c>
      <c r="G30" t="e">
        <f>SUMIF('0910 Apr 13 BPBG'!$V$3:$AV$3,'Cross Check'!G$4,'0910 Apr 13 BPBG'!$V30:$AV30)=#REF!</f>
        <v>#REF!</v>
      </c>
      <c r="H30" t="e">
        <f>SUMIF('0910 Apr 13 BPBG'!$V$3:$AV$3,'Cross Check'!H$4,'0910 Apr 13 BPBG'!$V30:$AV30)=#REF!</f>
        <v>#REF!</v>
      </c>
      <c r="I30" t="e">
        <f>SUMIF('0910 Apr 13 BPBG'!$V$3:$AV$3,'Cross Check'!I$4,'0910 Apr 13 BPBG'!$V30:$AV30)=#REF!</f>
        <v>#REF!</v>
      </c>
      <c r="J30" t="e">
        <f>SUMIF('0910 Apr 13 BPBG'!$V$3:$AV$3,'Cross Check'!J$4,'0910 Apr 13 BPBG'!$V30:$AV30)=#REF!</f>
        <v>#REF!</v>
      </c>
      <c r="K30" t="e">
        <f>SUMIF('0910 Apr 13 BPBG'!$V$3:$AV$3,'Cross Check'!K$4,'0910 Apr 13 BPBG'!$V30:$AV30)=#REF!</f>
        <v>#REF!</v>
      </c>
      <c r="L30" t="e">
        <f>SUMIF('0910 Apr 13 BPBG'!$V$3:$AV$3,'Cross Check'!L$4,'0910 Apr 13 BPBG'!$V30:$AV30)=#REF!</f>
        <v>#REF!</v>
      </c>
      <c r="M30" t="e">
        <f>SUMIF('0910 Apr 13 BPBG'!$V$3:$AV$3,'Cross Check'!M$4,'0910 Apr 13 BPBG'!$V30:$AV30)=#REF!</f>
        <v>#REF!</v>
      </c>
      <c r="N30" t="e">
        <f>SUMIF('0910 Apr 13 BPBG'!$V$3:$AV$3,'Cross Check'!N$4,'0910 Apr 13 BPBG'!$V30:$AV30)=#REF!</f>
        <v>#REF!</v>
      </c>
      <c r="O30" t="e">
        <f>SUMIF('0910 Apr 13 BPBG'!$V$3:$AV$3,'Cross Check'!O$4,'0910 Apr 13 BPBG'!$V30:$AV30)=#REF!</f>
        <v>#REF!</v>
      </c>
      <c r="P30" t="e">
        <f>SUMIF('0910 Apr 13 BPBG'!$V$3:$AV$3,'Cross Check'!P$4,'0910 Apr 13 BPBG'!$V30:$AV30)=#REF!</f>
        <v>#REF!</v>
      </c>
      <c r="R30" s="4" t="b">
        <f>SUMIF('0910 Apr 13 BPBG'!$V$2:$AV$2,'Cross Check'!R$4,'0910 Apr 13 BPBG'!$V30:$AV30)='0910 Apr13 G'!C30</f>
        <v>0</v>
      </c>
      <c r="S30" s="4" t="b">
        <f>SUMIF('0910 Apr 13 BPBG'!$V$2:$AV$2,'Cross Check'!S$4,'0910 Apr 13 BPBG'!$V30:$AV30)='0910 Apr13 G'!D30</f>
        <v>0</v>
      </c>
      <c r="T30" s="4" t="b">
        <f>SUMIF('0910 Apr 13 BPBG'!$V$2:$AV$2,'Cross Check'!T$4,'0910 Apr 13 BPBG'!$V30:$AV30)='0910 Apr13 G'!E30</f>
        <v>0</v>
      </c>
      <c r="U30" s="4" t="b">
        <f>SUMIF('0910 Apr 13 BPBG'!$V$2:$AV$2,'Cross Check'!U$4,'0910 Apr 13 BPBG'!$V30:$AV30)='0910 Apr13 G'!F30</f>
        <v>0</v>
      </c>
      <c r="V30" s="4" t="b">
        <f>SUMIF('0910 Apr 13 BPBG'!$V$2:$AV$2,'Cross Check'!V$4,'0910 Apr 13 BPBG'!$V30:$AV30)='0910 Apr13 G'!G30</f>
        <v>0</v>
      </c>
      <c r="W30" s="4" t="b">
        <f>SUMIF('0910 Apr 13 BPBG'!$V$2:$AV$2,'Cross Check'!W$4,'0910 Apr 13 BPBG'!$V30:$AV30)='0910 Apr13 G'!H30</f>
        <v>0</v>
      </c>
      <c r="X30" s="4" t="b">
        <f>SUMIF('0910 Apr 13 BPBG'!$V$2:$AV$2,'Cross Check'!X$4,'0910 Apr 13 BPBG'!$V30:$AV30)='0910 Apr13 G'!I30</f>
        <v>0</v>
      </c>
      <c r="Y30" s="4" t="b">
        <f>SUMIF('0910 Apr 13 BPBG'!$V$2:$AV$2,'Cross Check'!Y$4,'0910 Apr 13 BPBG'!$V30:$AV30)='0910 Apr13 G'!J30</f>
        <v>0</v>
      </c>
      <c r="Z30" s="4" t="b">
        <f>SUMIF('0910 Apr 13 BPBG'!$V$2:$AV$2,'Cross Check'!Z$4,'0910 Apr 13 BPBG'!$V30:$AV30)='0910 Apr13 G'!K30</f>
        <v>0</v>
      </c>
      <c r="AA30" s="4" t="b">
        <f>SUMIF('0910 Apr 13 BPBG'!$V$2:$AV$2,'Cross Check'!AA$4,'0910 Apr 13 BPBG'!$V30:$AV30)='0910 Apr13 G'!L30</f>
        <v>0</v>
      </c>
      <c r="AB30" s="4" t="b">
        <f>SUMIF('0910 Apr 13 BPBG'!$V$2:$AV$2,'Cross Check'!AB$4,'0910 Apr 13 BPBG'!$V30:$AV30)='0910 Apr13 G'!M30</f>
        <v>0</v>
      </c>
      <c r="AC30" s="4" t="b">
        <f>SUMIF('0910 Apr 13 BPBG'!$V$2:$AV$2,'Cross Check'!AC$4,'0910 Apr 13 BPBG'!$V30:$AV30)='0910 Apr13 G'!N30</f>
        <v>0</v>
      </c>
      <c r="AD30" s="4" t="b">
        <f>SUMIF('0910 Apr 13 BPBG'!$V$2:$AV$2,'Cross Check'!AD$4,'0910 Apr 13 BPBG'!$V30:$AV30)='0910 Apr13 G'!O30</f>
        <v>0</v>
      </c>
      <c r="AE30" s="4" t="b">
        <f>SUMIF('0910 Apr 13 BPBG'!$V$2:$AV$2,'Cross Check'!AE$4,'0910 Apr 13 BPBG'!$V30:$AV30)='0910 Apr13 G'!P30</f>
        <v>0</v>
      </c>
      <c r="AG30" t="e">
        <f>#REF!=#REF!</f>
        <v>#REF!</v>
      </c>
      <c r="AH30" t="e">
        <f>#REF!=#REF!</f>
        <v>#REF!</v>
      </c>
      <c r="AI30" t="e">
        <f>#REF!=#REF!</f>
        <v>#REF!</v>
      </c>
      <c r="AJ30" t="e">
        <f>#REF!=#REF!</f>
        <v>#REF!</v>
      </c>
      <c r="AK30" s="40" t="e">
        <f>#REF!=#REF!</f>
        <v>#REF!</v>
      </c>
      <c r="AL30" t="e">
        <f>#REF!=#REF!</f>
        <v>#REF!</v>
      </c>
      <c r="AM30" t="e">
        <f>#REF!=#REF!</f>
        <v>#REF!</v>
      </c>
      <c r="AN30" t="e">
        <f>#REF!=#REF!</f>
        <v>#REF!</v>
      </c>
      <c r="AO30" t="e">
        <f>#REF!=#REF!</f>
        <v>#REF!</v>
      </c>
      <c r="AP30" t="e">
        <f>#REF!=#REF!</f>
        <v>#REF!</v>
      </c>
    </row>
    <row r="31" spans="1:42" ht="15">
      <c r="A31">
        <v>27</v>
      </c>
      <c r="B31" t="s">
        <v>28</v>
      </c>
      <c r="C31" s="1" t="e">
        <f>'0910 Apr13 G'!Q31=#REF!</f>
        <v>#REF!</v>
      </c>
      <c r="D31" s="1" t="e">
        <f>#REF!='0910 Apr 13 BPBG'!BX31</f>
        <v>#REF!</v>
      </c>
      <c r="E31" s="1" t="b">
        <f>'0910 Apr13 G'!Q31='0910 Apr 13 BPBG'!BX31</f>
        <v>1</v>
      </c>
      <c r="G31" t="e">
        <f>SUMIF('0910 Apr 13 BPBG'!$V$3:$AV$3,'Cross Check'!G$4,'0910 Apr 13 BPBG'!$V31:$AV31)=#REF!</f>
        <v>#REF!</v>
      </c>
      <c r="H31" t="e">
        <f>SUMIF('0910 Apr 13 BPBG'!$V$3:$AV$3,'Cross Check'!H$4,'0910 Apr 13 BPBG'!$V31:$AV31)=#REF!</f>
        <v>#REF!</v>
      </c>
      <c r="I31" t="e">
        <f>SUMIF('0910 Apr 13 BPBG'!$V$3:$AV$3,'Cross Check'!I$4,'0910 Apr 13 BPBG'!$V31:$AV31)=#REF!</f>
        <v>#REF!</v>
      </c>
      <c r="J31" t="e">
        <f>SUMIF('0910 Apr 13 BPBG'!$V$3:$AV$3,'Cross Check'!J$4,'0910 Apr 13 BPBG'!$V31:$AV31)=#REF!</f>
        <v>#REF!</v>
      </c>
      <c r="K31" t="e">
        <f>SUMIF('0910 Apr 13 BPBG'!$V$3:$AV$3,'Cross Check'!K$4,'0910 Apr 13 BPBG'!$V31:$AV31)=#REF!</f>
        <v>#REF!</v>
      </c>
      <c r="L31" t="e">
        <f>SUMIF('0910 Apr 13 BPBG'!$V$3:$AV$3,'Cross Check'!L$4,'0910 Apr 13 BPBG'!$V31:$AV31)=#REF!</f>
        <v>#REF!</v>
      </c>
      <c r="M31" t="e">
        <f>SUMIF('0910 Apr 13 BPBG'!$V$3:$AV$3,'Cross Check'!M$4,'0910 Apr 13 BPBG'!$V31:$AV31)=#REF!</f>
        <v>#REF!</v>
      </c>
      <c r="N31" t="e">
        <f>SUMIF('0910 Apr 13 BPBG'!$V$3:$AV$3,'Cross Check'!N$4,'0910 Apr 13 BPBG'!$V31:$AV31)=#REF!</f>
        <v>#REF!</v>
      </c>
      <c r="O31" t="e">
        <f>SUMIF('0910 Apr 13 BPBG'!$V$3:$AV$3,'Cross Check'!O$4,'0910 Apr 13 BPBG'!$V31:$AV31)=#REF!</f>
        <v>#REF!</v>
      </c>
      <c r="P31" t="e">
        <f>SUMIF('0910 Apr 13 BPBG'!$V$3:$AV$3,'Cross Check'!P$4,'0910 Apr 13 BPBG'!$V31:$AV31)=#REF!</f>
        <v>#REF!</v>
      </c>
      <c r="R31" s="4" t="b">
        <f>SUMIF('0910 Apr 13 BPBG'!$V$2:$AV$2,'Cross Check'!R$4,'0910 Apr 13 BPBG'!$V31:$AV31)='0910 Apr13 G'!C31</f>
        <v>0</v>
      </c>
      <c r="S31" s="4" t="b">
        <f>SUMIF('0910 Apr 13 BPBG'!$V$2:$AV$2,'Cross Check'!S$4,'0910 Apr 13 BPBG'!$V31:$AV31)='0910 Apr13 G'!D31</f>
        <v>0</v>
      </c>
      <c r="T31" s="4" t="b">
        <f>SUMIF('0910 Apr 13 BPBG'!$V$2:$AV$2,'Cross Check'!T$4,'0910 Apr 13 BPBG'!$V31:$AV31)='0910 Apr13 G'!E31</f>
        <v>0</v>
      </c>
      <c r="U31" s="4" t="b">
        <f>SUMIF('0910 Apr 13 BPBG'!$V$2:$AV$2,'Cross Check'!U$4,'0910 Apr 13 BPBG'!$V31:$AV31)='0910 Apr13 G'!F31</f>
        <v>0</v>
      </c>
      <c r="V31" s="4" t="b">
        <f>SUMIF('0910 Apr 13 BPBG'!$V$2:$AV$2,'Cross Check'!V$4,'0910 Apr 13 BPBG'!$V31:$AV31)='0910 Apr13 G'!G31</f>
        <v>0</v>
      </c>
      <c r="W31" s="4" t="b">
        <f>SUMIF('0910 Apr 13 BPBG'!$V$2:$AV$2,'Cross Check'!W$4,'0910 Apr 13 BPBG'!$V31:$AV31)='0910 Apr13 G'!H31</f>
        <v>0</v>
      </c>
      <c r="X31" s="4" t="b">
        <f>SUMIF('0910 Apr 13 BPBG'!$V$2:$AV$2,'Cross Check'!X$4,'0910 Apr 13 BPBG'!$V31:$AV31)='0910 Apr13 G'!I31</f>
        <v>0</v>
      </c>
      <c r="Y31" s="4" t="b">
        <f>SUMIF('0910 Apr 13 BPBG'!$V$2:$AV$2,'Cross Check'!Y$4,'0910 Apr 13 BPBG'!$V31:$AV31)='0910 Apr13 G'!J31</f>
        <v>0</v>
      </c>
      <c r="Z31" s="4" t="b">
        <f>SUMIF('0910 Apr 13 BPBG'!$V$2:$AV$2,'Cross Check'!Z$4,'0910 Apr 13 BPBG'!$V31:$AV31)='0910 Apr13 G'!K31</f>
        <v>0</v>
      </c>
      <c r="AA31" s="4" t="b">
        <f>SUMIF('0910 Apr 13 BPBG'!$V$2:$AV$2,'Cross Check'!AA$4,'0910 Apr 13 BPBG'!$V31:$AV31)='0910 Apr13 G'!L31</f>
        <v>0</v>
      </c>
      <c r="AB31" s="4" t="b">
        <f>SUMIF('0910 Apr 13 BPBG'!$V$2:$AV$2,'Cross Check'!AB$4,'0910 Apr 13 BPBG'!$V31:$AV31)='0910 Apr13 G'!M31</f>
        <v>0</v>
      </c>
      <c r="AC31" s="4" t="b">
        <f>SUMIF('0910 Apr 13 BPBG'!$V$2:$AV$2,'Cross Check'!AC$4,'0910 Apr 13 BPBG'!$V31:$AV31)='0910 Apr13 G'!N31</f>
        <v>0</v>
      </c>
      <c r="AD31" s="4" t="b">
        <f>SUMIF('0910 Apr 13 BPBG'!$V$2:$AV$2,'Cross Check'!AD$4,'0910 Apr 13 BPBG'!$V31:$AV31)='0910 Apr13 G'!O31</f>
        <v>0</v>
      </c>
      <c r="AE31" s="4" t="b">
        <f>SUMIF('0910 Apr 13 BPBG'!$V$2:$AV$2,'Cross Check'!AE$4,'0910 Apr 13 BPBG'!$V31:$AV31)='0910 Apr13 G'!P31</f>
        <v>0</v>
      </c>
      <c r="AG31" t="e">
        <f>#REF!=#REF!</f>
        <v>#REF!</v>
      </c>
      <c r="AH31" t="e">
        <f>#REF!=#REF!</f>
        <v>#REF!</v>
      </c>
      <c r="AI31" t="e">
        <f>#REF!=#REF!</f>
        <v>#REF!</v>
      </c>
      <c r="AJ31" t="e">
        <f>#REF!=#REF!</f>
        <v>#REF!</v>
      </c>
      <c r="AK31" s="40" t="e">
        <f>#REF!=#REF!</f>
        <v>#REF!</v>
      </c>
      <c r="AL31" t="e">
        <f>#REF!=#REF!</f>
        <v>#REF!</v>
      </c>
      <c r="AM31" t="e">
        <f>#REF!=#REF!</f>
        <v>#REF!</v>
      </c>
      <c r="AN31" t="e">
        <f>#REF!=#REF!</f>
        <v>#REF!</v>
      </c>
      <c r="AO31" t="e">
        <f>#REF!=#REF!</f>
        <v>#REF!</v>
      </c>
      <c r="AP31" t="e">
        <f>#REF!=#REF!</f>
        <v>#REF!</v>
      </c>
    </row>
    <row r="32" spans="1:42" ht="15">
      <c r="A32">
        <v>28</v>
      </c>
      <c r="B32" t="s">
        <v>29</v>
      </c>
      <c r="C32" s="1" t="e">
        <f>'0910 Apr13 G'!Q32=#REF!</f>
        <v>#REF!</v>
      </c>
      <c r="D32" s="1" t="e">
        <f>#REF!='0910 Apr 13 BPBG'!BX32</f>
        <v>#REF!</v>
      </c>
      <c r="E32" s="1" t="b">
        <f>'0910 Apr13 G'!Q32='0910 Apr 13 BPBG'!BX32</f>
        <v>1</v>
      </c>
      <c r="G32" t="e">
        <f>SUMIF('0910 Apr 13 BPBG'!$V$3:$AV$3,'Cross Check'!G$4,'0910 Apr 13 BPBG'!$V32:$AV32)=#REF!</f>
        <v>#REF!</v>
      </c>
      <c r="H32" t="e">
        <f>SUMIF('0910 Apr 13 BPBG'!$V$3:$AV$3,'Cross Check'!H$4,'0910 Apr 13 BPBG'!$V32:$AV32)=#REF!</f>
        <v>#REF!</v>
      </c>
      <c r="I32" t="e">
        <f>SUMIF('0910 Apr 13 BPBG'!$V$3:$AV$3,'Cross Check'!I$4,'0910 Apr 13 BPBG'!$V32:$AV32)=#REF!</f>
        <v>#REF!</v>
      </c>
      <c r="J32" t="e">
        <f>SUMIF('0910 Apr 13 BPBG'!$V$3:$AV$3,'Cross Check'!J$4,'0910 Apr 13 BPBG'!$V32:$AV32)=#REF!</f>
        <v>#REF!</v>
      </c>
      <c r="K32" t="e">
        <f>SUMIF('0910 Apr 13 BPBG'!$V$3:$AV$3,'Cross Check'!K$4,'0910 Apr 13 BPBG'!$V32:$AV32)=#REF!</f>
        <v>#REF!</v>
      </c>
      <c r="L32" t="e">
        <f>SUMIF('0910 Apr 13 BPBG'!$V$3:$AV$3,'Cross Check'!L$4,'0910 Apr 13 BPBG'!$V32:$AV32)=#REF!</f>
        <v>#REF!</v>
      </c>
      <c r="M32" t="e">
        <f>SUMIF('0910 Apr 13 BPBG'!$V$3:$AV$3,'Cross Check'!M$4,'0910 Apr 13 BPBG'!$V32:$AV32)=#REF!</f>
        <v>#REF!</v>
      </c>
      <c r="N32" t="e">
        <f>SUMIF('0910 Apr 13 BPBG'!$V$3:$AV$3,'Cross Check'!N$4,'0910 Apr 13 BPBG'!$V32:$AV32)=#REF!</f>
        <v>#REF!</v>
      </c>
      <c r="O32" t="e">
        <f>SUMIF('0910 Apr 13 BPBG'!$V$3:$AV$3,'Cross Check'!O$4,'0910 Apr 13 BPBG'!$V32:$AV32)=#REF!</f>
        <v>#REF!</v>
      </c>
      <c r="P32" t="e">
        <f>SUMIF('0910 Apr 13 BPBG'!$V$3:$AV$3,'Cross Check'!P$4,'0910 Apr 13 BPBG'!$V32:$AV32)=#REF!</f>
        <v>#REF!</v>
      </c>
      <c r="R32" s="4" t="b">
        <f>SUMIF('0910 Apr 13 BPBG'!$V$2:$AV$2,'Cross Check'!R$4,'0910 Apr 13 BPBG'!$V32:$AV32)='0910 Apr13 G'!C32</f>
        <v>0</v>
      </c>
      <c r="S32" s="4" t="b">
        <f>SUMIF('0910 Apr 13 BPBG'!$V$2:$AV$2,'Cross Check'!S$4,'0910 Apr 13 BPBG'!$V32:$AV32)='0910 Apr13 G'!D32</f>
        <v>0</v>
      </c>
      <c r="T32" s="4" t="b">
        <f>SUMIF('0910 Apr 13 BPBG'!$V$2:$AV$2,'Cross Check'!T$4,'0910 Apr 13 BPBG'!$V32:$AV32)='0910 Apr13 G'!E32</f>
        <v>0</v>
      </c>
      <c r="U32" s="4" t="b">
        <f>SUMIF('0910 Apr 13 BPBG'!$V$2:$AV$2,'Cross Check'!U$4,'0910 Apr 13 BPBG'!$V32:$AV32)='0910 Apr13 G'!F32</f>
        <v>0</v>
      </c>
      <c r="V32" s="4" t="b">
        <f>SUMIF('0910 Apr 13 BPBG'!$V$2:$AV$2,'Cross Check'!V$4,'0910 Apr 13 BPBG'!$V32:$AV32)='0910 Apr13 G'!G32</f>
        <v>0</v>
      </c>
      <c r="W32" s="4" t="b">
        <f>SUMIF('0910 Apr 13 BPBG'!$V$2:$AV$2,'Cross Check'!W$4,'0910 Apr 13 BPBG'!$V32:$AV32)='0910 Apr13 G'!H32</f>
        <v>0</v>
      </c>
      <c r="X32" s="4" t="b">
        <f>SUMIF('0910 Apr 13 BPBG'!$V$2:$AV$2,'Cross Check'!X$4,'0910 Apr 13 BPBG'!$V32:$AV32)='0910 Apr13 G'!I32</f>
        <v>0</v>
      </c>
      <c r="Y32" s="4" t="b">
        <f>SUMIF('0910 Apr 13 BPBG'!$V$2:$AV$2,'Cross Check'!Y$4,'0910 Apr 13 BPBG'!$V32:$AV32)='0910 Apr13 G'!J32</f>
        <v>0</v>
      </c>
      <c r="Z32" s="4" t="b">
        <f>SUMIF('0910 Apr 13 BPBG'!$V$2:$AV$2,'Cross Check'!Z$4,'0910 Apr 13 BPBG'!$V32:$AV32)='0910 Apr13 G'!K32</f>
        <v>0</v>
      </c>
      <c r="AA32" s="4" t="b">
        <f>SUMIF('0910 Apr 13 BPBG'!$V$2:$AV$2,'Cross Check'!AA$4,'0910 Apr 13 BPBG'!$V32:$AV32)='0910 Apr13 G'!L32</f>
        <v>0</v>
      </c>
      <c r="AB32" s="4" t="b">
        <f>SUMIF('0910 Apr 13 BPBG'!$V$2:$AV$2,'Cross Check'!AB$4,'0910 Apr 13 BPBG'!$V32:$AV32)='0910 Apr13 G'!M32</f>
        <v>0</v>
      </c>
      <c r="AC32" s="4" t="b">
        <f>SUMIF('0910 Apr 13 BPBG'!$V$2:$AV$2,'Cross Check'!AC$4,'0910 Apr 13 BPBG'!$V32:$AV32)='0910 Apr13 G'!N32</f>
        <v>0</v>
      </c>
      <c r="AD32" s="4" t="b">
        <f>SUMIF('0910 Apr 13 BPBG'!$V$2:$AV$2,'Cross Check'!AD$4,'0910 Apr 13 BPBG'!$V32:$AV32)='0910 Apr13 G'!O32</f>
        <v>0</v>
      </c>
      <c r="AE32" s="4" t="b">
        <f>SUMIF('0910 Apr 13 BPBG'!$V$2:$AV$2,'Cross Check'!AE$4,'0910 Apr 13 BPBG'!$V32:$AV32)='0910 Apr13 G'!P32</f>
        <v>0</v>
      </c>
      <c r="AG32" t="e">
        <f>#REF!=#REF!</f>
        <v>#REF!</v>
      </c>
      <c r="AH32" t="e">
        <f>#REF!=#REF!</f>
        <v>#REF!</v>
      </c>
      <c r="AI32" t="e">
        <f>#REF!=#REF!</f>
        <v>#REF!</v>
      </c>
      <c r="AJ32" t="e">
        <f>#REF!=#REF!</f>
        <v>#REF!</v>
      </c>
      <c r="AK32" s="40" t="e">
        <f>#REF!=#REF!</f>
        <v>#REF!</v>
      </c>
      <c r="AL32" t="e">
        <f>#REF!=#REF!</f>
        <v>#REF!</v>
      </c>
      <c r="AM32" t="e">
        <f>#REF!=#REF!</f>
        <v>#REF!</v>
      </c>
      <c r="AN32" t="e">
        <f>#REF!=#REF!</f>
        <v>#REF!</v>
      </c>
      <c r="AO32" t="e">
        <f>#REF!=#REF!</f>
        <v>#REF!</v>
      </c>
      <c r="AP32" t="e">
        <f>#REF!=#REF!</f>
        <v>#REF!</v>
      </c>
    </row>
    <row r="33" spans="1:42" ht="15">
      <c r="A33">
        <v>29</v>
      </c>
      <c r="B33" t="s">
        <v>30</v>
      </c>
      <c r="C33" s="1" t="e">
        <f>'0910 Apr13 G'!Q33=#REF!</f>
        <v>#REF!</v>
      </c>
      <c r="D33" s="1" t="e">
        <f>#REF!='0910 Apr 13 BPBG'!BX33</f>
        <v>#REF!</v>
      </c>
      <c r="E33" s="1" t="b">
        <f>'0910 Apr13 G'!Q33='0910 Apr 13 BPBG'!BX33</f>
        <v>1</v>
      </c>
      <c r="G33" t="e">
        <f>SUMIF('0910 Apr 13 BPBG'!$V$3:$AV$3,'Cross Check'!G$4,'0910 Apr 13 BPBG'!$V33:$AV33)=#REF!</f>
        <v>#REF!</v>
      </c>
      <c r="H33" t="e">
        <f>SUMIF('0910 Apr 13 BPBG'!$V$3:$AV$3,'Cross Check'!H$4,'0910 Apr 13 BPBG'!$V33:$AV33)=#REF!</f>
        <v>#REF!</v>
      </c>
      <c r="I33" t="e">
        <f>SUMIF('0910 Apr 13 BPBG'!$V$3:$AV$3,'Cross Check'!I$4,'0910 Apr 13 BPBG'!$V33:$AV33)=#REF!</f>
        <v>#REF!</v>
      </c>
      <c r="J33" t="e">
        <f>SUMIF('0910 Apr 13 BPBG'!$V$3:$AV$3,'Cross Check'!J$4,'0910 Apr 13 BPBG'!$V33:$AV33)=#REF!</f>
        <v>#REF!</v>
      </c>
      <c r="K33" t="e">
        <f>SUMIF('0910 Apr 13 BPBG'!$V$3:$AV$3,'Cross Check'!K$4,'0910 Apr 13 BPBG'!$V33:$AV33)=#REF!</f>
        <v>#REF!</v>
      </c>
      <c r="L33" t="e">
        <f>SUMIF('0910 Apr 13 BPBG'!$V$3:$AV$3,'Cross Check'!L$4,'0910 Apr 13 BPBG'!$V33:$AV33)=#REF!</f>
        <v>#REF!</v>
      </c>
      <c r="M33" t="e">
        <f>SUMIF('0910 Apr 13 BPBG'!$V$3:$AV$3,'Cross Check'!M$4,'0910 Apr 13 BPBG'!$V33:$AV33)=#REF!</f>
        <v>#REF!</v>
      </c>
      <c r="N33" t="e">
        <f>SUMIF('0910 Apr 13 BPBG'!$V$3:$AV$3,'Cross Check'!N$4,'0910 Apr 13 BPBG'!$V33:$AV33)=#REF!</f>
        <v>#REF!</v>
      </c>
      <c r="O33" t="e">
        <f>SUMIF('0910 Apr 13 BPBG'!$V$3:$AV$3,'Cross Check'!O$4,'0910 Apr 13 BPBG'!$V33:$AV33)=#REF!</f>
        <v>#REF!</v>
      </c>
      <c r="P33" t="e">
        <f>SUMIF('0910 Apr 13 BPBG'!$V$3:$AV$3,'Cross Check'!P$4,'0910 Apr 13 BPBG'!$V33:$AV33)=#REF!</f>
        <v>#REF!</v>
      </c>
      <c r="R33" s="4" t="b">
        <f>SUMIF('0910 Apr 13 BPBG'!$V$2:$AV$2,'Cross Check'!R$4,'0910 Apr 13 BPBG'!$V33:$AV33)='0910 Apr13 G'!C33</f>
        <v>0</v>
      </c>
      <c r="S33" s="4" t="b">
        <f>SUMIF('0910 Apr 13 BPBG'!$V$2:$AV$2,'Cross Check'!S$4,'0910 Apr 13 BPBG'!$V33:$AV33)='0910 Apr13 G'!D33</f>
        <v>0</v>
      </c>
      <c r="T33" s="4" t="b">
        <f>SUMIF('0910 Apr 13 BPBG'!$V$2:$AV$2,'Cross Check'!T$4,'0910 Apr 13 BPBG'!$V33:$AV33)='0910 Apr13 G'!E33</f>
        <v>0</v>
      </c>
      <c r="U33" s="4" t="b">
        <f>SUMIF('0910 Apr 13 BPBG'!$V$2:$AV$2,'Cross Check'!U$4,'0910 Apr 13 BPBG'!$V33:$AV33)='0910 Apr13 G'!F33</f>
        <v>0</v>
      </c>
      <c r="V33" s="4" t="b">
        <f>SUMIF('0910 Apr 13 BPBG'!$V$2:$AV$2,'Cross Check'!V$4,'0910 Apr 13 BPBG'!$V33:$AV33)='0910 Apr13 G'!G33</f>
        <v>0</v>
      </c>
      <c r="W33" s="4" t="b">
        <f>SUMIF('0910 Apr 13 BPBG'!$V$2:$AV$2,'Cross Check'!W$4,'0910 Apr 13 BPBG'!$V33:$AV33)='0910 Apr13 G'!H33</f>
        <v>0</v>
      </c>
      <c r="X33" s="4" t="b">
        <f>SUMIF('0910 Apr 13 BPBG'!$V$2:$AV$2,'Cross Check'!X$4,'0910 Apr 13 BPBG'!$V33:$AV33)='0910 Apr13 G'!I33</f>
        <v>0</v>
      </c>
      <c r="Y33" s="4" t="b">
        <f>SUMIF('0910 Apr 13 BPBG'!$V$2:$AV$2,'Cross Check'!Y$4,'0910 Apr 13 BPBG'!$V33:$AV33)='0910 Apr13 G'!J33</f>
        <v>0</v>
      </c>
      <c r="Z33" s="4" t="b">
        <f>SUMIF('0910 Apr 13 BPBG'!$V$2:$AV$2,'Cross Check'!Z$4,'0910 Apr 13 BPBG'!$V33:$AV33)='0910 Apr13 G'!K33</f>
        <v>0</v>
      </c>
      <c r="AA33" s="4" t="b">
        <f>SUMIF('0910 Apr 13 BPBG'!$V$2:$AV$2,'Cross Check'!AA$4,'0910 Apr 13 BPBG'!$V33:$AV33)='0910 Apr13 G'!L33</f>
        <v>0</v>
      </c>
      <c r="AB33" s="4" t="b">
        <f>SUMIF('0910 Apr 13 BPBG'!$V$2:$AV$2,'Cross Check'!AB$4,'0910 Apr 13 BPBG'!$V33:$AV33)='0910 Apr13 G'!M33</f>
        <v>0</v>
      </c>
      <c r="AC33" s="4" t="b">
        <f>SUMIF('0910 Apr 13 BPBG'!$V$2:$AV$2,'Cross Check'!AC$4,'0910 Apr 13 BPBG'!$V33:$AV33)='0910 Apr13 G'!N33</f>
        <v>0</v>
      </c>
      <c r="AD33" s="4" t="b">
        <f>SUMIF('0910 Apr 13 BPBG'!$V$2:$AV$2,'Cross Check'!AD$4,'0910 Apr 13 BPBG'!$V33:$AV33)='0910 Apr13 G'!O33</f>
        <v>0</v>
      </c>
      <c r="AE33" s="4" t="b">
        <f>SUMIF('0910 Apr 13 BPBG'!$V$2:$AV$2,'Cross Check'!AE$4,'0910 Apr 13 BPBG'!$V33:$AV33)='0910 Apr13 G'!P33</f>
        <v>0</v>
      </c>
      <c r="AG33" t="e">
        <f>#REF!=#REF!</f>
        <v>#REF!</v>
      </c>
      <c r="AH33" t="e">
        <f>#REF!=#REF!</f>
        <v>#REF!</v>
      </c>
      <c r="AI33" t="e">
        <f>#REF!=#REF!</f>
        <v>#REF!</v>
      </c>
      <c r="AJ33" t="e">
        <f>#REF!=#REF!</f>
        <v>#REF!</v>
      </c>
      <c r="AK33" s="40" t="e">
        <f>#REF!=#REF!</f>
        <v>#REF!</v>
      </c>
      <c r="AL33" t="e">
        <f>#REF!=#REF!</f>
        <v>#REF!</v>
      </c>
      <c r="AM33" t="e">
        <f>#REF!=#REF!</f>
        <v>#REF!</v>
      </c>
      <c r="AN33" t="e">
        <f>#REF!=#REF!</f>
        <v>#REF!</v>
      </c>
      <c r="AO33" t="e">
        <f>#REF!=#REF!</f>
        <v>#REF!</v>
      </c>
      <c r="AP33" t="e">
        <f>#REF!=#REF!</f>
        <v>#REF!</v>
      </c>
    </row>
    <row r="34" spans="1:42" ht="15">
      <c r="A34" s="3">
        <v>30</v>
      </c>
      <c r="B34" s="3" t="s">
        <v>31</v>
      </c>
      <c r="C34" s="1" t="e">
        <f>'0910 Apr13 G'!Q34=#REF!</f>
        <v>#REF!</v>
      </c>
      <c r="D34" s="1" t="e">
        <f>#REF!='0910 Apr 13 BPBG'!BX34</f>
        <v>#REF!</v>
      </c>
      <c r="E34" s="1" t="b">
        <f>'0910 Apr13 G'!Q34='0910 Apr 13 BPBG'!BX34</f>
        <v>1</v>
      </c>
      <c r="G34" t="e">
        <f>SUMIF('0910 Apr 13 BPBG'!$V$3:$AV$3,'Cross Check'!G$4,'0910 Apr 13 BPBG'!$V34:$AV34)=#REF!</f>
        <v>#REF!</v>
      </c>
      <c r="H34" t="e">
        <f>SUMIF('0910 Apr 13 BPBG'!$V$3:$AV$3,'Cross Check'!H$4,'0910 Apr 13 BPBG'!$V34:$AV34)=#REF!</f>
        <v>#REF!</v>
      </c>
      <c r="I34" t="e">
        <f>SUMIF('0910 Apr 13 BPBG'!$V$3:$AV$3,'Cross Check'!I$4,'0910 Apr 13 BPBG'!$V34:$AV34)=#REF!</f>
        <v>#REF!</v>
      </c>
      <c r="J34" t="e">
        <f>SUMIF('0910 Apr 13 BPBG'!$V$3:$AV$3,'Cross Check'!J$4,'0910 Apr 13 BPBG'!$V34:$AV34)=#REF!</f>
        <v>#REF!</v>
      </c>
      <c r="K34" t="e">
        <f>SUMIF('0910 Apr 13 BPBG'!$V$3:$AV$3,'Cross Check'!K$4,'0910 Apr 13 BPBG'!$V34:$AV34)=#REF!</f>
        <v>#REF!</v>
      </c>
      <c r="L34" t="e">
        <f>SUMIF('0910 Apr 13 BPBG'!$V$3:$AV$3,'Cross Check'!L$4,'0910 Apr 13 BPBG'!$V34:$AV34)=#REF!</f>
        <v>#REF!</v>
      </c>
      <c r="M34" t="e">
        <f>SUMIF('0910 Apr 13 BPBG'!$V$3:$AV$3,'Cross Check'!M$4,'0910 Apr 13 BPBG'!$V34:$AV34)=#REF!</f>
        <v>#REF!</v>
      </c>
      <c r="N34" t="e">
        <f>SUMIF('0910 Apr 13 BPBG'!$V$3:$AV$3,'Cross Check'!N$4,'0910 Apr 13 BPBG'!$V34:$AV34)=#REF!</f>
        <v>#REF!</v>
      </c>
      <c r="O34" t="e">
        <f>SUMIF('0910 Apr 13 BPBG'!$V$3:$AV$3,'Cross Check'!O$4,'0910 Apr 13 BPBG'!$V34:$AV34)=#REF!</f>
        <v>#REF!</v>
      </c>
      <c r="P34" t="e">
        <f>SUMIF('0910 Apr 13 BPBG'!$V$3:$AV$3,'Cross Check'!P$4,'0910 Apr 13 BPBG'!$V34:$AV34)=#REF!</f>
        <v>#REF!</v>
      </c>
      <c r="R34" s="4" t="b">
        <f>SUMIF('0910 Apr 13 BPBG'!$V$2:$AV$2,'Cross Check'!R$4,'0910 Apr 13 BPBG'!$V34:$AV34)='0910 Apr13 G'!C34</f>
        <v>0</v>
      </c>
      <c r="S34" s="4" t="b">
        <f>SUMIF('0910 Apr 13 BPBG'!$V$2:$AV$2,'Cross Check'!S$4,'0910 Apr 13 BPBG'!$V34:$AV34)='0910 Apr13 G'!D34</f>
        <v>0</v>
      </c>
      <c r="T34" s="4" t="b">
        <f>SUMIF('0910 Apr 13 BPBG'!$V$2:$AV$2,'Cross Check'!T$4,'0910 Apr 13 BPBG'!$V34:$AV34)='0910 Apr13 G'!E34</f>
        <v>0</v>
      </c>
      <c r="U34" s="4" t="b">
        <f>SUMIF('0910 Apr 13 BPBG'!$V$2:$AV$2,'Cross Check'!U$4,'0910 Apr 13 BPBG'!$V34:$AV34)='0910 Apr13 G'!F34</f>
        <v>0</v>
      </c>
      <c r="V34" s="4" t="b">
        <f>SUMIF('0910 Apr 13 BPBG'!$V$2:$AV$2,'Cross Check'!V$4,'0910 Apr 13 BPBG'!$V34:$AV34)='0910 Apr13 G'!G34</f>
        <v>0</v>
      </c>
      <c r="W34" s="4" t="b">
        <f>SUMIF('0910 Apr 13 BPBG'!$V$2:$AV$2,'Cross Check'!W$4,'0910 Apr 13 BPBG'!$V34:$AV34)='0910 Apr13 G'!H34</f>
        <v>0</v>
      </c>
      <c r="X34" s="4" t="b">
        <f>SUMIF('0910 Apr 13 BPBG'!$V$2:$AV$2,'Cross Check'!X$4,'0910 Apr 13 BPBG'!$V34:$AV34)='0910 Apr13 G'!I34</f>
        <v>0</v>
      </c>
      <c r="Y34" s="4" t="b">
        <f>SUMIF('0910 Apr 13 BPBG'!$V$2:$AV$2,'Cross Check'!Y$4,'0910 Apr 13 BPBG'!$V34:$AV34)='0910 Apr13 G'!J34</f>
        <v>0</v>
      </c>
      <c r="Z34" s="4" t="b">
        <f>SUMIF('0910 Apr 13 BPBG'!$V$2:$AV$2,'Cross Check'!Z$4,'0910 Apr 13 BPBG'!$V34:$AV34)='0910 Apr13 G'!K34</f>
        <v>0</v>
      </c>
      <c r="AA34" s="4" t="b">
        <f>SUMIF('0910 Apr 13 BPBG'!$V$2:$AV$2,'Cross Check'!AA$4,'0910 Apr 13 BPBG'!$V34:$AV34)='0910 Apr13 G'!L34</f>
        <v>0</v>
      </c>
      <c r="AB34" s="4" t="b">
        <f>SUMIF('0910 Apr 13 BPBG'!$V$2:$AV$2,'Cross Check'!AB$4,'0910 Apr 13 BPBG'!$V34:$AV34)='0910 Apr13 G'!M34</f>
        <v>0</v>
      </c>
      <c r="AC34" s="4" t="b">
        <f>SUMIF('0910 Apr 13 BPBG'!$V$2:$AV$2,'Cross Check'!AC$4,'0910 Apr 13 BPBG'!$V34:$AV34)='0910 Apr13 G'!N34</f>
        <v>0</v>
      </c>
      <c r="AD34" s="4" t="b">
        <f>SUMIF('0910 Apr 13 BPBG'!$V$2:$AV$2,'Cross Check'!AD$4,'0910 Apr 13 BPBG'!$V34:$AV34)='0910 Apr13 G'!O34</f>
        <v>0</v>
      </c>
      <c r="AE34" s="4" t="b">
        <f>SUMIF('0910 Apr 13 BPBG'!$V$2:$AV$2,'Cross Check'!AE$4,'0910 Apr 13 BPBG'!$V34:$AV34)='0910 Apr13 G'!P34</f>
        <v>0</v>
      </c>
      <c r="AG34" t="e">
        <f>#REF!=#REF!</f>
        <v>#REF!</v>
      </c>
      <c r="AH34" t="e">
        <f>#REF!=#REF!</f>
        <v>#REF!</v>
      </c>
      <c r="AI34" t="e">
        <f>#REF!=#REF!</f>
        <v>#REF!</v>
      </c>
      <c r="AJ34" t="e">
        <f>#REF!=#REF!</f>
        <v>#REF!</v>
      </c>
      <c r="AK34" s="40" t="e">
        <f>#REF!=#REF!</f>
        <v>#REF!</v>
      </c>
      <c r="AL34" t="e">
        <f>#REF!=#REF!</f>
        <v>#REF!</v>
      </c>
      <c r="AM34" t="e">
        <f>#REF!=#REF!</f>
        <v>#REF!</v>
      </c>
      <c r="AN34" t="e">
        <f>#REF!=#REF!</f>
        <v>#REF!</v>
      </c>
      <c r="AO34" t="e">
        <f>#REF!=#REF!</f>
        <v>#REF!</v>
      </c>
      <c r="AP34" t="e">
        <f>#REF!=#REF!</f>
        <v>#REF!</v>
      </c>
    </row>
    <row r="35" spans="1:42" ht="15">
      <c r="A35">
        <v>31</v>
      </c>
      <c r="B35" t="s">
        <v>32</v>
      </c>
      <c r="C35" s="1" t="e">
        <f>'0910 Apr13 G'!Q35=#REF!</f>
        <v>#REF!</v>
      </c>
      <c r="D35" s="1" t="e">
        <f>#REF!='0910 Apr 13 BPBG'!BX35</f>
        <v>#REF!</v>
      </c>
      <c r="E35" s="1" t="b">
        <f>'0910 Apr13 G'!Q35='0910 Apr 13 BPBG'!BX35</f>
        <v>1</v>
      </c>
      <c r="G35" t="e">
        <f>SUMIF('0910 Apr 13 BPBG'!$V$3:$AV$3,'Cross Check'!G$4,'0910 Apr 13 BPBG'!$V35:$AV35)=#REF!</f>
        <v>#REF!</v>
      </c>
      <c r="H35" t="e">
        <f>SUMIF('0910 Apr 13 BPBG'!$V$3:$AV$3,'Cross Check'!H$4,'0910 Apr 13 BPBG'!$V35:$AV35)=#REF!</f>
        <v>#REF!</v>
      </c>
      <c r="I35" t="e">
        <f>SUMIF('0910 Apr 13 BPBG'!$V$3:$AV$3,'Cross Check'!I$4,'0910 Apr 13 BPBG'!$V35:$AV35)=#REF!</f>
        <v>#REF!</v>
      </c>
      <c r="J35" t="e">
        <f>SUMIF('0910 Apr 13 BPBG'!$V$3:$AV$3,'Cross Check'!J$4,'0910 Apr 13 BPBG'!$V35:$AV35)=#REF!</f>
        <v>#REF!</v>
      </c>
      <c r="K35" t="e">
        <f>SUMIF('0910 Apr 13 BPBG'!$V$3:$AV$3,'Cross Check'!K$4,'0910 Apr 13 BPBG'!$V35:$AV35)=#REF!</f>
        <v>#REF!</v>
      </c>
      <c r="L35" t="e">
        <f>SUMIF('0910 Apr 13 BPBG'!$V$3:$AV$3,'Cross Check'!L$4,'0910 Apr 13 BPBG'!$V35:$AV35)=#REF!</f>
        <v>#REF!</v>
      </c>
      <c r="M35" t="e">
        <f>SUMIF('0910 Apr 13 BPBG'!$V$3:$AV$3,'Cross Check'!M$4,'0910 Apr 13 BPBG'!$V35:$AV35)=#REF!</f>
        <v>#REF!</v>
      </c>
      <c r="N35" t="e">
        <f>SUMIF('0910 Apr 13 BPBG'!$V$3:$AV$3,'Cross Check'!N$4,'0910 Apr 13 BPBG'!$V35:$AV35)=#REF!</f>
        <v>#REF!</v>
      </c>
      <c r="O35" t="e">
        <f>SUMIF('0910 Apr 13 BPBG'!$V$3:$AV$3,'Cross Check'!O$4,'0910 Apr 13 BPBG'!$V35:$AV35)=#REF!</f>
        <v>#REF!</v>
      </c>
      <c r="P35" t="e">
        <f>SUMIF('0910 Apr 13 BPBG'!$V$3:$AV$3,'Cross Check'!P$4,'0910 Apr 13 BPBG'!$V35:$AV35)=#REF!</f>
        <v>#REF!</v>
      </c>
      <c r="R35" s="4" t="b">
        <f>SUMIF('0910 Apr 13 BPBG'!$V$2:$AV$2,'Cross Check'!R$4,'0910 Apr 13 BPBG'!$V35:$AV35)='0910 Apr13 G'!C35</f>
        <v>0</v>
      </c>
      <c r="S35" s="4" t="b">
        <f>SUMIF('0910 Apr 13 BPBG'!$V$2:$AV$2,'Cross Check'!S$4,'0910 Apr 13 BPBG'!$V35:$AV35)='0910 Apr13 G'!D35</f>
        <v>0</v>
      </c>
      <c r="T35" s="4" t="b">
        <f>SUMIF('0910 Apr 13 BPBG'!$V$2:$AV$2,'Cross Check'!T$4,'0910 Apr 13 BPBG'!$V35:$AV35)='0910 Apr13 G'!E35</f>
        <v>0</v>
      </c>
      <c r="U35" s="4" t="b">
        <f>SUMIF('0910 Apr 13 BPBG'!$V$2:$AV$2,'Cross Check'!U$4,'0910 Apr 13 BPBG'!$V35:$AV35)='0910 Apr13 G'!F35</f>
        <v>0</v>
      </c>
      <c r="V35" s="4" t="b">
        <f>SUMIF('0910 Apr 13 BPBG'!$V$2:$AV$2,'Cross Check'!V$4,'0910 Apr 13 BPBG'!$V35:$AV35)='0910 Apr13 G'!G35</f>
        <v>0</v>
      </c>
      <c r="W35" s="4" t="b">
        <f>SUMIF('0910 Apr 13 BPBG'!$V$2:$AV$2,'Cross Check'!W$4,'0910 Apr 13 BPBG'!$V35:$AV35)='0910 Apr13 G'!H35</f>
        <v>0</v>
      </c>
      <c r="X35" s="4" t="b">
        <f>SUMIF('0910 Apr 13 BPBG'!$V$2:$AV$2,'Cross Check'!X$4,'0910 Apr 13 BPBG'!$V35:$AV35)='0910 Apr13 G'!I35</f>
        <v>0</v>
      </c>
      <c r="Y35" s="4" t="b">
        <f>SUMIF('0910 Apr 13 BPBG'!$V$2:$AV$2,'Cross Check'!Y$4,'0910 Apr 13 BPBG'!$V35:$AV35)='0910 Apr13 G'!J35</f>
        <v>0</v>
      </c>
      <c r="Z35" s="4" t="b">
        <f>SUMIF('0910 Apr 13 BPBG'!$V$2:$AV$2,'Cross Check'!Z$4,'0910 Apr 13 BPBG'!$V35:$AV35)='0910 Apr13 G'!K35</f>
        <v>0</v>
      </c>
      <c r="AA35" s="4" t="b">
        <f>SUMIF('0910 Apr 13 BPBG'!$V$2:$AV$2,'Cross Check'!AA$4,'0910 Apr 13 BPBG'!$V35:$AV35)='0910 Apr13 G'!L35</f>
        <v>0</v>
      </c>
      <c r="AB35" s="4" t="b">
        <f>SUMIF('0910 Apr 13 BPBG'!$V$2:$AV$2,'Cross Check'!AB$4,'0910 Apr 13 BPBG'!$V35:$AV35)='0910 Apr13 G'!M35</f>
        <v>0</v>
      </c>
      <c r="AC35" s="4" t="b">
        <f>SUMIF('0910 Apr 13 BPBG'!$V$2:$AV$2,'Cross Check'!AC$4,'0910 Apr 13 BPBG'!$V35:$AV35)='0910 Apr13 G'!N35</f>
        <v>0</v>
      </c>
      <c r="AD35" s="4" t="b">
        <f>SUMIF('0910 Apr 13 BPBG'!$V$2:$AV$2,'Cross Check'!AD$4,'0910 Apr 13 BPBG'!$V35:$AV35)='0910 Apr13 G'!O35</f>
        <v>0</v>
      </c>
      <c r="AE35" s="4" t="b">
        <f>SUMIF('0910 Apr 13 BPBG'!$V$2:$AV$2,'Cross Check'!AE$4,'0910 Apr 13 BPBG'!$V35:$AV35)='0910 Apr13 G'!P35</f>
        <v>0</v>
      </c>
      <c r="AG35" t="e">
        <f>#REF!=#REF!</f>
        <v>#REF!</v>
      </c>
      <c r="AH35" t="e">
        <f>#REF!=#REF!</f>
        <v>#REF!</v>
      </c>
      <c r="AI35" t="e">
        <f>#REF!=#REF!</f>
        <v>#REF!</v>
      </c>
      <c r="AJ35" t="e">
        <f>#REF!=#REF!</f>
        <v>#REF!</v>
      </c>
      <c r="AK35" s="40" t="e">
        <f>#REF!=#REF!</f>
        <v>#REF!</v>
      </c>
      <c r="AL35" t="e">
        <f>#REF!=#REF!</f>
        <v>#REF!</v>
      </c>
      <c r="AM35" t="e">
        <f>#REF!=#REF!</f>
        <v>#REF!</v>
      </c>
      <c r="AN35" t="e">
        <f>#REF!=#REF!</f>
        <v>#REF!</v>
      </c>
      <c r="AO35" t="e">
        <f>#REF!=#REF!</f>
        <v>#REF!</v>
      </c>
      <c r="AP35" t="e">
        <f>#REF!=#REF!</f>
        <v>#REF!</v>
      </c>
    </row>
    <row r="36" spans="1:42" ht="15">
      <c r="A36">
        <v>32</v>
      </c>
      <c r="B36" t="s">
        <v>33</v>
      </c>
      <c r="C36" s="1" t="e">
        <f>'0910 Apr13 G'!Q36=#REF!</f>
        <v>#REF!</v>
      </c>
      <c r="D36" s="1" t="e">
        <f>#REF!='0910 Apr 13 BPBG'!BX36</f>
        <v>#REF!</v>
      </c>
      <c r="E36" s="1" t="b">
        <f>'0910 Apr13 G'!Q36='0910 Apr 13 BPBG'!BX36</f>
        <v>1</v>
      </c>
      <c r="G36" t="e">
        <f>SUMIF('0910 Apr 13 BPBG'!$V$3:$AV$3,'Cross Check'!G$4,'0910 Apr 13 BPBG'!$V36:$AV36)=#REF!</f>
        <v>#REF!</v>
      </c>
      <c r="H36" t="e">
        <f>SUMIF('0910 Apr 13 BPBG'!$V$3:$AV$3,'Cross Check'!H$4,'0910 Apr 13 BPBG'!$V36:$AV36)=#REF!</f>
        <v>#REF!</v>
      </c>
      <c r="I36" t="e">
        <f>SUMIF('0910 Apr 13 BPBG'!$V$3:$AV$3,'Cross Check'!I$4,'0910 Apr 13 BPBG'!$V36:$AV36)=#REF!</f>
        <v>#REF!</v>
      </c>
      <c r="J36" t="e">
        <f>SUMIF('0910 Apr 13 BPBG'!$V$3:$AV$3,'Cross Check'!J$4,'0910 Apr 13 BPBG'!$V36:$AV36)=#REF!</f>
        <v>#REF!</v>
      </c>
      <c r="K36" t="e">
        <f>SUMIF('0910 Apr 13 BPBG'!$V$3:$AV$3,'Cross Check'!K$4,'0910 Apr 13 BPBG'!$V36:$AV36)=#REF!</f>
        <v>#REF!</v>
      </c>
      <c r="L36" t="e">
        <f>SUMIF('0910 Apr 13 BPBG'!$V$3:$AV$3,'Cross Check'!L$4,'0910 Apr 13 BPBG'!$V36:$AV36)=#REF!</f>
        <v>#REF!</v>
      </c>
      <c r="M36" t="e">
        <f>SUMIF('0910 Apr 13 BPBG'!$V$3:$AV$3,'Cross Check'!M$4,'0910 Apr 13 BPBG'!$V36:$AV36)=#REF!</f>
        <v>#REF!</v>
      </c>
      <c r="N36" t="e">
        <f>SUMIF('0910 Apr 13 BPBG'!$V$3:$AV$3,'Cross Check'!N$4,'0910 Apr 13 BPBG'!$V36:$AV36)=#REF!</f>
        <v>#REF!</v>
      </c>
      <c r="O36" t="e">
        <f>SUMIF('0910 Apr 13 BPBG'!$V$3:$AV$3,'Cross Check'!O$4,'0910 Apr 13 BPBG'!$V36:$AV36)=#REF!</f>
        <v>#REF!</v>
      </c>
      <c r="P36" t="e">
        <f>SUMIF('0910 Apr 13 BPBG'!$V$3:$AV$3,'Cross Check'!P$4,'0910 Apr 13 BPBG'!$V36:$AV36)=#REF!</f>
        <v>#REF!</v>
      </c>
      <c r="R36" s="4" t="b">
        <f>SUMIF('0910 Apr 13 BPBG'!$V$2:$AV$2,'Cross Check'!R$4,'0910 Apr 13 BPBG'!$V36:$AV36)='0910 Apr13 G'!C36</f>
        <v>0</v>
      </c>
      <c r="S36" s="4" t="b">
        <f>SUMIF('0910 Apr 13 BPBG'!$V$2:$AV$2,'Cross Check'!S$4,'0910 Apr 13 BPBG'!$V36:$AV36)='0910 Apr13 G'!D36</f>
        <v>0</v>
      </c>
      <c r="T36" s="4" t="b">
        <f>SUMIF('0910 Apr 13 BPBG'!$V$2:$AV$2,'Cross Check'!T$4,'0910 Apr 13 BPBG'!$V36:$AV36)='0910 Apr13 G'!E36</f>
        <v>0</v>
      </c>
      <c r="U36" s="4" t="b">
        <f>SUMIF('0910 Apr 13 BPBG'!$V$2:$AV$2,'Cross Check'!U$4,'0910 Apr 13 BPBG'!$V36:$AV36)='0910 Apr13 G'!F36</f>
        <v>0</v>
      </c>
      <c r="V36" s="4" t="b">
        <f>SUMIF('0910 Apr 13 BPBG'!$V$2:$AV$2,'Cross Check'!V$4,'0910 Apr 13 BPBG'!$V36:$AV36)='0910 Apr13 G'!G36</f>
        <v>0</v>
      </c>
      <c r="W36" s="4" t="b">
        <f>SUMIF('0910 Apr 13 BPBG'!$V$2:$AV$2,'Cross Check'!W$4,'0910 Apr 13 BPBG'!$V36:$AV36)='0910 Apr13 G'!H36</f>
        <v>0</v>
      </c>
      <c r="X36" s="4" t="b">
        <f>SUMIF('0910 Apr 13 BPBG'!$V$2:$AV$2,'Cross Check'!X$4,'0910 Apr 13 BPBG'!$V36:$AV36)='0910 Apr13 G'!I36</f>
        <v>0</v>
      </c>
      <c r="Y36" s="4" t="b">
        <f>SUMIF('0910 Apr 13 BPBG'!$V$2:$AV$2,'Cross Check'!Y$4,'0910 Apr 13 BPBG'!$V36:$AV36)='0910 Apr13 G'!J36</f>
        <v>0</v>
      </c>
      <c r="Z36" s="4" t="b">
        <f>SUMIF('0910 Apr 13 BPBG'!$V$2:$AV$2,'Cross Check'!Z$4,'0910 Apr 13 BPBG'!$V36:$AV36)='0910 Apr13 G'!K36</f>
        <v>0</v>
      </c>
      <c r="AA36" s="4" t="b">
        <f>SUMIF('0910 Apr 13 BPBG'!$V$2:$AV$2,'Cross Check'!AA$4,'0910 Apr 13 BPBG'!$V36:$AV36)='0910 Apr13 G'!L36</f>
        <v>0</v>
      </c>
      <c r="AB36" s="4" t="b">
        <f>SUMIF('0910 Apr 13 BPBG'!$V$2:$AV$2,'Cross Check'!AB$4,'0910 Apr 13 BPBG'!$V36:$AV36)='0910 Apr13 G'!M36</f>
        <v>0</v>
      </c>
      <c r="AC36" s="4" t="b">
        <f>SUMIF('0910 Apr 13 BPBG'!$V$2:$AV$2,'Cross Check'!AC$4,'0910 Apr 13 BPBG'!$V36:$AV36)='0910 Apr13 G'!N36</f>
        <v>0</v>
      </c>
      <c r="AD36" s="4" t="b">
        <f>SUMIF('0910 Apr 13 BPBG'!$V$2:$AV$2,'Cross Check'!AD$4,'0910 Apr 13 BPBG'!$V36:$AV36)='0910 Apr13 G'!O36</f>
        <v>0</v>
      </c>
      <c r="AE36" s="4" t="b">
        <f>SUMIF('0910 Apr 13 BPBG'!$V$2:$AV$2,'Cross Check'!AE$4,'0910 Apr 13 BPBG'!$V36:$AV36)='0910 Apr13 G'!P36</f>
        <v>0</v>
      </c>
      <c r="AG36" t="e">
        <f>#REF!=#REF!</f>
        <v>#REF!</v>
      </c>
      <c r="AH36" t="e">
        <f>#REF!=#REF!</f>
        <v>#REF!</v>
      </c>
      <c r="AI36" t="e">
        <f>#REF!=#REF!</f>
        <v>#REF!</v>
      </c>
      <c r="AJ36" t="e">
        <f>#REF!=#REF!</f>
        <v>#REF!</v>
      </c>
      <c r="AK36" s="40" t="e">
        <f>#REF!=#REF!</f>
        <v>#REF!</v>
      </c>
      <c r="AL36" t="e">
        <f>#REF!=#REF!</f>
        <v>#REF!</v>
      </c>
      <c r="AM36" t="e">
        <f>#REF!=#REF!</f>
        <v>#REF!</v>
      </c>
      <c r="AN36" t="e">
        <f>#REF!=#REF!</f>
        <v>#REF!</v>
      </c>
      <c r="AO36" t="e">
        <f>#REF!=#REF!</f>
        <v>#REF!</v>
      </c>
      <c r="AP36" t="e">
        <f>#REF!=#REF!</f>
        <v>#REF!</v>
      </c>
    </row>
    <row r="37" spans="1:42" ht="15">
      <c r="A37">
        <v>33</v>
      </c>
      <c r="B37" t="s">
        <v>34</v>
      </c>
      <c r="C37" s="1" t="e">
        <f>'0910 Apr13 G'!Q37=#REF!</f>
        <v>#REF!</v>
      </c>
      <c r="D37" s="1" t="e">
        <f>#REF!='0910 Apr 13 BPBG'!BX37</f>
        <v>#REF!</v>
      </c>
      <c r="E37" s="1" t="b">
        <f>'0910 Apr13 G'!Q37='0910 Apr 13 BPBG'!BX37</f>
        <v>1</v>
      </c>
      <c r="G37" t="e">
        <f>SUMIF('0910 Apr 13 BPBG'!$V$3:$AV$3,'Cross Check'!G$4,'0910 Apr 13 BPBG'!$V37:$AV37)=#REF!</f>
        <v>#REF!</v>
      </c>
      <c r="H37" t="e">
        <f>SUMIF('0910 Apr 13 BPBG'!$V$3:$AV$3,'Cross Check'!H$4,'0910 Apr 13 BPBG'!$V37:$AV37)=#REF!</f>
        <v>#REF!</v>
      </c>
      <c r="I37" t="e">
        <f>SUMIF('0910 Apr 13 BPBG'!$V$3:$AV$3,'Cross Check'!I$4,'0910 Apr 13 BPBG'!$V37:$AV37)=#REF!</f>
        <v>#REF!</v>
      </c>
      <c r="J37" t="e">
        <f>SUMIF('0910 Apr 13 BPBG'!$V$3:$AV$3,'Cross Check'!J$4,'0910 Apr 13 BPBG'!$V37:$AV37)=#REF!</f>
        <v>#REF!</v>
      </c>
      <c r="K37" t="e">
        <f>SUMIF('0910 Apr 13 BPBG'!$V$3:$AV$3,'Cross Check'!K$4,'0910 Apr 13 BPBG'!$V37:$AV37)=#REF!</f>
        <v>#REF!</v>
      </c>
      <c r="L37" t="e">
        <f>SUMIF('0910 Apr 13 BPBG'!$V$3:$AV$3,'Cross Check'!L$4,'0910 Apr 13 BPBG'!$V37:$AV37)=#REF!</f>
        <v>#REF!</v>
      </c>
      <c r="M37" t="e">
        <f>SUMIF('0910 Apr 13 BPBG'!$V$3:$AV$3,'Cross Check'!M$4,'0910 Apr 13 BPBG'!$V37:$AV37)=#REF!</f>
        <v>#REF!</v>
      </c>
      <c r="N37" t="e">
        <f>SUMIF('0910 Apr 13 BPBG'!$V$3:$AV$3,'Cross Check'!N$4,'0910 Apr 13 BPBG'!$V37:$AV37)=#REF!</f>
        <v>#REF!</v>
      </c>
      <c r="O37" t="e">
        <f>SUMIF('0910 Apr 13 BPBG'!$V$3:$AV$3,'Cross Check'!O$4,'0910 Apr 13 BPBG'!$V37:$AV37)=#REF!</f>
        <v>#REF!</v>
      </c>
      <c r="P37" t="e">
        <f>SUMIF('0910 Apr 13 BPBG'!$V$3:$AV$3,'Cross Check'!P$4,'0910 Apr 13 BPBG'!$V37:$AV37)=#REF!</f>
        <v>#REF!</v>
      </c>
      <c r="R37" s="4" t="b">
        <f>SUMIF('0910 Apr 13 BPBG'!$V$2:$AV$2,'Cross Check'!R$4,'0910 Apr 13 BPBG'!$V37:$AV37)='0910 Apr13 G'!C37</f>
        <v>0</v>
      </c>
      <c r="S37" s="4" t="b">
        <f>SUMIF('0910 Apr 13 BPBG'!$V$2:$AV$2,'Cross Check'!S$4,'0910 Apr 13 BPBG'!$V37:$AV37)='0910 Apr13 G'!D37</f>
        <v>0</v>
      </c>
      <c r="T37" s="4" t="b">
        <f>SUMIF('0910 Apr 13 BPBG'!$V$2:$AV$2,'Cross Check'!T$4,'0910 Apr 13 BPBG'!$V37:$AV37)='0910 Apr13 G'!E37</f>
        <v>0</v>
      </c>
      <c r="U37" s="4" t="b">
        <f>SUMIF('0910 Apr 13 BPBG'!$V$2:$AV$2,'Cross Check'!U$4,'0910 Apr 13 BPBG'!$V37:$AV37)='0910 Apr13 G'!F37</f>
        <v>0</v>
      </c>
      <c r="V37" s="4" t="b">
        <f>SUMIF('0910 Apr 13 BPBG'!$V$2:$AV$2,'Cross Check'!V$4,'0910 Apr 13 BPBG'!$V37:$AV37)='0910 Apr13 G'!G37</f>
        <v>0</v>
      </c>
      <c r="W37" s="4" t="b">
        <f>SUMIF('0910 Apr 13 BPBG'!$V$2:$AV$2,'Cross Check'!W$4,'0910 Apr 13 BPBG'!$V37:$AV37)='0910 Apr13 G'!H37</f>
        <v>0</v>
      </c>
      <c r="X37" s="4" t="b">
        <f>SUMIF('0910 Apr 13 BPBG'!$V$2:$AV$2,'Cross Check'!X$4,'0910 Apr 13 BPBG'!$V37:$AV37)='0910 Apr13 G'!I37</f>
        <v>0</v>
      </c>
      <c r="Y37" s="4" t="b">
        <f>SUMIF('0910 Apr 13 BPBG'!$V$2:$AV$2,'Cross Check'!Y$4,'0910 Apr 13 BPBG'!$V37:$AV37)='0910 Apr13 G'!J37</f>
        <v>0</v>
      </c>
      <c r="Z37" s="4" t="b">
        <f>SUMIF('0910 Apr 13 BPBG'!$V$2:$AV$2,'Cross Check'!Z$4,'0910 Apr 13 BPBG'!$V37:$AV37)='0910 Apr13 G'!K37</f>
        <v>0</v>
      </c>
      <c r="AA37" s="4" t="b">
        <f>SUMIF('0910 Apr 13 BPBG'!$V$2:$AV$2,'Cross Check'!AA$4,'0910 Apr 13 BPBG'!$V37:$AV37)='0910 Apr13 G'!L37</f>
        <v>0</v>
      </c>
      <c r="AB37" s="4" t="b">
        <f>SUMIF('0910 Apr 13 BPBG'!$V$2:$AV$2,'Cross Check'!AB$4,'0910 Apr 13 BPBG'!$V37:$AV37)='0910 Apr13 G'!M37</f>
        <v>0</v>
      </c>
      <c r="AC37" s="4" t="b">
        <f>SUMIF('0910 Apr 13 BPBG'!$V$2:$AV$2,'Cross Check'!AC$4,'0910 Apr 13 BPBG'!$V37:$AV37)='0910 Apr13 G'!N37</f>
        <v>0</v>
      </c>
      <c r="AD37" s="4" t="b">
        <f>SUMIF('0910 Apr 13 BPBG'!$V$2:$AV$2,'Cross Check'!AD$4,'0910 Apr 13 BPBG'!$V37:$AV37)='0910 Apr13 G'!O37</f>
        <v>0</v>
      </c>
      <c r="AE37" s="4" t="b">
        <f>SUMIF('0910 Apr 13 BPBG'!$V$2:$AV$2,'Cross Check'!AE$4,'0910 Apr 13 BPBG'!$V37:$AV37)='0910 Apr13 G'!P37</f>
        <v>0</v>
      </c>
      <c r="AG37" t="e">
        <f>#REF!=#REF!</f>
        <v>#REF!</v>
      </c>
      <c r="AH37" t="e">
        <f>#REF!=#REF!</f>
        <v>#REF!</v>
      </c>
      <c r="AI37" t="e">
        <f>#REF!=#REF!</f>
        <v>#REF!</v>
      </c>
      <c r="AJ37" t="e">
        <f>#REF!=#REF!</f>
        <v>#REF!</v>
      </c>
      <c r="AK37" s="40" t="e">
        <f>#REF!=#REF!</f>
        <v>#REF!</v>
      </c>
      <c r="AL37" t="e">
        <f>#REF!=#REF!</f>
        <v>#REF!</v>
      </c>
      <c r="AM37" t="e">
        <f>#REF!=#REF!</f>
        <v>#REF!</v>
      </c>
      <c r="AN37" t="e">
        <f>#REF!=#REF!</f>
        <v>#REF!</v>
      </c>
      <c r="AO37" t="e">
        <f>#REF!=#REF!</f>
        <v>#REF!</v>
      </c>
      <c r="AP37" t="e">
        <f>#REF!=#REF!</f>
        <v>#REF!</v>
      </c>
    </row>
    <row r="38" spans="1:42" ht="15">
      <c r="A38">
        <v>34</v>
      </c>
      <c r="B38" t="s">
        <v>35</v>
      </c>
      <c r="C38" s="1" t="e">
        <f>'0910 Apr13 G'!Q38=#REF!</f>
        <v>#REF!</v>
      </c>
      <c r="D38" s="1" t="e">
        <f>#REF!='0910 Apr 13 BPBG'!BX38</f>
        <v>#REF!</v>
      </c>
      <c r="E38" s="1" t="b">
        <f>'0910 Apr13 G'!Q38='0910 Apr 13 BPBG'!BX38</f>
        <v>1</v>
      </c>
      <c r="G38" t="e">
        <f>SUMIF('0910 Apr 13 BPBG'!$V$3:$AV$3,'Cross Check'!G$4,'0910 Apr 13 BPBG'!$V38:$AV38)=#REF!</f>
        <v>#REF!</v>
      </c>
      <c r="H38" t="e">
        <f>SUMIF('0910 Apr 13 BPBG'!$V$3:$AV$3,'Cross Check'!H$4,'0910 Apr 13 BPBG'!$V38:$AV38)=#REF!</f>
        <v>#REF!</v>
      </c>
      <c r="I38" t="e">
        <f>SUMIF('0910 Apr 13 BPBG'!$V$3:$AV$3,'Cross Check'!I$4,'0910 Apr 13 BPBG'!$V38:$AV38)=#REF!</f>
        <v>#REF!</v>
      </c>
      <c r="J38" t="e">
        <f>SUMIF('0910 Apr 13 BPBG'!$V$3:$AV$3,'Cross Check'!J$4,'0910 Apr 13 BPBG'!$V38:$AV38)=#REF!</f>
        <v>#REF!</v>
      </c>
      <c r="K38" t="e">
        <f>SUMIF('0910 Apr 13 BPBG'!$V$3:$AV$3,'Cross Check'!K$4,'0910 Apr 13 BPBG'!$V38:$AV38)=#REF!</f>
        <v>#REF!</v>
      </c>
      <c r="L38" t="e">
        <f>SUMIF('0910 Apr 13 BPBG'!$V$3:$AV$3,'Cross Check'!L$4,'0910 Apr 13 BPBG'!$V38:$AV38)=#REF!</f>
        <v>#REF!</v>
      </c>
      <c r="M38" t="e">
        <f>SUMIF('0910 Apr 13 BPBG'!$V$3:$AV$3,'Cross Check'!M$4,'0910 Apr 13 BPBG'!$V38:$AV38)=#REF!</f>
        <v>#REF!</v>
      </c>
      <c r="N38" t="e">
        <f>SUMIF('0910 Apr 13 BPBG'!$V$3:$AV$3,'Cross Check'!N$4,'0910 Apr 13 BPBG'!$V38:$AV38)=#REF!</f>
        <v>#REF!</v>
      </c>
      <c r="O38" t="e">
        <f>SUMIF('0910 Apr 13 BPBG'!$V$3:$AV$3,'Cross Check'!O$4,'0910 Apr 13 BPBG'!$V38:$AV38)=#REF!</f>
        <v>#REF!</v>
      </c>
      <c r="P38" t="e">
        <f>SUMIF('0910 Apr 13 BPBG'!$V$3:$AV$3,'Cross Check'!P$4,'0910 Apr 13 BPBG'!$V38:$AV38)=#REF!</f>
        <v>#REF!</v>
      </c>
      <c r="R38" s="4" t="b">
        <f>SUMIF('0910 Apr 13 BPBG'!$V$2:$AV$2,'Cross Check'!R$4,'0910 Apr 13 BPBG'!$V38:$AV38)='0910 Apr13 G'!C38</f>
        <v>0</v>
      </c>
      <c r="S38" s="4" t="b">
        <f>SUMIF('0910 Apr 13 BPBG'!$V$2:$AV$2,'Cross Check'!S$4,'0910 Apr 13 BPBG'!$V38:$AV38)='0910 Apr13 G'!D38</f>
        <v>0</v>
      </c>
      <c r="T38" s="4" t="b">
        <f>SUMIF('0910 Apr 13 BPBG'!$V$2:$AV$2,'Cross Check'!T$4,'0910 Apr 13 BPBG'!$V38:$AV38)='0910 Apr13 G'!E38</f>
        <v>0</v>
      </c>
      <c r="U38" s="4" t="b">
        <f>SUMIF('0910 Apr 13 BPBG'!$V$2:$AV$2,'Cross Check'!U$4,'0910 Apr 13 BPBG'!$V38:$AV38)='0910 Apr13 G'!F38</f>
        <v>0</v>
      </c>
      <c r="V38" s="4" t="b">
        <f>SUMIF('0910 Apr 13 BPBG'!$V$2:$AV$2,'Cross Check'!V$4,'0910 Apr 13 BPBG'!$V38:$AV38)='0910 Apr13 G'!G38</f>
        <v>0</v>
      </c>
      <c r="W38" s="4" t="b">
        <f>SUMIF('0910 Apr 13 BPBG'!$V$2:$AV$2,'Cross Check'!W$4,'0910 Apr 13 BPBG'!$V38:$AV38)='0910 Apr13 G'!H38</f>
        <v>0</v>
      </c>
      <c r="X38" s="4" t="b">
        <f>SUMIF('0910 Apr 13 BPBG'!$V$2:$AV$2,'Cross Check'!X$4,'0910 Apr 13 BPBG'!$V38:$AV38)='0910 Apr13 G'!I38</f>
        <v>0</v>
      </c>
      <c r="Y38" s="4" t="b">
        <f>SUMIF('0910 Apr 13 BPBG'!$V$2:$AV$2,'Cross Check'!Y$4,'0910 Apr 13 BPBG'!$V38:$AV38)='0910 Apr13 G'!J38</f>
        <v>0</v>
      </c>
      <c r="Z38" s="4" t="b">
        <f>SUMIF('0910 Apr 13 BPBG'!$V$2:$AV$2,'Cross Check'!Z$4,'0910 Apr 13 BPBG'!$V38:$AV38)='0910 Apr13 G'!K38</f>
        <v>0</v>
      </c>
      <c r="AA38" s="4" t="b">
        <f>SUMIF('0910 Apr 13 BPBG'!$V$2:$AV$2,'Cross Check'!AA$4,'0910 Apr 13 BPBG'!$V38:$AV38)='0910 Apr13 G'!L38</f>
        <v>0</v>
      </c>
      <c r="AB38" s="4" t="b">
        <f>SUMIF('0910 Apr 13 BPBG'!$V$2:$AV$2,'Cross Check'!AB$4,'0910 Apr 13 BPBG'!$V38:$AV38)='0910 Apr13 G'!M38</f>
        <v>0</v>
      </c>
      <c r="AC38" s="4" t="b">
        <f>SUMIF('0910 Apr 13 BPBG'!$V$2:$AV$2,'Cross Check'!AC$4,'0910 Apr 13 BPBG'!$V38:$AV38)='0910 Apr13 G'!N38</f>
        <v>0</v>
      </c>
      <c r="AD38" s="4" t="b">
        <f>SUMIF('0910 Apr 13 BPBG'!$V$2:$AV$2,'Cross Check'!AD$4,'0910 Apr 13 BPBG'!$V38:$AV38)='0910 Apr13 G'!O38</f>
        <v>0</v>
      </c>
      <c r="AE38" s="4" t="b">
        <f>SUMIF('0910 Apr 13 BPBG'!$V$2:$AV$2,'Cross Check'!AE$4,'0910 Apr 13 BPBG'!$V38:$AV38)='0910 Apr13 G'!P38</f>
        <v>0</v>
      </c>
      <c r="AG38" t="e">
        <f>#REF!=#REF!</f>
        <v>#REF!</v>
      </c>
      <c r="AH38" t="e">
        <f>#REF!=#REF!</f>
        <v>#REF!</v>
      </c>
      <c r="AI38" t="e">
        <f>#REF!=#REF!</f>
        <v>#REF!</v>
      </c>
      <c r="AJ38" t="e">
        <f>#REF!=#REF!</f>
        <v>#REF!</v>
      </c>
      <c r="AK38" s="40" t="e">
        <f>#REF!=#REF!</f>
        <v>#REF!</v>
      </c>
      <c r="AL38" t="e">
        <f>#REF!=#REF!</f>
        <v>#REF!</v>
      </c>
      <c r="AM38" t="e">
        <f>#REF!=#REF!</f>
        <v>#REF!</v>
      </c>
      <c r="AN38" t="e">
        <f>#REF!=#REF!</f>
        <v>#REF!</v>
      </c>
      <c r="AO38" t="e">
        <f>#REF!=#REF!</f>
        <v>#REF!</v>
      </c>
      <c r="AP38" t="e">
        <f>#REF!=#REF!</f>
        <v>#REF!</v>
      </c>
    </row>
    <row r="39" spans="1:42" ht="15">
      <c r="A39" s="1">
        <v>35</v>
      </c>
      <c r="B39" s="1" t="s">
        <v>36</v>
      </c>
      <c r="C39" s="1" t="e">
        <f>'0910 Apr13 G'!Q39=#REF!</f>
        <v>#REF!</v>
      </c>
      <c r="D39" s="1" t="e">
        <f>#REF!='0910 Apr 13 BPBG'!BX39</f>
        <v>#REF!</v>
      </c>
      <c r="E39" s="1" t="b">
        <f>'0910 Apr13 G'!Q39='0910 Apr 13 BPBG'!BX39</f>
        <v>1</v>
      </c>
      <c r="G39" t="e">
        <f>SUMIF('0910 Apr 13 BPBG'!$V$3:$AV$3,'Cross Check'!G$4,'0910 Apr 13 BPBG'!$V39:$AV39)=#REF!</f>
        <v>#REF!</v>
      </c>
      <c r="H39" t="e">
        <f>SUMIF('0910 Apr 13 BPBG'!$V$3:$AV$3,'Cross Check'!H$4,'0910 Apr 13 BPBG'!$V39:$AV39)=#REF!</f>
        <v>#REF!</v>
      </c>
      <c r="I39" t="e">
        <f>SUMIF('0910 Apr 13 BPBG'!$V$3:$AV$3,'Cross Check'!I$4,'0910 Apr 13 BPBG'!$V39:$AV39)=#REF!</f>
        <v>#REF!</v>
      </c>
      <c r="J39" t="e">
        <f>SUMIF('0910 Apr 13 BPBG'!$V$3:$AV$3,'Cross Check'!J$4,'0910 Apr 13 BPBG'!$V39:$AV39)=#REF!</f>
        <v>#REF!</v>
      </c>
      <c r="K39" t="e">
        <f>SUMIF('0910 Apr 13 BPBG'!$V$3:$AV$3,'Cross Check'!K$4,'0910 Apr 13 BPBG'!$V39:$AV39)=#REF!</f>
        <v>#REF!</v>
      </c>
      <c r="L39" t="e">
        <f>SUMIF('0910 Apr 13 BPBG'!$V$3:$AV$3,'Cross Check'!L$4,'0910 Apr 13 BPBG'!$V39:$AV39)=#REF!</f>
        <v>#REF!</v>
      </c>
      <c r="M39" t="e">
        <f>SUMIF('0910 Apr 13 BPBG'!$V$3:$AV$3,'Cross Check'!M$4,'0910 Apr 13 BPBG'!$V39:$AV39)=#REF!</f>
        <v>#REF!</v>
      </c>
      <c r="N39" t="e">
        <f>SUMIF('0910 Apr 13 BPBG'!$V$3:$AV$3,'Cross Check'!N$4,'0910 Apr 13 BPBG'!$V39:$AV39)=#REF!</f>
        <v>#REF!</v>
      </c>
      <c r="O39" t="e">
        <f>SUMIF('0910 Apr 13 BPBG'!$V$3:$AV$3,'Cross Check'!O$4,'0910 Apr 13 BPBG'!$V39:$AV39)=#REF!</f>
        <v>#REF!</v>
      </c>
      <c r="P39" t="e">
        <f>SUMIF('0910 Apr 13 BPBG'!$V$3:$AV$3,'Cross Check'!P$4,'0910 Apr 13 BPBG'!$V39:$AV39)=#REF!</f>
        <v>#REF!</v>
      </c>
      <c r="R39" s="4" t="b">
        <f>SUMIF('0910 Apr 13 BPBG'!$V$2:$AV$2,'Cross Check'!R$4,'0910 Apr 13 BPBG'!$V39:$AV39)='0910 Apr13 G'!C39</f>
        <v>0</v>
      </c>
      <c r="S39" s="4" t="b">
        <f>SUMIF('0910 Apr 13 BPBG'!$V$2:$AV$2,'Cross Check'!S$4,'0910 Apr 13 BPBG'!$V39:$AV39)='0910 Apr13 G'!D39</f>
        <v>0</v>
      </c>
      <c r="T39" s="4" t="b">
        <f>SUMIF('0910 Apr 13 BPBG'!$V$2:$AV$2,'Cross Check'!T$4,'0910 Apr 13 BPBG'!$V39:$AV39)='0910 Apr13 G'!E39</f>
        <v>0</v>
      </c>
      <c r="U39" s="4" t="b">
        <f>SUMIF('0910 Apr 13 BPBG'!$V$2:$AV$2,'Cross Check'!U$4,'0910 Apr 13 BPBG'!$V39:$AV39)='0910 Apr13 G'!F39</f>
        <v>0</v>
      </c>
      <c r="V39" s="4" t="b">
        <f>SUMIF('0910 Apr 13 BPBG'!$V$2:$AV$2,'Cross Check'!V$4,'0910 Apr 13 BPBG'!$V39:$AV39)='0910 Apr13 G'!G39</f>
        <v>0</v>
      </c>
      <c r="W39" s="4" t="b">
        <f>SUMIF('0910 Apr 13 BPBG'!$V$2:$AV$2,'Cross Check'!W$4,'0910 Apr 13 BPBG'!$V39:$AV39)='0910 Apr13 G'!H39</f>
        <v>0</v>
      </c>
      <c r="X39" s="4" t="b">
        <f>SUMIF('0910 Apr 13 BPBG'!$V$2:$AV$2,'Cross Check'!X$4,'0910 Apr 13 BPBG'!$V39:$AV39)='0910 Apr13 G'!I39</f>
        <v>0</v>
      </c>
      <c r="Y39" s="4" t="b">
        <f>SUMIF('0910 Apr 13 BPBG'!$V$2:$AV$2,'Cross Check'!Y$4,'0910 Apr 13 BPBG'!$V39:$AV39)='0910 Apr13 G'!J39</f>
        <v>0</v>
      </c>
      <c r="Z39" s="4" t="b">
        <f>SUMIF('0910 Apr 13 BPBG'!$V$2:$AV$2,'Cross Check'!Z$4,'0910 Apr 13 BPBG'!$V39:$AV39)='0910 Apr13 G'!K39</f>
        <v>0</v>
      </c>
      <c r="AA39" s="4" t="b">
        <f>SUMIF('0910 Apr 13 BPBG'!$V$2:$AV$2,'Cross Check'!AA$4,'0910 Apr 13 BPBG'!$V39:$AV39)='0910 Apr13 G'!L39</f>
        <v>0</v>
      </c>
      <c r="AB39" s="4" t="b">
        <f>SUMIF('0910 Apr 13 BPBG'!$V$2:$AV$2,'Cross Check'!AB$4,'0910 Apr 13 BPBG'!$V39:$AV39)='0910 Apr13 G'!M39</f>
        <v>0</v>
      </c>
      <c r="AC39" s="4" t="b">
        <f>SUMIF('0910 Apr 13 BPBG'!$V$2:$AV$2,'Cross Check'!AC$4,'0910 Apr 13 BPBG'!$V39:$AV39)='0910 Apr13 G'!N39</f>
        <v>0</v>
      </c>
      <c r="AD39" s="4" t="b">
        <f>SUMIF('0910 Apr 13 BPBG'!$V$2:$AV$2,'Cross Check'!AD$4,'0910 Apr 13 BPBG'!$V39:$AV39)='0910 Apr13 G'!O39</f>
        <v>0</v>
      </c>
      <c r="AE39" s="4" t="b">
        <f>SUMIF('0910 Apr 13 BPBG'!$V$2:$AV$2,'Cross Check'!AE$4,'0910 Apr 13 BPBG'!$V39:$AV39)='0910 Apr13 G'!P39</f>
        <v>0</v>
      </c>
      <c r="AG39" t="e">
        <f>#REF!=#REF!</f>
        <v>#REF!</v>
      </c>
      <c r="AH39" t="e">
        <f>#REF!=#REF!</f>
        <v>#REF!</v>
      </c>
      <c r="AI39" t="e">
        <f>#REF!=#REF!</f>
        <v>#REF!</v>
      </c>
      <c r="AJ39" t="e">
        <f>#REF!=#REF!</f>
        <v>#REF!</v>
      </c>
      <c r="AK39" s="40" t="e">
        <f>#REF!=#REF!</f>
        <v>#REF!</v>
      </c>
      <c r="AL39" t="e">
        <f>#REF!=#REF!</f>
        <v>#REF!</v>
      </c>
      <c r="AM39" t="e">
        <f>#REF!=#REF!</f>
        <v>#REF!</v>
      </c>
      <c r="AN39" t="e">
        <f>#REF!=#REF!</f>
        <v>#REF!</v>
      </c>
      <c r="AO39" t="e">
        <f>#REF!=#REF!</f>
        <v>#REF!</v>
      </c>
      <c r="AP39" t="e">
        <f>#REF!=#REF!</f>
        <v>#REF!</v>
      </c>
    </row>
    <row r="40" spans="1:42" ht="15">
      <c r="A40">
        <v>36</v>
      </c>
      <c r="B40" t="s">
        <v>37</v>
      </c>
      <c r="C40" s="1" t="e">
        <f>'0910 Apr13 G'!Q40=#REF!</f>
        <v>#REF!</v>
      </c>
      <c r="D40" s="1" t="e">
        <f>#REF!='0910 Apr 13 BPBG'!BX40</f>
        <v>#REF!</v>
      </c>
      <c r="E40" s="1" t="b">
        <f>'0910 Apr13 G'!Q40='0910 Apr 13 BPBG'!BX40</f>
        <v>1</v>
      </c>
      <c r="G40" t="e">
        <f>SUMIF('0910 Apr 13 BPBG'!$V$3:$AV$3,'Cross Check'!G$4,'0910 Apr 13 BPBG'!$V40:$AV40)=#REF!</f>
        <v>#REF!</v>
      </c>
      <c r="H40" t="e">
        <f>SUMIF('0910 Apr 13 BPBG'!$V$3:$AV$3,'Cross Check'!H$4,'0910 Apr 13 BPBG'!$V40:$AV40)=#REF!</f>
        <v>#REF!</v>
      </c>
      <c r="I40" t="e">
        <f>SUMIF('0910 Apr 13 BPBG'!$V$3:$AV$3,'Cross Check'!I$4,'0910 Apr 13 BPBG'!$V40:$AV40)=#REF!</f>
        <v>#REF!</v>
      </c>
      <c r="J40" t="e">
        <f>SUMIF('0910 Apr 13 BPBG'!$V$3:$AV$3,'Cross Check'!J$4,'0910 Apr 13 BPBG'!$V40:$AV40)=#REF!</f>
        <v>#REF!</v>
      </c>
      <c r="K40" t="e">
        <f>SUMIF('0910 Apr 13 BPBG'!$V$3:$AV$3,'Cross Check'!K$4,'0910 Apr 13 BPBG'!$V40:$AV40)=#REF!</f>
        <v>#REF!</v>
      </c>
      <c r="L40" t="e">
        <f>SUMIF('0910 Apr 13 BPBG'!$V$3:$AV$3,'Cross Check'!L$4,'0910 Apr 13 BPBG'!$V40:$AV40)=#REF!</f>
        <v>#REF!</v>
      </c>
      <c r="M40" t="e">
        <f>SUMIF('0910 Apr 13 BPBG'!$V$3:$AV$3,'Cross Check'!M$4,'0910 Apr 13 BPBG'!$V40:$AV40)=#REF!</f>
        <v>#REF!</v>
      </c>
      <c r="N40" t="e">
        <f>SUMIF('0910 Apr 13 BPBG'!$V$3:$AV$3,'Cross Check'!N$4,'0910 Apr 13 BPBG'!$V40:$AV40)=#REF!</f>
        <v>#REF!</v>
      </c>
      <c r="O40" t="e">
        <f>SUMIF('0910 Apr 13 BPBG'!$V$3:$AV$3,'Cross Check'!O$4,'0910 Apr 13 BPBG'!$V40:$AV40)=#REF!</f>
        <v>#REF!</v>
      </c>
      <c r="P40" t="e">
        <f>SUMIF('0910 Apr 13 BPBG'!$V$3:$AV$3,'Cross Check'!P$4,'0910 Apr 13 BPBG'!$V40:$AV40)=#REF!</f>
        <v>#REF!</v>
      </c>
      <c r="R40" s="4" t="b">
        <f>SUMIF('0910 Apr 13 BPBG'!$V$2:$AV$2,'Cross Check'!R$4,'0910 Apr 13 BPBG'!$V40:$AV40)='0910 Apr13 G'!C40</f>
        <v>0</v>
      </c>
      <c r="S40" s="4" t="b">
        <f>SUMIF('0910 Apr 13 BPBG'!$V$2:$AV$2,'Cross Check'!S$4,'0910 Apr 13 BPBG'!$V40:$AV40)='0910 Apr13 G'!D40</f>
        <v>0</v>
      </c>
      <c r="T40" s="4" t="b">
        <f>SUMIF('0910 Apr 13 BPBG'!$V$2:$AV$2,'Cross Check'!T$4,'0910 Apr 13 BPBG'!$V40:$AV40)='0910 Apr13 G'!E40</f>
        <v>0</v>
      </c>
      <c r="U40" s="4" t="b">
        <f>SUMIF('0910 Apr 13 BPBG'!$V$2:$AV$2,'Cross Check'!U$4,'0910 Apr 13 BPBG'!$V40:$AV40)='0910 Apr13 G'!F40</f>
        <v>0</v>
      </c>
      <c r="V40" s="4" t="b">
        <f>SUMIF('0910 Apr 13 BPBG'!$V$2:$AV$2,'Cross Check'!V$4,'0910 Apr 13 BPBG'!$V40:$AV40)='0910 Apr13 G'!G40</f>
        <v>0</v>
      </c>
      <c r="W40" s="4" t="b">
        <f>SUMIF('0910 Apr 13 BPBG'!$V$2:$AV$2,'Cross Check'!W$4,'0910 Apr 13 BPBG'!$V40:$AV40)='0910 Apr13 G'!H40</f>
        <v>0</v>
      </c>
      <c r="X40" s="4" t="b">
        <f>SUMIF('0910 Apr 13 BPBG'!$V$2:$AV$2,'Cross Check'!X$4,'0910 Apr 13 BPBG'!$V40:$AV40)='0910 Apr13 G'!I40</f>
        <v>0</v>
      </c>
      <c r="Y40" s="4" t="b">
        <f>SUMIF('0910 Apr 13 BPBG'!$V$2:$AV$2,'Cross Check'!Y$4,'0910 Apr 13 BPBG'!$V40:$AV40)='0910 Apr13 G'!J40</f>
        <v>0</v>
      </c>
      <c r="Z40" s="4" t="b">
        <f>SUMIF('0910 Apr 13 BPBG'!$V$2:$AV$2,'Cross Check'!Z$4,'0910 Apr 13 BPBG'!$V40:$AV40)='0910 Apr13 G'!K40</f>
        <v>0</v>
      </c>
      <c r="AA40" s="4" t="b">
        <f>SUMIF('0910 Apr 13 BPBG'!$V$2:$AV$2,'Cross Check'!AA$4,'0910 Apr 13 BPBG'!$V40:$AV40)='0910 Apr13 G'!L40</f>
        <v>0</v>
      </c>
      <c r="AB40" s="4" t="b">
        <f>SUMIF('0910 Apr 13 BPBG'!$V$2:$AV$2,'Cross Check'!AB$4,'0910 Apr 13 BPBG'!$V40:$AV40)='0910 Apr13 G'!M40</f>
        <v>0</v>
      </c>
      <c r="AC40" s="4" t="b">
        <f>SUMIF('0910 Apr 13 BPBG'!$V$2:$AV$2,'Cross Check'!AC$4,'0910 Apr 13 BPBG'!$V40:$AV40)='0910 Apr13 G'!N40</f>
        <v>0</v>
      </c>
      <c r="AD40" s="4" t="b">
        <f>SUMIF('0910 Apr 13 BPBG'!$V$2:$AV$2,'Cross Check'!AD$4,'0910 Apr 13 BPBG'!$V40:$AV40)='0910 Apr13 G'!O40</f>
        <v>0</v>
      </c>
      <c r="AE40" s="4" t="b">
        <f>SUMIF('0910 Apr 13 BPBG'!$V$2:$AV$2,'Cross Check'!AE$4,'0910 Apr 13 BPBG'!$V40:$AV40)='0910 Apr13 G'!P40</f>
        <v>0</v>
      </c>
      <c r="AG40" t="e">
        <f>#REF!=#REF!</f>
        <v>#REF!</v>
      </c>
      <c r="AH40" t="e">
        <f>#REF!=#REF!</f>
        <v>#REF!</v>
      </c>
      <c r="AI40" t="e">
        <f>#REF!=#REF!</f>
        <v>#REF!</v>
      </c>
      <c r="AJ40" t="e">
        <f>#REF!=#REF!</f>
        <v>#REF!</v>
      </c>
      <c r="AK40" s="40" t="e">
        <f>#REF!=#REF!</f>
        <v>#REF!</v>
      </c>
      <c r="AL40" t="e">
        <f>#REF!=#REF!</f>
        <v>#REF!</v>
      </c>
      <c r="AM40" t="e">
        <f>#REF!=#REF!</f>
        <v>#REF!</v>
      </c>
      <c r="AN40" t="e">
        <f>#REF!=#REF!</f>
        <v>#REF!</v>
      </c>
      <c r="AO40" t="e">
        <f>#REF!=#REF!</f>
        <v>#REF!</v>
      </c>
      <c r="AP40" t="e">
        <f>#REF!=#REF!</f>
        <v>#REF!</v>
      </c>
    </row>
    <row r="41" spans="1:42" ht="15">
      <c r="A41">
        <v>37</v>
      </c>
      <c r="B41" t="s">
        <v>38</v>
      </c>
      <c r="C41" s="1" t="e">
        <f>'0910 Apr13 G'!Q41=#REF!</f>
        <v>#REF!</v>
      </c>
      <c r="D41" s="1" t="e">
        <f>#REF!='0910 Apr 13 BPBG'!BX41</f>
        <v>#REF!</v>
      </c>
      <c r="E41" s="1" t="b">
        <f>'0910 Apr13 G'!Q41='0910 Apr 13 BPBG'!BX41</f>
        <v>1</v>
      </c>
      <c r="G41" t="e">
        <f>SUMIF('0910 Apr 13 BPBG'!$V$3:$AV$3,'Cross Check'!G$4,'0910 Apr 13 BPBG'!$V41:$AV41)=#REF!</f>
        <v>#REF!</v>
      </c>
      <c r="H41" t="e">
        <f>SUMIF('0910 Apr 13 BPBG'!$V$3:$AV$3,'Cross Check'!H$4,'0910 Apr 13 BPBG'!$V41:$AV41)=#REF!</f>
        <v>#REF!</v>
      </c>
      <c r="I41" t="e">
        <f>SUMIF('0910 Apr 13 BPBG'!$V$3:$AV$3,'Cross Check'!I$4,'0910 Apr 13 BPBG'!$V41:$AV41)=#REF!</f>
        <v>#REF!</v>
      </c>
      <c r="J41" t="e">
        <f>SUMIF('0910 Apr 13 BPBG'!$V$3:$AV$3,'Cross Check'!J$4,'0910 Apr 13 BPBG'!$V41:$AV41)=#REF!</f>
        <v>#REF!</v>
      </c>
      <c r="K41" t="e">
        <f>SUMIF('0910 Apr 13 BPBG'!$V$3:$AV$3,'Cross Check'!K$4,'0910 Apr 13 BPBG'!$V41:$AV41)=#REF!</f>
        <v>#REF!</v>
      </c>
      <c r="L41" t="e">
        <f>SUMIF('0910 Apr 13 BPBG'!$V$3:$AV$3,'Cross Check'!L$4,'0910 Apr 13 BPBG'!$V41:$AV41)=#REF!</f>
        <v>#REF!</v>
      </c>
      <c r="M41" t="e">
        <f>SUMIF('0910 Apr 13 BPBG'!$V$3:$AV$3,'Cross Check'!M$4,'0910 Apr 13 BPBG'!$V41:$AV41)=#REF!</f>
        <v>#REF!</v>
      </c>
      <c r="N41" t="e">
        <f>SUMIF('0910 Apr 13 BPBG'!$V$3:$AV$3,'Cross Check'!N$4,'0910 Apr 13 BPBG'!$V41:$AV41)=#REF!</f>
        <v>#REF!</v>
      </c>
      <c r="O41" t="e">
        <f>SUMIF('0910 Apr 13 BPBG'!$V$3:$AV$3,'Cross Check'!O$4,'0910 Apr 13 BPBG'!$V41:$AV41)=#REF!</f>
        <v>#REF!</v>
      </c>
      <c r="P41" t="e">
        <f>SUMIF('0910 Apr 13 BPBG'!$V$3:$AV$3,'Cross Check'!P$4,'0910 Apr 13 BPBG'!$V41:$AV41)=#REF!</f>
        <v>#REF!</v>
      </c>
      <c r="R41" s="4" t="b">
        <f>SUMIF('0910 Apr 13 BPBG'!$V$2:$AV$2,'Cross Check'!R$4,'0910 Apr 13 BPBG'!$V41:$AV41)='0910 Apr13 G'!C41</f>
        <v>0</v>
      </c>
      <c r="S41" s="4" t="b">
        <f>SUMIF('0910 Apr 13 BPBG'!$V$2:$AV$2,'Cross Check'!S$4,'0910 Apr 13 BPBG'!$V41:$AV41)='0910 Apr13 G'!D41</f>
        <v>0</v>
      </c>
      <c r="T41" s="4" t="b">
        <f>SUMIF('0910 Apr 13 BPBG'!$V$2:$AV$2,'Cross Check'!T$4,'0910 Apr 13 BPBG'!$V41:$AV41)='0910 Apr13 G'!E41</f>
        <v>0</v>
      </c>
      <c r="U41" s="4" t="b">
        <f>SUMIF('0910 Apr 13 BPBG'!$V$2:$AV$2,'Cross Check'!U$4,'0910 Apr 13 BPBG'!$V41:$AV41)='0910 Apr13 G'!F41</f>
        <v>0</v>
      </c>
      <c r="V41" s="4" t="b">
        <f>SUMIF('0910 Apr 13 BPBG'!$V$2:$AV$2,'Cross Check'!V$4,'0910 Apr 13 BPBG'!$V41:$AV41)='0910 Apr13 G'!G41</f>
        <v>0</v>
      </c>
      <c r="W41" s="4" t="b">
        <f>SUMIF('0910 Apr 13 BPBG'!$V$2:$AV$2,'Cross Check'!W$4,'0910 Apr 13 BPBG'!$V41:$AV41)='0910 Apr13 G'!H41</f>
        <v>0</v>
      </c>
      <c r="X41" s="4" t="b">
        <f>SUMIF('0910 Apr 13 BPBG'!$V$2:$AV$2,'Cross Check'!X$4,'0910 Apr 13 BPBG'!$V41:$AV41)='0910 Apr13 G'!I41</f>
        <v>0</v>
      </c>
      <c r="Y41" s="4" t="b">
        <f>SUMIF('0910 Apr 13 BPBG'!$V$2:$AV$2,'Cross Check'!Y$4,'0910 Apr 13 BPBG'!$V41:$AV41)='0910 Apr13 G'!J41</f>
        <v>0</v>
      </c>
      <c r="Z41" s="4" t="b">
        <f>SUMIF('0910 Apr 13 BPBG'!$V$2:$AV$2,'Cross Check'!Z$4,'0910 Apr 13 BPBG'!$V41:$AV41)='0910 Apr13 G'!K41</f>
        <v>0</v>
      </c>
      <c r="AA41" s="4" t="b">
        <f>SUMIF('0910 Apr 13 BPBG'!$V$2:$AV$2,'Cross Check'!AA$4,'0910 Apr 13 BPBG'!$V41:$AV41)='0910 Apr13 G'!L41</f>
        <v>0</v>
      </c>
      <c r="AB41" s="4" t="b">
        <f>SUMIF('0910 Apr 13 BPBG'!$V$2:$AV$2,'Cross Check'!AB$4,'0910 Apr 13 BPBG'!$V41:$AV41)='0910 Apr13 G'!M41</f>
        <v>0</v>
      </c>
      <c r="AC41" s="4" t="b">
        <f>SUMIF('0910 Apr 13 BPBG'!$V$2:$AV$2,'Cross Check'!AC$4,'0910 Apr 13 BPBG'!$V41:$AV41)='0910 Apr13 G'!N41</f>
        <v>0</v>
      </c>
      <c r="AD41" s="4" t="b">
        <f>SUMIF('0910 Apr 13 BPBG'!$V$2:$AV$2,'Cross Check'!AD$4,'0910 Apr 13 BPBG'!$V41:$AV41)='0910 Apr13 G'!O41</f>
        <v>0</v>
      </c>
      <c r="AE41" s="4" t="b">
        <f>SUMIF('0910 Apr 13 BPBG'!$V$2:$AV$2,'Cross Check'!AE$4,'0910 Apr 13 BPBG'!$V41:$AV41)='0910 Apr13 G'!P41</f>
        <v>0</v>
      </c>
      <c r="AG41" t="e">
        <f>#REF!=#REF!</f>
        <v>#REF!</v>
      </c>
      <c r="AH41" t="e">
        <f>#REF!=#REF!</f>
        <v>#REF!</v>
      </c>
      <c r="AI41" t="e">
        <f>#REF!=#REF!</f>
        <v>#REF!</v>
      </c>
      <c r="AJ41" t="e">
        <f>#REF!=#REF!</f>
        <v>#REF!</v>
      </c>
      <c r="AK41" s="40" t="e">
        <f>#REF!=#REF!</f>
        <v>#REF!</v>
      </c>
      <c r="AL41" t="e">
        <f>#REF!=#REF!</f>
        <v>#REF!</v>
      </c>
      <c r="AM41" t="e">
        <f>#REF!=#REF!</f>
        <v>#REF!</v>
      </c>
      <c r="AN41" t="e">
        <f>#REF!=#REF!</f>
        <v>#REF!</v>
      </c>
      <c r="AO41" t="e">
        <f>#REF!=#REF!</f>
        <v>#REF!</v>
      </c>
      <c r="AP41" t="e">
        <f>#REF!=#REF!</f>
        <v>#REF!</v>
      </c>
    </row>
    <row r="42" spans="1:42" ht="15">
      <c r="A42">
        <v>38</v>
      </c>
      <c r="B42" t="s">
        <v>39</v>
      </c>
      <c r="C42" s="1" t="e">
        <f>'0910 Apr13 G'!Q42=#REF!</f>
        <v>#REF!</v>
      </c>
      <c r="D42" s="1" t="e">
        <f>#REF!='0910 Apr 13 BPBG'!BX42</f>
        <v>#REF!</v>
      </c>
      <c r="E42" s="1" t="b">
        <f>'0910 Apr13 G'!Q42='0910 Apr 13 BPBG'!BX42</f>
        <v>1</v>
      </c>
      <c r="G42" t="e">
        <f>SUMIF('0910 Apr 13 BPBG'!$V$3:$AV$3,'Cross Check'!G$4,'0910 Apr 13 BPBG'!$V42:$AV42)=#REF!</f>
        <v>#REF!</v>
      </c>
      <c r="H42" t="e">
        <f>SUMIF('0910 Apr 13 BPBG'!$V$3:$AV$3,'Cross Check'!H$4,'0910 Apr 13 BPBG'!$V42:$AV42)=#REF!</f>
        <v>#REF!</v>
      </c>
      <c r="I42" t="e">
        <f>SUMIF('0910 Apr 13 BPBG'!$V$3:$AV$3,'Cross Check'!I$4,'0910 Apr 13 BPBG'!$V42:$AV42)=#REF!</f>
        <v>#REF!</v>
      </c>
      <c r="J42" t="e">
        <f>SUMIF('0910 Apr 13 BPBG'!$V$3:$AV$3,'Cross Check'!J$4,'0910 Apr 13 BPBG'!$V42:$AV42)=#REF!</f>
        <v>#REF!</v>
      </c>
      <c r="K42" t="e">
        <f>SUMIF('0910 Apr 13 BPBG'!$V$3:$AV$3,'Cross Check'!K$4,'0910 Apr 13 BPBG'!$V42:$AV42)=#REF!</f>
        <v>#REF!</v>
      </c>
      <c r="L42" t="e">
        <f>SUMIF('0910 Apr 13 BPBG'!$V$3:$AV$3,'Cross Check'!L$4,'0910 Apr 13 BPBG'!$V42:$AV42)=#REF!</f>
        <v>#REF!</v>
      </c>
      <c r="M42" t="e">
        <f>SUMIF('0910 Apr 13 BPBG'!$V$3:$AV$3,'Cross Check'!M$4,'0910 Apr 13 BPBG'!$V42:$AV42)=#REF!</f>
        <v>#REF!</v>
      </c>
      <c r="N42" t="e">
        <f>SUMIF('0910 Apr 13 BPBG'!$V$3:$AV$3,'Cross Check'!N$4,'0910 Apr 13 BPBG'!$V42:$AV42)=#REF!</f>
        <v>#REF!</v>
      </c>
      <c r="O42" t="e">
        <f>SUMIF('0910 Apr 13 BPBG'!$V$3:$AV$3,'Cross Check'!O$4,'0910 Apr 13 BPBG'!$V42:$AV42)=#REF!</f>
        <v>#REF!</v>
      </c>
      <c r="P42" t="e">
        <f>SUMIF('0910 Apr 13 BPBG'!$V$3:$AV$3,'Cross Check'!P$4,'0910 Apr 13 BPBG'!$V42:$AV42)=#REF!</f>
        <v>#REF!</v>
      </c>
      <c r="R42" s="4" t="b">
        <f>SUMIF('0910 Apr 13 BPBG'!$V$2:$AV$2,'Cross Check'!R$4,'0910 Apr 13 BPBG'!$V42:$AV42)='0910 Apr13 G'!C42</f>
        <v>0</v>
      </c>
      <c r="S42" s="4" t="b">
        <f>SUMIF('0910 Apr 13 BPBG'!$V$2:$AV$2,'Cross Check'!S$4,'0910 Apr 13 BPBG'!$V42:$AV42)='0910 Apr13 G'!D42</f>
        <v>0</v>
      </c>
      <c r="T42" s="4" t="b">
        <f>SUMIF('0910 Apr 13 BPBG'!$V$2:$AV$2,'Cross Check'!T$4,'0910 Apr 13 BPBG'!$V42:$AV42)='0910 Apr13 G'!E42</f>
        <v>0</v>
      </c>
      <c r="U42" s="4" t="b">
        <f>SUMIF('0910 Apr 13 BPBG'!$V$2:$AV$2,'Cross Check'!U$4,'0910 Apr 13 BPBG'!$V42:$AV42)='0910 Apr13 G'!F42</f>
        <v>0</v>
      </c>
      <c r="V42" s="4" t="b">
        <f>SUMIF('0910 Apr 13 BPBG'!$V$2:$AV$2,'Cross Check'!V$4,'0910 Apr 13 BPBG'!$V42:$AV42)='0910 Apr13 G'!G42</f>
        <v>0</v>
      </c>
      <c r="W42" s="4" t="b">
        <f>SUMIF('0910 Apr 13 BPBG'!$V$2:$AV$2,'Cross Check'!W$4,'0910 Apr 13 BPBG'!$V42:$AV42)='0910 Apr13 G'!H42</f>
        <v>0</v>
      </c>
      <c r="X42" s="4" t="b">
        <f>SUMIF('0910 Apr 13 BPBG'!$V$2:$AV$2,'Cross Check'!X$4,'0910 Apr 13 BPBG'!$V42:$AV42)='0910 Apr13 G'!I42</f>
        <v>0</v>
      </c>
      <c r="Y42" s="4" t="b">
        <f>SUMIF('0910 Apr 13 BPBG'!$V$2:$AV$2,'Cross Check'!Y$4,'0910 Apr 13 BPBG'!$V42:$AV42)='0910 Apr13 G'!J42</f>
        <v>0</v>
      </c>
      <c r="Z42" s="4" t="b">
        <f>SUMIF('0910 Apr 13 BPBG'!$V$2:$AV$2,'Cross Check'!Z$4,'0910 Apr 13 BPBG'!$V42:$AV42)='0910 Apr13 G'!K42</f>
        <v>0</v>
      </c>
      <c r="AA42" s="4" t="b">
        <f>SUMIF('0910 Apr 13 BPBG'!$V$2:$AV$2,'Cross Check'!AA$4,'0910 Apr 13 BPBG'!$V42:$AV42)='0910 Apr13 G'!L42</f>
        <v>0</v>
      </c>
      <c r="AB42" s="4" t="b">
        <f>SUMIF('0910 Apr 13 BPBG'!$V$2:$AV$2,'Cross Check'!AB$4,'0910 Apr 13 BPBG'!$V42:$AV42)='0910 Apr13 G'!M42</f>
        <v>0</v>
      </c>
      <c r="AC42" s="4" t="b">
        <f>SUMIF('0910 Apr 13 BPBG'!$V$2:$AV$2,'Cross Check'!AC$4,'0910 Apr 13 BPBG'!$V42:$AV42)='0910 Apr13 G'!N42</f>
        <v>0</v>
      </c>
      <c r="AD42" s="4" t="b">
        <f>SUMIF('0910 Apr 13 BPBG'!$V$2:$AV$2,'Cross Check'!AD$4,'0910 Apr 13 BPBG'!$V42:$AV42)='0910 Apr13 G'!O42</f>
        <v>0</v>
      </c>
      <c r="AE42" s="4" t="b">
        <f>SUMIF('0910 Apr 13 BPBG'!$V$2:$AV$2,'Cross Check'!AE$4,'0910 Apr 13 BPBG'!$V42:$AV42)='0910 Apr13 G'!P42</f>
        <v>0</v>
      </c>
      <c r="AG42" t="e">
        <f>#REF!=#REF!</f>
        <v>#REF!</v>
      </c>
      <c r="AH42" t="e">
        <f>#REF!=#REF!</f>
        <v>#REF!</v>
      </c>
      <c r="AI42" t="e">
        <f>#REF!=#REF!</f>
        <v>#REF!</v>
      </c>
      <c r="AJ42" t="e">
        <f>#REF!=#REF!</f>
        <v>#REF!</v>
      </c>
      <c r="AK42" s="40" t="e">
        <f>#REF!=#REF!</f>
        <v>#REF!</v>
      </c>
      <c r="AL42" t="e">
        <f>#REF!=#REF!</f>
        <v>#REF!</v>
      </c>
      <c r="AM42" t="e">
        <f>#REF!=#REF!</f>
        <v>#REF!</v>
      </c>
      <c r="AN42" t="e">
        <f>#REF!=#REF!</f>
        <v>#REF!</v>
      </c>
      <c r="AO42" t="e">
        <f>#REF!=#REF!</f>
        <v>#REF!</v>
      </c>
      <c r="AP42" t="e">
        <f>#REF!=#REF!</f>
        <v>#REF!</v>
      </c>
    </row>
    <row r="43" spans="1:42" ht="15">
      <c r="A43">
        <v>39</v>
      </c>
      <c r="B43" t="s">
        <v>40</v>
      </c>
      <c r="C43" s="1" t="e">
        <f>'0910 Apr13 G'!Q43=#REF!</f>
        <v>#REF!</v>
      </c>
      <c r="D43" s="1" t="e">
        <f>#REF!='0910 Apr 13 BPBG'!BX43</f>
        <v>#REF!</v>
      </c>
      <c r="E43" s="1" t="b">
        <f>'0910 Apr13 G'!Q43='0910 Apr 13 BPBG'!BX43</f>
        <v>1</v>
      </c>
      <c r="G43" t="e">
        <f>SUMIF('0910 Apr 13 BPBG'!$V$3:$AV$3,'Cross Check'!G$4,'0910 Apr 13 BPBG'!$V43:$AV43)=#REF!</f>
        <v>#REF!</v>
      </c>
      <c r="H43" t="e">
        <f>SUMIF('0910 Apr 13 BPBG'!$V$3:$AV$3,'Cross Check'!H$4,'0910 Apr 13 BPBG'!$V43:$AV43)=#REF!</f>
        <v>#REF!</v>
      </c>
      <c r="I43" t="e">
        <f>SUMIF('0910 Apr 13 BPBG'!$V$3:$AV$3,'Cross Check'!I$4,'0910 Apr 13 BPBG'!$V43:$AV43)=#REF!</f>
        <v>#REF!</v>
      </c>
      <c r="J43" t="e">
        <f>SUMIF('0910 Apr 13 BPBG'!$V$3:$AV$3,'Cross Check'!J$4,'0910 Apr 13 BPBG'!$V43:$AV43)=#REF!</f>
        <v>#REF!</v>
      </c>
      <c r="K43" t="e">
        <f>SUMIF('0910 Apr 13 BPBG'!$V$3:$AV$3,'Cross Check'!K$4,'0910 Apr 13 BPBG'!$V43:$AV43)=#REF!</f>
        <v>#REF!</v>
      </c>
      <c r="L43" t="e">
        <f>SUMIF('0910 Apr 13 BPBG'!$V$3:$AV$3,'Cross Check'!L$4,'0910 Apr 13 BPBG'!$V43:$AV43)=#REF!</f>
        <v>#REF!</v>
      </c>
      <c r="M43" t="e">
        <f>SUMIF('0910 Apr 13 BPBG'!$V$3:$AV$3,'Cross Check'!M$4,'0910 Apr 13 BPBG'!$V43:$AV43)=#REF!</f>
        <v>#REF!</v>
      </c>
      <c r="N43" t="e">
        <f>SUMIF('0910 Apr 13 BPBG'!$V$3:$AV$3,'Cross Check'!N$4,'0910 Apr 13 BPBG'!$V43:$AV43)=#REF!</f>
        <v>#REF!</v>
      </c>
      <c r="O43" t="e">
        <f>SUMIF('0910 Apr 13 BPBG'!$V$3:$AV$3,'Cross Check'!O$4,'0910 Apr 13 BPBG'!$V43:$AV43)=#REF!</f>
        <v>#REF!</v>
      </c>
      <c r="P43" t="e">
        <f>SUMIF('0910 Apr 13 BPBG'!$V$3:$AV$3,'Cross Check'!P$4,'0910 Apr 13 BPBG'!$V43:$AV43)=#REF!</f>
        <v>#REF!</v>
      </c>
      <c r="R43" s="4" t="b">
        <f>SUMIF('0910 Apr 13 BPBG'!$V$2:$AV$2,'Cross Check'!R$4,'0910 Apr 13 BPBG'!$V43:$AV43)='0910 Apr13 G'!C43</f>
        <v>0</v>
      </c>
      <c r="S43" s="4" t="b">
        <f>SUMIF('0910 Apr 13 BPBG'!$V$2:$AV$2,'Cross Check'!S$4,'0910 Apr 13 BPBG'!$V43:$AV43)='0910 Apr13 G'!D43</f>
        <v>0</v>
      </c>
      <c r="T43" s="4" t="b">
        <f>SUMIF('0910 Apr 13 BPBG'!$V$2:$AV$2,'Cross Check'!T$4,'0910 Apr 13 BPBG'!$V43:$AV43)='0910 Apr13 G'!E43</f>
        <v>0</v>
      </c>
      <c r="U43" s="4" t="b">
        <f>SUMIF('0910 Apr 13 BPBG'!$V$2:$AV$2,'Cross Check'!U$4,'0910 Apr 13 BPBG'!$V43:$AV43)='0910 Apr13 G'!F43</f>
        <v>0</v>
      </c>
      <c r="V43" s="4" t="b">
        <f>SUMIF('0910 Apr 13 BPBG'!$V$2:$AV$2,'Cross Check'!V$4,'0910 Apr 13 BPBG'!$V43:$AV43)='0910 Apr13 G'!G43</f>
        <v>0</v>
      </c>
      <c r="W43" s="4" t="b">
        <f>SUMIF('0910 Apr 13 BPBG'!$V$2:$AV$2,'Cross Check'!W$4,'0910 Apr 13 BPBG'!$V43:$AV43)='0910 Apr13 G'!H43</f>
        <v>0</v>
      </c>
      <c r="X43" s="4" t="b">
        <f>SUMIF('0910 Apr 13 BPBG'!$V$2:$AV$2,'Cross Check'!X$4,'0910 Apr 13 BPBG'!$V43:$AV43)='0910 Apr13 G'!I43</f>
        <v>0</v>
      </c>
      <c r="Y43" s="4" t="b">
        <f>SUMIF('0910 Apr 13 BPBG'!$V$2:$AV$2,'Cross Check'!Y$4,'0910 Apr 13 BPBG'!$V43:$AV43)='0910 Apr13 G'!J43</f>
        <v>0</v>
      </c>
      <c r="Z43" s="4" t="b">
        <f>SUMIF('0910 Apr 13 BPBG'!$V$2:$AV$2,'Cross Check'!Z$4,'0910 Apr 13 BPBG'!$V43:$AV43)='0910 Apr13 G'!K43</f>
        <v>0</v>
      </c>
      <c r="AA43" s="4" t="b">
        <f>SUMIF('0910 Apr 13 BPBG'!$V$2:$AV$2,'Cross Check'!AA$4,'0910 Apr 13 BPBG'!$V43:$AV43)='0910 Apr13 G'!L43</f>
        <v>0</v>
      </c>
      <c r="AB43" s="4" t="b">
        <f>SUMIF('0910 Apr 13 BPBG'!$V$2:$AV$2,'Cross Check'!AB$4,'0910 Apr 13 BPBG'!$V43:$AV43)='0910 Apr13 G'!M43</f>
        <v>0</v>
      </c>
      <c r="AC43" s="4" t="b">
        <f>SUMIF('0910 Apr 13 BPBG'!$V$2:$AV$2,'Cross Check'!AC$4,'0910 Apr 13 BPBG'!$V43:$AV43)='0910 Apr13 G'!N43</f>
        <v>0</v>
      </c>
      <c r="AD43" s="4" t="b">
        <f>SUMIF('0910 Apr 13 BPBG'!$V$2:$AV$2,'Cross Check'!AD$4,'0910 Apr 13 BPBG'!$V43:$AV43)='0910 Apr13 G'!O43</f>
        <v>0</v>
      </c>
      <c r="AE43" s="4" t="b">
        <f>SUMIF('0910 Apr 13 BPBG'!$V$2:$AV$2,'Cross Check'!AE$4,'0910 Apr 13 BPBG'!$V43:$AV43)='0910 Apr13 G'!P43</f>
        <v>0</v>
      </c>
      <c r="AG43" t="e">
        <f>#REF!=#REF!</f>
        <v>#REF!</v>
      </c>
      <c r="AH43" t="e">
        <f>#REF!=#REF!</f>
        <v>#REF!</v>
      </c>
      <c r="AI43" t="e">
        <f>#REF!=#REF!</f>
        <v>#REF!</v>
      </c>
      <c r="AJ43" t="e">
        <f>#REF!=#REF!</f>
        <v>#REF!</v>
      </c>
      <c r="AK43" s="40" t="e">
        <f>#REF!=#REF!</f>
        <v>#REF!</v>
      </c>
      <c r="AL43" t="e">
        <f>#REF!=#REF!</f>
        <v>#REF!</v>
      </c>
      <c r="AM43" t="e">
        <f>#REF!=#REF!</f>
        <v>#REF!</v>
      </c>
      <c r="AN43" t="e">
        <f>#REF!=#REF!</f>
        <v>#REF!</v>
      </c>
      <c r="AO43" t="e">
        <f>#REF!=#REF!</f>
        <v>#REF!</v>
      </c>
      <c r="AP43" t="e">
        <f>#REF!=#REF!</f>
        <v>#REF!</v>
      </c>
    </row>
    <row r="44" spans="1:42" ht="15">
      <c r="A44">
        <v>40</v>
      </c>
      <c r="B44" t="s">
        <v>41</v>
      </c>
      <c r="C44" s="1" t="e">
        <f>'0910 Apr13 G'!Q44=#REF!</f>
        <v>#REF!</v>
      </c>
      <c r="D44" s="1" t="e">
        <f>#REF!='0910 Apr 13 BPBG'!BX44</f>
        <v>#REF!</v>
      </c>
      <c r="E44" s="1" t="b">
        <f>'0910 Apr13 G'!Q44='0910 Apr 13 BPBG'!BX44</f>
        <v>1</v>
      </c>
      <c r="G44" t="e">
        <f>SUMIF('0910 Apr 13 BPBG'!$V$3:$AV$3,'Cross Check'!G$4,'0910 Apr 13 BPBG'!$V44:$AV44)=#REF!</f>
        <v>#REF!</v>
      </c>
      <c r="H44" t="e">
        <f>SUMIF('0910 Apr 13 BPBG'!$V$3:$AV$3,'Cross Check'!H$4,'0910 Apr 13 BPBG'!$V44:$AV44)=#REF!</f>
        <v>#REF!</v>
      </c>
      <c r="I44" t="e">
        <f>SUMIF('0910 Apr 13 BPBG'!$V$3:$AV$3,'Cross Check'!I$4,'0910 Apr 13 BPBG'!$V44:$AV44)=#REF!</f>
        <v>#REF!</v>
      </c>
      <c r="J44" t="e">
        <f>SUMIF('0910 Apr 13 BPBG'!$V$3:$AV$3,'Cross Check'!J$4,'0910 Apr 13 BPBG'!$V44:$AV44)=#REF!</f>
        <v>#REF!</v>
      </c>
      <c r="K44" t="e">
        <f>SUMIF('0910 Apr 13 BPBG'!$V$3:$AV$3,'Cross Check'!K$4,'0910 Apr 13 BPBG'!$V44:$AV44)=#REF!</f>
        <v>#REF!</v>
      </c>
      <c r="L44" t="e">
        <f>SUMIF('0910 Apr 13 BPBG'!$V$3:$AV$3,'Cross Check'!L$4,'0910 Apr 13 BPBG'!$V44:$AV44)=#REF!</f>
        <v>#REF!</v>
      </c>
      <c r="M44" t="e">
        <f>SUMIF('0910 Apr 13 BPBG'!$V$3:$AV$3,'Cross Check'!M$4,'0910 Apr 13 BPBG'!$V44:$AV44)=#REF!</f>
        <v>#REF!</v>
      </c>
      <c r="N44" t="e">
        <f>SUMIF('0910 Apr 13 BPBG'!$V$3:$AV$3,'Cross Check'!N$4,'0910 Apr 13 BPBG'!$V44:$AV44)=#REF!</f>
        <v>#REF!</v>
      </c>
      <c r="O44" t="e">
        <f>SUMIF('0910 Apr 13 BPBG'!$V$3:$AV$3,'Cross Check'!O$4,'0910 Apr 13 BPBG'!$V44:$AV44)=#REF!</f>
        <v>#REF!</v>
      </c>
      <c r="P44" t="e">
        <f>SUMIF('0910 Apr 13 BPBG'!$V$3:$AV$3,'Cross Check'!P$4,'0910 Apr 13 BPBG'!$V44:$AV44)=#REF!</f>
        <v>#REF!</v>
      </c>
      <c r="R44" s="4" t="b">
        <f>SUMIF('0910 Apr 13 BPBG'!$V$2:$AV$2,'Cross Check'!R$4,'0910 Apr 13 BPBG'!$V44:$AV44)='0910 Apr13 G'!C44</f>
        <v>0</v>
      </c>
      <c r="S44" s="4" t="b">
        <f>SUMIF('0910 Apr 13 BPBG'!$V$2:$AV$2,'Cross Check'!S$4,'0910 Apr 13 BPBG'!$V44:$AV44)='0910 Apr13 G'!D44</f>
        <v>0</v>
      </c>
      <c r="T44" s="4" t="b">
        <f>SUMIF('0910 Apr 13 BPBG'!$V$2:$AV$2,'Cross Check'!T$4,'0910 Apr 13 BPBG'!$V44:$AV44)='0910 Apr13 G'!E44</f>
        <v>0</v>
      </c>
      <c r="U44" s="4" t="b">
        <f>SUMIF('0910 Apr 13 BPBG'!$V$2:$AV$2,'Cross Check'!U$4,'0910 Apr 13 BPBG'!$V44:$AV44)='0910 Apr13 G'!F44</f>
        <v>0</v>
      </c>
      <c r="V44" s="4" t="b">
        <f>SUMIF('0910 Apr 13 BPBG'!$V$2:$AV$2,'Cross Check'!V$4,'0910 Apr 13 BPBG'!$V44:$AV44)='0910 Apr13 G'!G44</f>
        <v>0</v>
      </c>
      <c r="W44" s="4" t="b">
        <f>SUMIF('0910 Apr 13 BPBG'!$V$2:$AV$2,'Cross Check'!W$4,'0910 Apr 13 BPBG'!$V44:$AV44)='0910 Apr13 G'!H44</f>
        <v>0</v>
      </c>
      <c r="X44" s="4" t="b">
        <f>SUMIF('0910 Apr 13 BPBG'!$V$2:$AV$2,'Cross Check'!X$4,'0910 Apr 13 BPBG'!$V44:$AV44)='0910 Apr13 G'!I44</f>
        <v>0</v>
      </c>
      <c r="Y44" s="4" t="b">
        <f>SUMIF('0910 Apr 13 BPBG'!$V$2:$AV$2,'Cross Check'!Y$4,'0910 Apr 13 BPBG'!$V44:$AV44)='0910 Apr13 G'!J44</f>
        <v>0</v>
      </c>
      <c r="Z44" s="4" t="b">
        <f>SUMIF('0910 Apr 13 BPBG'!$V$2:$AV$2,'Cross Check'!Z$4,'0910 Apr 13 BPBG'!$V44:$AV44)='0910 Apr13 G'!K44</f>
        <v>0</v>
      </c>
      <c r="AA44" s="4" t="b">
        <f>SUMIF('0910 Apr 13 BPBG'!$V$2:$AV$2,'Cross Check'!AA$4,'0910 Apr 13 BPBG'!$V44:$AV44)='0910 Apr13 G'!L44</f>
        <v>0</v>
      </c>
      <c r="AB44" s="4" t="b">
        <f>SUMIF('0910 Apr 13 BPBG'!$V$2:$AV$2,'Cross Check'!AB$4,'0910 Apr 13 BPBG'!$V44:$AV44)='0910 Apr13 G'!M44</f>
        <v>0</v>
      </c>
      <c r="AC44" s="4" t="b">
        <f>SUMIF('0910 Apr 13 BPBG'!$V$2:$AV$2,'Cross Check'!AC$4,'0910 Apr 13 BPBG'!$V44:$AV44)='0910 Apr13 G'!N44</f>
        <v>0</v>
      </c>
      <c r="AD44" s="4" t="b">
        <f>SUMIF('0910 Apr 13 BPBG'!$V$2:$AV$2,'Cross Check'!AD$4,'0910 Apr 13 BPBG'!$V44:$AV44)='0910 Apr13 G'!O44</f>
        <v>0</v>
      </c>
      <c r="AE44" s="4" t="b">
        <f>SUMIF('0910 Apr 13 BPBG'!$V$2:$AV$2,'Cross Check'!AE$4,'0910 Apr 13 BPBG'!$V44:$AV44)='0910 Apr13 G'!P44</f>
        <v>0</v>
      </c>
      <c r="AG44" t="e">
        <f>#REF!=#REF!</f>
        <v>#REF!</v>
      </c>
      <c r="AH44" t="e">
        <f>#REF!=#REF!</f>
        <v>#REF!</v>
      </c>
      <c r="AI44" t="e">
        <f>#REF!=#REF!</f>
        <v>#REF!</v>
      </c>
      <c r="AJ44" t="e">
        <f>#REF!=#REF!</f>
        <v>#REF!</v>
      </c>
      <c r="AK44" s="40" t="e">
        <f>#REF!=#REF!</f>
        <v>#REF!</v>
      </c>
      <c r="AL44" t="e">
        <f>#REF!=#REF!</f>
        <v>#REF!</v>
      </c>
      <c r="AM44" t="e">
        <f>#REF!=#REF!</f>
        <v>#REF!</v>
      </c>
      <c r="AN44" t="e">
        <f>#REF!=#REF!</f>
        <v>#REF!</v>
      </c>
      <c r="AO44" t="e">
        <f>#REF!=#REF!</f>
        <v>#REF!</v>
      </c>
      <c r="AP44" t="e">
        <f>#REF!=#REF!</f>
        <v>#REF!</v>
      </c>
    </row>
    <row r="45" spans="1:42" ht="15">
      <c r="A45">
        <v>41</v>
      </c>
      <c r="B45" t="s">
        <v>42</v>
      </c>
      <c r="C45" s="1" t="e">
        <f>'0910 Apr13 G'!Q45=#REF!</f>
        <v>#REF!</v>
      </c>
      <c r="D45" s="1" t="e">
        <f>#REF!='0910 Apr 13 BPBG'!BX45</f>
        <v>#REF!</v>
      </c>
      <c r="E45" s="1" t="b">
        <f>'0910 Apr13 G'!Q45='0910 Apr 13 BPBG'!BX45</f>
        <v>1</v>
      </c>
      <c r="G45" t="e">
        <f>SUMIF('0910 Apr 13 BPBG'!$V$3:$AV$3,'Cross Check'!G$4,'0910 Apr 13 BPBG'!$V45:$AV45)=#REF!</f>
        <v>#REF!</v>
      </c>
      <c r="H45" t="e">
        <f>SUMIF('0910 Apr 13 BPBG'!$V$3:$AV$3,'Cross Check'!H$4,'0910 Apr 13 BPBG'!$V45:$AV45)=#REF!</f>
        <v>#REF!</v>
      </c>
      <c r="I45" t="e">
        <f>SUMIF('0910 Apr 13 BPBG'!$V$3:$AV$3,'Cross Check'!I$4,'0910 Apr 13 BPBG'!$V45:$AV45)=#REF!</f>
        <v>#REF!</v>
      </c>
      <c r="J45" t="e">
        <f>SUMIF('0910 Apr 13 BPBG'!$V$3:$AV$3,'Cross Check'!J$4,'0910 Apr 13 BPBG'!$V45:$AV45)=#REF!</f>
        <v>#REF!</v>
      </c>
      <c r="K45" t="e">
        <f>SUMIF('0910 Apr 13 BPBG'!$V$3:$AV$3,'Cross Check'!K$4,'0910 Apr 13 BPBG'!$V45:$AV45)=#REF!</f>
        <v>#REF!</v>
      </c>
      <c r="L45" t="e">
        <f>SUMIF('0910 Apr 13 BPBG'!$V$3:$AV$3,'Cross Check'!L$4,'0910 Apr 13 BPBG'!$V45:$AV45)=#REF!</f>
        <v>#REF!</v>
      </c>
      <c r="M45" t="e">
        <f>SUMIF('0910 Apr 13 BPBG'!$V$3:$AV$3,'Cross Check'!M$4,'0910 Apr 13 BPBG'!$V45:$AV45)=#REF!</f>
        <v>#REF!</v>
      </c>
      <c r="N45" t="e">
        <f>SUMIF('0910 Apr 13 BPBG'!$V$3:$AV$3,'Cross Check'!N$4,'0910 Apr 13 BPBG'!$V45:$AV45)=#REF!</f>
        <v>#REF!</v>
      </c>
      <c r="O45" t="e">
        <f>SUMIF('0910 Apr 13 BPBG'!$V$3:$AV$3,'Cross Check'!O$4,'0910 Apr 13 BPBG'!$V45:$AV45)=#REF!</f>
        <v>#REF!</v>
      </c>
      <c r="P45" t="e">
        <f>SUMIF('0910 Apr 13 BPBG'!$V$3:$AV$3,'Cross Check'!P$4,'0910 Apr 13 BPBG'!$V45:$AV45)=#REF!</f>
        <v>#REF!</v>
      </c>
      <c r="R45" s="4" t="b">
        <f>SUMIF('0910 Apr 13 BPBG'!$V$2:$AV$2,'Cross Check'!R$4,'0910 Apr 13 BPBG'!$V45:$AV45)='0910 Apr13 G'!C45</f>
        <v>0</v>
      </c>
      <c r="S45" s="4" t="b">
        <f>SUMIF('0910 Apr 13 BPBG'!$V$2:$AV$2,'Cross Check'!S$4,'0910 Apr 13 BPBG'!$V45:$AV45)='0910 Apr13 G'!D45</f>
        <v>0</v>
      </c>
      <c r="T45" s="4" t="b">
        <f>SUMIF('0910 Apr 13 BPBG'!$V$2:$AV$2,'Cross Check'!T$4,'0910 Apr 13 BPBG'!$V45:$AV45)='0910 Apr13 G'!E45</f>
        <v>0</v>
      </c>
      <c r="U45" s="4" t="b">
        <f>SUMIF('0910 Apr 13 BPBG'!$V$2:$AV$2,'Cross Check'!U$4,'0910 Apr 13 BPBG'!$V45:$AV45)='0910 Apr13 G'!F45</f>
        <v>0</v>
      </c>
      <c r="V45" s="4" t="b">
        <f>SUMIF('0910 Apr 13 BPBG'!$V$2:$AV$2,'Cross Check'!V$4,'0910 Apr 13 BPBG'!$V45:$AV45)='0910 Apr13 G'!G45</f>
        <v>0</v>
      </c>
      <c r="W45" s="4" t="b">
        <f>SUMIF('0910 Apr 13 BPBG'!$V$2:$AV$2,'Cross Check'!W$4,'0910 Apr 13 BPBG'!$V45:$AV45)='0910 Apr13 G'!H45</f>
        <v>0</v>
      </c>
      <c r="X45" s="4" t="b">
        <f>SUMIF('0910 Apr 13 BPBG'!$V$2:$AV$2,'Cross Check'!X$4,'0910 Apr 13 BPBG'!$V45:$AV45)='0910 Apr13 G'!I45</f>
        <v>0</v>
      </c>
      <c r="Y45" s="4" t="b">
        <f>SUMIF('0910 Apr 13 BPBG'!$V$2:$AV$2,'Cross Check'!Y$4,'0910 Apr 13 BPBG'!$V45:$AV45)='0910 Apr13 G'!J45</f>
        <v>0</v>
      </c>
      <c r="Z45" s="4" t="b">
        <f>SUMIF('0910 Apr 13 BPBG'!$V$2:$AV$2,'Cross Check'!Z$4,'0910 Apr 13 BPBG'!$V45:$AV45)='0910 Apr13 G'!K45</f>
        <v>0</v>
      </c>
      <c r="AA45" s="4" t="b">
        <f>SUMIF('0910 Apr 13 BPBG'!$V$2:$AV$2,'Cross Check'!AA$4,'0910 Apr 13 BPBG'!$V45:$AV45)='0910 Apr13 G'!L45</f>
        <v>0</v>
      </c>
      <c r="AB45" s="4" t="b">
        <f>SUMIF('0910 Apr 13 BPBG'!$V$2:$AV$2,'Cross Check'!AB$4,'0910 Apr 13 BPBG'!$V45:$AV45)='0910 Apr13 G'!M45</f>
        <v>0</v>
      </c>
      <c r="AC45" s="4" t="b">
        <f>SUMIF('0910 Apr 13 BPBG'!$V$2:$AV$2,'Cross Check'!AC$4,'0910 Apr 13 BPBG'!$V45:$AV45)='0910 Apr13 G'!N45</f>
        <v>0</v>
      </c>
      <c r="AD45" s="4" t="b">
        <f>SUMIF('0910 Apr 13 BPBG'!$V$2:$AV$2,'Cross Check'!AD$4,'0910 Apr 13 BPBG'!$V45:$AV45)='0910 Apr13 G'!O45</f>
        <v>0</v>
      </c>
      <c r="AE45" s="4" t="b">
        <f>SUMIF('0910 Apr 13 BPBG'!$V$2:$AV$2,'Cross Check'!AE$4,'0910 Apr 13 BPBG'!$V45:$AV45)='0910 Apr13 G'!P45</f>
        <v>0</v>
      </c>
      <c r="AG45" t="e">
        <f>#REF!=#REF!</f>
        <v>#REF!</v>
      </c>
      <c r="AH45" t="e">
        <f>#REF!=#REF!</f>
        <v>#REF!</v>
      </c>
      <c r="AI45" t="e">
        <f>#REF!=#REF!</f>
        <v>#REF!</v>
      </c>
      <c r="AJ45" t="e">
        <f>#REF!=#REF!</f>
        <v>#REF!</v>
      </c>
      <c r="AK45" s="40" t="e">
        <f>#REF!=#REF!</f>
        <v>#REF!</v>
      </c>
      <c r="AL45" t="e">
        <f>#REF!=#REF!</f>
        <v>#REF!</v>
      </c>
      <c r="AM45" t="e">
        <f>#REF!=#REF!</f>
        <v>#REF!</v>
      </c>
      <c r="AN45" t="e">
        <f>#REF!=#REF!</f>
        <v>#REF!</v>
      </c>
      <c r="AO45" t="e">
        <f>#REF!=#REF!</f>
        <v>#REF!</v>
      </c>
      <c r="AP45" t="e">
        <f>#REF!=#REF!</f>
        <v>#REF!</v>
      </c>
    </row>
    <row r="46" spans="1:42" ht="15">
      <c r="A46">
        <v>42</v>
      </c>
      <c r="B46" t="s">
        <v>43</v>
      </c>
      <c r="C46" s="1" t="e">
        <f>'0910 Apr13 G'!Q46=#REF!</f>
        <v>#REF!</v>
      </c>
      <c r="D46" s="1" t="e">
        <f>#REF!='0910 Apr 13 BPBG'!BX46</f>
        <v>#REF!</v>
      </c>
      <c r="E46" s="1" t="b">
        <f>'0910 Apr13 G'!Q46='0910 Apr 13 BPBG'!BX46</f>
        <v>1</v>
      </c>
      <c r="G46" t="e">
        <f>SUMIF('0910 Apr 13 BPBG'!$V$3:$AV$3,'Cross Check'!G$4,'0910 Apr 13 BPBG'!$V46:$AV46)=#REF!</f>
        <v>#REF!</v>
      </c>
      <c r="H46" t="e">
        <f>SUMIF('0910 Apr 13 BPBG'!$V$3:$AV$3,'Cross Check'!H$4,'0910 Apr 13 BPBG'!$V46:$AV46)=#REF!</f>
        <v>#REF!</v>
      </c>
      <c r="I46" t="e">
        <f>SUMIF('0910 Apr 13 BPBG'!$V$3:$AV$3,'Cross Check'!I$4,'0910 Apr 13 BPBG'!$V46:$AV46)=#REF!</f>
        <v>#REF!</v>
      </c>
      <c r="J46" t="e">
        <f>SUMIF('0910 Apr 13 BPBG'!$V$3:$AV$3,'Cross Check'!J$4,'0910 Apr 13 BPBG'!$V46:$AV46)=#REF!</f>
        <v>#REF!</v>
      </c>
      <c r="K46" t="e">
        <f>SUMIF('0910 Apr 13 BPBG'!$V$3:$AV$3,'Cross Check'!K$4,'0910 Apr 13 BPBG'!$V46:$AV46)=#REF!</f>
        <v>#REF!</v>
      </c>
      <c r="L46" t="e">
        <f>SUMIF('0910 Apr 13 BPBG'!$V$3:$AV$3,'Cross Check'!L$4,'0910 Apr 13 BPBG'!$V46:$AV46)=#REF!</f>
        <v>#REF!</v>
      </c>
      <c r="M46" t="e">
        <f>SUMIF('0910 Apr 13 BPBG'!$V$3:$AV$3,'Cross Check'!M$4,'0910 Apr 13 BPBG'!$V46:$AV46)=#REF!</f>
        <v>#REF!</v>
      </c>
      <c r="N46" t="e">
        <f>SUMIF('0910 Apr 13 BPBG'!$V$3:$AV$3,'Cross Check'!N$4,'0910 Apr 13 BPBG'!$V46:$AV46)=#REF!</f>
        <v>#REF!</v>
      </c>
      <c r="O46" t="e">
        <f>SUMIF('0910 Apr 13 BPBG'!$V$3:$AV$3,'Cross Check'!O$4,'0910 Apr 13 BPBG'!$V46:$AV46)=#REF!</f>
        <v>#REF!</v>
      </c>
      <c r="P46" t="e">
        <f>SUMIF('0910 Apr 13 BPBG'!$V$3:$AV$3,'Cross Check'!P$4,'0910 Apr 13 BPBG'!$V46:$AV46)=#REF!</f>
        <v>#REF!</v>
      </c>
      <c r="R46" s="4" t="b">
        <f>SUMIF('0910 Apr 13 BPBG'!$V$2:$AV$2,'Cross Check'!R$4,'0910 Apr 13 BPBG'!$V46:$AV46)='0910 Apr13 G'!C46</f>
        <v>0</v>
      </c>
      <c r="S46" s="4" t="b">
        <f>SUMIF('0910 Apr 13 BPBG'!$V$2:$AV$2,'Cross Check'!S$4,'0910 Apr 13 BPBG'!$V46:$AV46)='0910 Apr13 G'!D46</f>
        <v>0</v>
      </c>
      <c r="T46" s="4" t="b">
        <f>SUMIF('0910 Apr 13 BPBG'!$V$2:$AV$2,'Cross Check'!T$4,'0910 Apr 13 BPBG'!$V46:$AV46)='0910 Apr13 G'!E46</f>
        <v>0</v>
      </c>
      <c r="U46" s="4" t="b">
        <f>SUMIF('0910 Apr 13 BPBG'!$V$2:$AV$2,'Cross Check'!U$4,'0910 Apr 13 BPBG'!$V46:$AV46)='0910 Apr13 G'!F46</f>
        <v>0</v>
      </c>
      <c r="V46" s="4" t="b">
        <f>SUMIF('0910 Apr 13 BPBG'!$V$2:$AV$2,'Cross Check'!V$4,'0910 Apr 13 BPBG'!$V46:$AV46)='0910 Apr13 G'!G46</f>
        <v>0</v>
      </c>
      <c r="W46" s="4" t="b">
        <f>SUMIF('0910 Apr 13 BPBG'!$V$2:$AV$2,'Cross Check'!W$4,'0910 Apr 13 BPBG'!$V46:$AV46)='0910 Apr13 G'!H46</f>
        <v>0</v>
      </c>
      <c r="X46" s="4" t="b">
        <f>SUMIF('0910 Apr 13 BPBG'!$V$2:$AV$2,'Cross Check'!X$4,'0910 Apr 13 BPBG'!$V46:$AV46)='0910 Apr13 G'!I46</f>
        <v>0</v>
      </c>
      <c r="Y46" s="4" t="b">
        <f>SUMIF('0910 Apr 13 BPBG'!$V$2:$AV$2,'Cross Check'!Y$4,'0910 Apr 13 BPBG'!$V46:$AV46)='0910 Apr13 G'!J46</f>
        <v>0</v>
      </c>
      <c r="Z46" s="4" t="b">
        <f>SUMIF('0910 Apr 13 BPBG'!$V$2:$AV$2,'Cross Check'!Z$4,'0910 Apr 13 BPBG'!$V46:$AV46)='0910 Apr13 G'!K46</f>
        <v>0</v>
      </c>
      <c r="AA46" s="4" t="b">
        <f>SUMIF('0910 Apr 13 BPBG'!$V$2:$AV$2,'Cross Check'!AA$4,'0910 Apr 13 BPBG'!$V46:$AV46)='0910 Apr13 G'!L46</f>
        <v>0</v>
      </c>
      <c r="AB46" s="4" t="b">
        <f>SUMIF('0910 Apr 13 BPBG'!$V$2:$AV$2,'Cross Check'!AB$4,'0910 Apr 13 BPBG'!$V46:$AV46)='0910 Apr13 G'!M46</f>
        <v>0</v>
      </c>
      <c r="AC46" s="4" t="b">
        <f>SUMIF('0910 Apr 13 BPBG'!$V$2:$AV$2,'Cross Check'!AC$4,'0910 Apr 13 BPBG'!$V46:$AV46)='0910 Apr13 G'!N46</f>
        <v>0</v>
      </c>
      <c r="AD46" s="4" t="b">
        <f>SUMIF('0910 Apr 13 BPBG'!$V$2:$AV$2,'Cross Check'!AD$4,'0910 Apr 13 BPBG'!$V46:$AV46)='0910 Apr13 G'!O46</f>
        <v>0</v>
      </c>
      <c r="AE46" s="4" t="b">
        <f>SUMIF('0910 Apr 13 BPBG'!$V$2:$AV$2,'Cross Check'!AE$4,'0910 Apr 13 BPBG'!$V46:$AV46)='0910 Apr13 G'!P46</f>
        <v>0</v>
      </c>
      <c r="AG46" t="e">
        <f>#REF!=#REF!</f>
        <v>#REF!</v>
      </c>
      <c r="AH46" t="e">
        <f>#REF!=#REF!</f>
        <v>#REF!</v>
      </c>
      <c r="AI46" t="e">
        <f>#REF!=#REF!</f>
        <v>#REF!</v>
      </c>
      <c r="AJ46" t="e">
        <f>#REF!=#REF!</f>
        <v>#REF!</v>
      </c>
      <c r="AK46" s="40" t="e">
        <f>#REF!=#REF!</f>
        <v>#REF!</v>
      </c>
      <c r="AL46" t="e">
        <f>#REF!=#REF!</f>
        <v>#REF!</v>
      </c>
      <c r="AM46" t="e">
        <f>#REF!=#REF!</f>
        <v>#REF!</v>
      </c>
      <c r="AN46" t="e">
        <f>#REF!=#REF!</f>
        <v>#REF!</v>
      </c>
      <c r="AO46" t="e">
        <f>#REF!=#REF!</f>
        <v>#REF!</v>
      </c>
      <c r="AP46" t="e">
        <f>#REF!=#REF!</f>
        <v>#REF!</v>
      </c>
    </row>
    <row r="47" spans="1:42" ht="15">
      <c r="A47">
        <v>43</v>
      </c>
      <c r="B47" t="s">
        <v>44</v>
      </c>
      <c r="C47" s="1" t="e">
        <f>'0910 Apr13 G'!Q47=#REF!</f>
        <v>#REF!</v>
      </c>
      <c r="D47" s="1" t="e">
        <f>#REF!='0910 Apr 13 BPBG'!BX47</f>
        <v>#REF!</v>
      </c>
      <c r="E47" s="1" t="b">
        <f>'0910 Apr13 G'!Q47='0910 Apr 13 BPBG'!BX47</f>
        <v>1</v>
      </c>
      <c r="G47" t="e">
        <f>SUMIF('0910 Apr 13 BPBG'!$V$3:$AV$3,'Cross Check'!G$4,'0910 Apr 13 BPBG'!$V47:$AV47)=#REF!</f>
        <v>#REF!</v>
      </c>
      <c r="H47" t="e">
        <f>SUMIF('0910 Apr 13 BPBG'!$V$3:$AV$3,'Cross Check'!H$4,'0910 Apr 13 BPBG'!$V47:$AV47)=#REF!</f>
        <v>#REF!</v>
      </c>
      <c r="I47" t="e">
        <f>SUMIF('0910 Apr 13 BPBG'!$V$3:$AV$3,'Cross Check'!I$4,'0910 Apr 13 BPBG'!$V47:$AV47)=#REF!</f>
        <v>#REF!</v>
      </c>
      <c r="J47" t="e">
        <f>SUMIF('0910 Apr 13 BPBG'!$V$3:$AV$3,'Cross Check'!J$4,'0910 Apr 13 BPBG'!$V47:$AV47)=#REF!</f>
        <v>#REF!</v>
      </c>
      <c r="K47" t="e">
        <f>SUMIF('0910 Apr 13 BPBG'!$V$3:$AV$3,'Cross Check'!K$4,'0910 Apr 13 BPBG'!$V47:$AV47)=#REF!</f>
        <v>#REF!</v>
      </c>
      <c r="L47" t="e">
        <f>SUMIF('0910 Apr 13 BPBG'!$V$3:$AV$3,'Cross Check'!L$4,'0910 Apr 13 BPBG'!$V47:$AV47)=#REF!</f>
        <v>#REF!</v>
      </c>
      <c r="M47" t="e">
        <f>SUMIF('0910 Apr 13 BPBG'!$V$3:$AV$3,'Cross Check'!M$4,'0910 Apr 13 BPBG'!$V47:$AV47)=#REF!</f>
        <v>#REF!</v>
      </c>
      <c r="N47" t="e">
        <f>SUMIF('0910 Apr 13 BPBG'!$V$3:$AV$3,'Cross Check'!N$4,'0910 Apr 13 BPBG'!$V47:$AV47)=#REF!</f>
        <v>#REF!</v>
      </c>
      <c r="O47" t="e">
        <f>SUMIF('0910 Apr 13 BPBG'!$V$3:$AV$3,'Cross Check'!O$4,'0910 Apr 13 BPBG'!$V47:$AV47)=#REF!</f>
        <v>#REF!</v>
      </c>
      <c r="P47" t="e">
        <f>SUMIF('0910 Apr 13 BPBG'!$V$3:$AV$3,'Cross Check'!P$4,'0910 Apr 13 BPBG'!$V47:$AV47)=#REF!</f>
        <v>#REF!</v>
      </c>
      <c r="R47" s="4" t="b">
        <f>SUMIF('0910 Apr 13 BPBG'!$V$2:$AV$2,'Cross Check'!R$4,'0910 Apr 13 BPBG'!$V47:$AV47)='0910 Apr13 G'!C47</f>
        <v>0</v>
      </c>
      <c r="S47" s="4" t="b">
        <f>SUMIF('0910 Apr 13 BPBG'!$V$2:$AV$2,'Cross Check'!S$4,'0910 Apr 13 BPBG'!$V47:$AV47)='0910 Apr13 G'!D47</f>
        <v>0</v>
      </c>
      <c r="T47" s="4" t="b">
        <f>SUMIF('0910 Apr 13 BPBG'!$V$2:$AV$2,'Cross Check'!T$4,'0910 Apr 13 BPBG'!$V47:$AV47)='0910 Apr13 G'!E47</f>
        <v>0</v>
      </c>
      <c r="U47" s="4" t="b">
        <f>SUMIF('0910 Apr 13 BPBG'!$V$2:$AV$2,'Cross Check'!U$4,'0910 Apr 13 BPBG'!$V47:$AV47)='0910 Apr13 G'!F47</f>
        <v>0</v>
      </c>
      <c r="V47" s="4" t="b">
        <f>SUMIF('0910 Apr 13 BPBG'!$V$2:$AV$2,'Cross Check'!V$4,'0910 Apr 13 BPBG'!$V47:$AV47)='0910 Apr13 G'!G47</f>
        <v>0</v>
      </c>
      <c r="W47" s="4" t="b">
        <f>SUMIF('0910 Apr 13 BPBG'!$V$2:$AV$2,'Cross Check'!W$4,'0910 Apr 13 BPBG'!$V47:$AV47)='0910 Apr13 G'!H47</f>
        <v>0</v>
      </c>
      <c r="X47" s="4" t="b">
        <f>SUMIF('0910 Apr 13 BPBG'!$V$2:$AV$2,'Cross Check'!X$4,'0910 Apr 13 BPBG'!$V47:$AV47)='0910 Apr13 G'!I47</f>
        <v>0</v>
      </c>
      <c r="Y47" s="4" t="b">
        <f>SUMIF('0910 Apr 13 BPBG'!$V$2:$AV$2,'Cross Check'!Y$4,'0910 Apr 13 BPBG'!$V47:$AV47)='0910 Apr13 G'!J47</f>
        <v>0</v>
      </c>
      <c r="Z47" s="4" t="b">
        <f>SUMIF('0910 Apr 13 BPBG'!$V$2:$AV$2,'Cross Check'!Z$4,'0910 Apr 13 BPBG'!$V47:$AV47)='0910 Apr13 G'!K47</f>
        <v>0</v>
      </c>
      <c r="AA47" s="4" t="b">
        <f>SUMIF('0910 Apr 13 BPBG'!$V$2:$AV$2,'Cross Check'!AA$4,'0910 Apr 13 BPBG'!$V47:$AV47)='0910 Apr13 G'!L47</f>
        <v>0</v>
      </c>
      <c r="AB47" s="4" t="b">
        <f>SUMIF('0910 Apr 13 BPBG'!$V$2:$AV$2,'Cross Check'!AB$4,'0910 Apr 13 BPBG'!$V47:$AV47)='0910 Apr13 G'!M47</f>
        <v>0</v>
      </c>
      <c r="AC47" s="4" t="b">
        <f>SUMIF('0910 Apr 13 BPBG'!$V$2:$AV$2,'Cross Check'!AC$4,'0910 Apr 13 BPBG'!$V47:$AV47)='0910 Apr13 G'!N47</f>
        <v>0</v>
      </c>
      <c r="AD47" s="4" t="b">
        <f>SUMIF('0910 Apr 13 BPBG'!$V$2:$AV$2,'Cross Check'!AD$4,'0910 Apr 13 BPBG'!$V47:$AV47)='0910 Apr13 G'!O47</f>
        <v>0</v>
      </c>
      <c r="AE47" s="4" t="b">
        <f>SUMIF('0910 Apr 13 BPBG'!$V$2:$AV$2,'Cross Check'!AE$4,'0910 Apr 13 BPBG'!$V47:$AV47)='0910 Apr13 G'!P47</f>
        <v>0</v>
      </c>
      <c r="AG47" t="e">
        <f>#REF!=#REF!</f>
        <v>#REF!</v>
      </c>
      <c r="AH47" t="e">
        <f>#REF!=#REF!</f>
        <v>#REF!</v>
      </c>
      <c r="AI47" t="e">
        <f>#REF!=#REF!</f>
        <v>#REF!</v>
      </c>
      <c r="AJ47" t="e">
        <f>#REF!=#REF!</f>
        <v>#REF!</v>
      </c>
      <c r="AK47" s="40" t="e">
        <f>#REF!=#REF!</f>
        <v>#REF!</v>
      </c>
      <c r="AL47" t="e">
        <f>#REF!=#REF!</f>
        <v>#REF!</v>
      </c>
      <c r="AM47" t="e">
        <f>#REF!=#REF!</f>
        <v>#REF!</v>
      </c>
      <c r="AN47" t="e">
        <f>#REF!=#REF!</f>
        <v>#REF!</v>
      </c>
      <c r="AO47" t="e">
        <f>#REF!=#REF!</f>
        <v>#REF!</v>
      </c>
      <c r="AP47" t="e">
        <f>#REF!=#REF!</f>
        <v>#REF!</v>
      </c>
    </row>
    <row r="48" spans="1:42" ht="15">
      <c r="A48" s="1">
        <v>44</v>
      </c>
      <c r="B48" s="1" t="s">
        <v>45</v>
      </c>
      <c r="C48" s="1" t="e">
        <f>'0910 Apr13 G'!Q48=#REF!</f>
        <v>#REF!</v>
      </c>
      <c r="D48" s="1" t="e">
        <f>#REF!='0910 Apr 13 BPBG'!BX48</f>
        <v>#REF!</v>
      </c>
      <c r="E48" s="1" t="b">
        <f>'0910 Apr13 G'!Q48='0910 Apr 13 BPBG'!BX48</f>
        <v>1</v>
      </c>
      <c r="G48" t="e">
        <f>SUMIF('0910 Apr 13 BPBG'!$V$3:$AV$3,'Cross Check'!G$4,'0910 Apr 13 BPBG'!$V48:$AV48)=#REF!</f>
        <v>#REF!</v>
      </c>
      <c r="H48" t="e">
        <f>SUMIF('0910 Apr 13 BPBG'!$V$3:$AV$3,'Cross Check'!H$4,'0910 Apr 13 BPBG'!$V48:$AV48)=#REF!</f>
        <v>#REF!</v>
      </c>
      <c r="I48" t="e">
        <f>SUMIF('0910 Apr 13 BPBG'!$V$3:$AV$3,'Cross Check'!I$4,'0910 Apr 13 BPBG'!$V48:$AV48)=#REF!</f>
        <v>#REF!</v>
      </c>
      <c r="J48" t="e">
        <f>SUMIF('0910 Apr 13 BPBG'!$V$3:$AV$3,'Cross Check'!J$4,'0910 Apr 13 BPBG'!$V48:$AV48)=#REF!</f>
        <v>#REF!</v>
      </c>
      <c r="K48" t="e">
        <f>SUMIF('0910 Apr 13 BPBG'!$V$3:$AV$3,'Cross Check'!K$4,'0910 Apr 13 BPBG'!$V48:$AV48)=#REF!</f>
        <v>#REF!</v>
      </c>
      <c r="L48" t="e">
        <f>SUMIF('0910 Apr 13 BPBG'!$V$3:$AV$3,'Cross Check'!L$4,'0910 Apr 13 BPBG'!$V48:$AV48)=#REF!</f>
        <v>#REF!</v>
      </c>
      <c r="M48" t="e">
        <f>SUMIF('0910 Apr 13 BPBG'!$V$3:$AV$3,'Cross Check'!M$4,'0910 Apr 13 BPBG'!$V48:$AV48)=#REF!</f>
        <v>#REF!</v>
      </c>
      <c r="N48" t="e">
        <f>SUMIF('0910 Apr 13 BPBG'!$V$3:$AV$3,'Cross Check'!N$4,'0910 Apr 13 BPBG'!$V48:$AV48)=#REF!</f>
        <v>#REF!</v>
      </c>
      <c r="O48" t="e">
        <f>SUMIF('0910 Apr 13 BPBG'!$V$3:$AV$3,'Cross Check'!O$4,'0910 Apr 13 BPBG'!$V48:$AV48)=#REF!</f>
        <v>#REF!</v>
      </c>
      <c r="P48" t="e">
        <f>SUMIF('0910 Apr 13 BPBG'!$V$3:$AV$3,'Cross Check'!P$4,'0910 Apr 13 BPBG'!$V48:$AV48)=#REF!</f>
        <v>#REF!</v>
      </c>
      <c r="R48" s="4" t="b">
        <f>SUMIF('0910 Apr 13 BPBG'!$V$2:$AV$2,'Cross Check'!R$4,'0910 Apr 13 BPBG'!$V48:$AV48)='0910 Apr13 G'!C48</f>
        <v>0</v>
      </c>
      <c r="S48" s="4" t="b">
        <f>SUMIF('0910 Apr 13 BPBG'!$V$2:$AV$2,'Cross Check'!S$4,'0910 Apr 13 BPBG'!$V48:$AV48)='0910 Apr13 G'!D48</f>
        <v>0</v>
      </c>
      <c r="T48" s="4" t="b">
        <f>SUMIF('0910 Apr 13 BPBG'!$V$2:$AV$2,'Cross Check'!T$4,'0910 Apr 13 BPBG'!$V48:$AV48)='0910 Apr13 G'!E48</f>
        <v>0</v>
      </c>
      <c r="U48" s="4" t="b">
        <f>SUMIF('0910 Apr 13 BPBG'!$V$2:$AV$2,'Cross Check'!U$4,'0910 Apr 13 BPBG'!$V48:$AV48)='0910 Apr13 G'!F48</f>
        <v>0</v>
      </c>
      <c r="V48" s="4" t="b">
        <f>SUMIF('0910 Apr 13 BPBG'!$V$2:$AV$2,'Cross Check'!V$4,'0910 Apr 13 BPBG'!$V48:$AV48)='0910 Apr13 G'!G48</f>
        <v>0</v>
      </c>
      <c r="W48" s="4" t="b">
        <f>SUMIF('0910 Apr 13 BPBG'!$V$2:$AV$2,'Cross Check'!W$4,'0910 Apr 13 BPBG'!$V48:$AV48)='0910 Apr13 G'!H48</f>
        <v>0</v>
      </c>
      <c r="X48" s="4" t="b">
        <f>SUMIF('0910 Apr 13 BPBG'!$V$2:$AV$2,'Cross Check'!X$4,'0910 Apr 13 BPBG'!$V48:$AV48)='0910 Apr13 G'!I48</f>
        <v>0</v>
      </c>
      <c r="Y48" s="4" t="b">
        <f>SUMIF('0910 Apr 13 BPBG'!$V$2:$AV$2,'Cross Check'!Y$4,'0910 Apr 13 BPBG'!$V48:$AV48)='0910 Apr13 G'!J48</f>
        <v>0</v>
      </c>
      <c r="Z48" s="4" t="b">
        <f>SUMIF('0910 Apr 13 BPBG'!$V$2:$AV$2,'Cross Check'!Z$4,'0910 Apr 13 BPBG'!$V48:$AV48)='0910 Apr13 G'!K48</f>
        <v>0</v>
      </c>
      <c r="AA48" s="4" t="b">
        <f>SUMIF('0910 Apr 13 BPBG'!$V$2:$AV$2,'Cross Check'!AA$4,'0910 Apr 13 BPBG'!$V48:$AV48)='0910 Apr13 G'!L48</f>
        <v>0</v>
      </c>
      <c r="AB48" s="4" t="b">
        <f>SUMIF('0910 Apr 13 BPBG'!$V$2:$AV$2,'Cross Check'!AB$4,'0910 Apr 13 BPBG'!$V48:$AV48)='0910 Apr13 G'!M48</f>
        <v>0</v>
      </c>
      <c r="AC48" s="4" t="b">
        <f>SUMIF('0910 Apr 13 BPBG'!$V$2:$AV$2,'Cross Check'!AC$4,'0910 Apr 13 BPBG'!$V48:$AV48)='0910 Apr13 G'!N48</f>
        <v>0</v>
      </c>
      <c r="AD48" s="4" t="b">
        <f>SUMIF('0910 Apr 13 BPBG'!$V$2:$AV$2,'Cross Check'!AD$4,'0910 Apr 13 BPBG'!$V48:$AV48)='0910 Apr13 G'!O48</f>
        <v>0</v>
      </c>
      <c r="AE48" s="4" t="b">
        <f>SUMIF('0910 Apr 13 BPBG'!$V$2:$AV$2,'Cross Check'!AE$4,'0910 Apr 13 BPBG'!$V48:$AV48)='0910 Apr13 G'!P48</f>
        <v>0</v>
      </c>
      <c r="AG48" t="e">
        <f>#REF!=#REF!</f>
        <v>#REF!</v>
      </c>
      <c r="AH48" t="e">
        <f>#REF!=#REF!</f>
        <v>#REF!</v>
      </c>
      <c r="AI48" t="e">
        <f>#REF!=#REF!</f>
        <v>#REF!</v>
      </c>
      <c r="AJ48" t="e">
        <f>#REF!=#REF!</f>
        <v>#REF!</v>
      </c>
      <c r="AK48" s="40" t="e">
        <f>#REF!=#REF!</f>
        <v>#REF!</v>
      </c>
      <c r="AL48" t="e">
        <f>#REF!=#REF!</f>
        <v>#REF!</v>
      </c>
      <c r="AM48" t="e">
        <f>#REF!=#REF!</f>
        <v>#REF!</v>
      </c>
      <c r="AN48" t="e">
        <f>#REF!=#REF!</f>
        <v>#REF!</v>
      </c>
      <c r="AO48" t="e">
        <f>#REF!=#REF!</f>
        <v>#REF!</v>
      </c>
      <c r="AP48" t="e">
        <f>#REF!=#REF!</f>
        <v>#REF!</v>
      </c>
    </row>
    <row r="49" spans="1:42" ht="15">
      <c r="A49">
        <v>45</v>
      </c>
      <c r="B49" t="s">
        <v>46</v>
      </c>
      <c r="C49" s="1" t="e">
        <f>'0910 Apr13 G'!Q49=#REF!</f>
        <v>#REF!</v>
      </c>
      <c r="D49" s="1" t="e">
        <f>#REF!='0910 Apr 13 BPBG'!BX49</f>
        <v>#REF!</v>
      </c>
      <c r="E49" s="1" t="b">
        <f>'0910 Apr13 G'!Q49='0910 Apr 13 BPBG'!BX49</f>
        <v>1</v>
      </c>
      <c r="G49" t="e">
        <f>SUMIF('0910 Apr 13 BPBG'!$V$3:$AV$3,'Cross Check'!G$4,'0910 Apr 13 BPBG'!$V49:$AV49)=#REF!</f>
        <v>#REF!</v>
      </c>
      <c r="H49" t="e">
        <f>SUMIF('0910 Apr 13 BPBG'!$V$3:$AV$3,'Cross Check'!H$4,'0910 Apr 13 BPBG'!$V49:$AV49)=#REF!</f>
        <v>#REF!</v>
      </c>
      <c r="I49" t="e">
        <f>SUMIF('0910 Apr 13 BPBG'!$V$3:$AV$3,'Cross Check'!I$4,'0910 Apr 13 BPBG'!$V49:$AV49)=#REF!</f>
        <v>#REF!</v>
      </c>
      <c r="J49" t="e">
        <f>SUMIF('0910 Apr 13 BPBG'!$V$3:$AV$3,'Cross Check'!J$4,'0910 Apr 13 BPBG'!$V49:$AV49)=#REF!</f>
        <v>#REF!</v>
      </c>
      <c r="K49" t="e">
        <f>SUMIF('0910 Apr 13 BPBG'!$V$3:$AV$3,'Cross Check'!K$4,'0910 Apr 13 BPBG'!$V49:$AV49)=#REF!</f>
        <v>#REF!</v>
      </c>
      <c r="L49" t="e">
        <f>SUMIF('0910 Apr 13 BPBG'!$V$3:$AV$3,'Cross Check'!L$4,'0910 Apr 13 BPBG'!$V49:$AV49)=#REF!</f>
        <v>#REF!</v>
      </c>
      <c r="M49" t="e">
        <f>SUMIF('0910 Apr 13 BPBG'!$V$3:$AV$3,'Cross Check'!M$4,'0910 Apr 13 BPBG'!$V49:$AV49)=#REF!</f>
        <v>#REF!</v>
      </c>
      <c r="N49" t="e">
        <f>SUMIF('0910 Apr 13 BPBG'!$V$3:$AV$3,'Cross Check'!N$4,'0910 Apr 13 BPBG'!$V49:$AV49)=#REF!</f>
        <v>#REF!</v>
      </c>
      <c r="O49" t="e">
        <f>SUMIF('0910 Apr 13 BPBG'!$V$3:$AV$3,'Cross Check'!O$4,'0910 Apr 13 BPBG'!$V49:$AV49)=#REF!</f>
        <v>#REF!</v>
      </c>
      <c r="P49" t="e">
        <f>SUMIF('0910 Apr 13 BPBG'!$V$3:$AV$3,'Cross Check'!P$4,'0910 Apr 13 BPBG'!$V49:$AV49)=#REF!</f>
        <v>#REF!</v>
      </c>
      <c r="R49" s="4" t="b">
        <f>SUMIF('0910 Apr 13 BPBG'!$V$2:$AV$2,'Cross Check'!R$4,'0910 Apr 13 BPBG'!$V49:$AV49)='0910 Apr13 G'!C49</f>
        <v>0</v>
      </c>
      <c r="S49" s="4" t="b">
        <f>SUMIF('0910 Apr 13 BPBG'!$V$2:$AV$2,'Cross Check'!S$4,'0910 Apr 13 BPBG'!$V49:$AV49)='0910 Apr13 G'!D49</f>
        <v>0</v>
      </c>
      <c r="T49" s="4" t="b">
        <f>SUMIF('0910 Apr 13 BPBG'!$V$2:$AV$2,'Cross Check'!T$4,'0910 Apr 13 BPBG'!$V49:$AV49)='0910 Apr13 G'!E49</f>
        <v>0</v>
      </c>
      <c r="U49" s="4" t="b">
        <f>SUMIF('0910 Apr 13 BPBG'!$V$2:$AV$2,'Cross Check'!U$4,'0910 Apr 13 BPBG'!$V49:$AV49)='0910 Apr13 G'!F49</f>
        <v>0</v>
      </c>
      <c r="V49" s="4" t="b">
        <f>SUMIF('0910 Apr 13 BPBG'!$V$2:$AV$2,'Cross Check'!V$4,'0910 Apr 13 BPBG'!$V49:$AV49)='0910 Apr13 G'!G49</f>
        <v>0</v>
      </c>
      <c r="W49" s="4" t="b">
        <f>SUMIF('0910 Apr 13 BPBG'!$V$2:$AV$2,'Cross Check'!W$4,'0910 Apr 13 BPBG'!$V49:$AV49)='0910 Apr13 G'!H49</f>
        <v>0</v>
      </c>
      <c r="X49" s="4" t="b">
        <f>SUMIF('0910 Apr 13 BPBG'!$V$2:$AV$2,'Cross Check'!X$4,'0910 Apr 13 BPBG'!$V49:$AV49)='0910 Apr13 G'!I49</f>
        <v>0</v>
      </c>
      <c r="Y49" s="4" t="b">
        <f>SUMIF('0910 Apr 13 BPBG'!$V$2:$AV$2,'Cross Check'!Y$4,'0910 Apr 13 BPBG'!$V49:$AV49)='0910 Apr13 G'!J49</f>
        <v>0</v>
      </c>
      <c r="Z49" s="4" t="b">
        <f>SUMIF('0910 Apr 13 BPBG'!$V$2:$AV$2,'Cross Check'!Z$4,'0910 Apr 13 BPBG'!$V49:$AV49)='0910 Apr13 G'!K49</f>
        <v>0</v>
      </c>
      <c r="AA49" s="4" t="b">
        <f>SUMIF('0910 Apr 13 BPBG'!$V$2:$AV$2,'Cross Check'!AA$4,'0910 Apr 13 BPBG'!$V49:$AV49)='0910 Apr13 G'!L49</f>
        <v>0</v>
      </c>
      <c r="AB49" s="4" t="b">
        <f>SUMIF('0910 Apr 13 BPBG'!$V$2:$AV$2,'Cross Check'!AB$4,'0910 Apr 13 BPBG'!$V49:$AV49)='0910 Apr13 G'!M49</f>
        <v>0</v>
      </c>
      <c r="AC49" s="4" t="b">
        <f>SUMIF('0910 Apr 13 BPBG'!$V$2:$AV$2,'Cross Check'!AC$4,'0910 Apr 13 BPBG'!$V49:$AV49)='0910 Apr13 G'!N49</f>
        <v>0</v>
      </c>
      <c r="AD49" s="4" t="b">
        <f>SUMIF('0910 Apr 13 BPBG'!$V$2:$AV$2,'Cross Check'!AD$4,'0910 Apr 13 BPBG'!$V49:$AV49)='0910 Apr13 G'!O49</f>
        <v>0</v>
      </c>
      <c r="AE49" s="4" t="b">
        <f>SUMIF('0910 Apr 13 BPBG'!$V$2:$AV$2,'Cross Check'!AE$4,'0910 Apr 13 BPBG'!$V49:$AV49)='0910 Apr13 G'!P49</f>
        <v>0</v>
      </c>
      <c r="AG49" t="e">
        <f>#REF!=#REF!</f>
        <v>#REF!</v>
      </c>
      <c r="AH49" t="e">
        <f>#REF!=#REF!</f>
        <v>#REF!</v>
      </c>
      <c r="AI49" t="e">
        <f>#REF!=#REF!</f>
        <v>#REF!</v>
      </c>
      <c r="AJ49" t="e">
        <f>#REF!=#REF!</f>
        <v>#REF!</v>
      </c>
      <c r="AK49" s="40" t="e">
        <f>#REF!=#REF!</f>
        <v>#REF!</v>
      </c>
      <c r="AL49" t="e">
        <f>#REF!=#REF!</f>
        <v>#REF!</v>
      </c>
      <c r="AM49" t="e">
        <f>#REF!=#REF!</f>
        <v>#REF!</v>
      </c>
      <c r="AN49" t="e">
        <f>#REF!=#REF!</f>
        <v>#REF!</v>
      </c>
      <c r="AO49" t="e">
        <f>#REF!=#REF!</f>
        <v>#REF!</v>
      </c>
      <c r="AP49" t="e">
        <f>#REF!=#REF!</f>
        <v>#REF!</v>
      </c>
    </row>
    <row r="50" spans="1:42" ht="15">
      <c r="A50">
        <v>46</v>
      </c>
      <c r="B50" t="s">
        <v>47</v>
      </c>
      <c r="C50" s="1" t="e">
        <f>'0910 Apr13 G'!Q50=#REF!</f>
        <v>#REF!</v>
      </c>
      <c r="D50" s="1" t="e">
        <f>#REF!='0910 Apr 13 BPBG'!BX50</f>
        <v>#REF!</v>
      </c>
      <c r="E50" s="1" t="b">
        <f>'0910 Apr13 G'!Q50='0910 Apr 13 BPBG'!BX50</f>
        <v>1</v>
      </c>
      <c r="G50" t="e">
        <f>SUMIF('0910 Apr 13 BPBG'!$V$3:$AV$3,'Cross Check'!G$4,'0910 Apr 13 BPBG'!$V50:$AV50)=#REF!</f>
        <v>#REF!</v>
      </c>
      <c r="H50" t="e">
        <f>SUMIF('0910 Apr 13 BPBG'!$V$3:$AV$3,'Cross Check'!H$4,'0910 Apr 13 BPBG'!$V50:$AV50)=#REF!</f>
        <v>#REF!</v>
      </c>
      <c r="I50" t="e">
        <f>SUMIF('0910 Apr 13 BPBG'!$V$3:$AV$3,'Cross Check'!I$4,'0910 Apr 13 BPBG'!$V50:$AV50)=#REF!</f>
        <v>#REF!</v>
      </c>
      <c r="J50" t="e">
        <f>SUMIF('0910 Apr 13 BPBG'!$V$3:$AV$3,'Cross Check'!J$4,'0910 Apr 13 BPBG'!$V50:$AV50)=#REF!</f>
        <v>#REF!</v>
      </c>
      <c r="K50" t="e">
        <f>SUMIF('0910 Apr 13 BPBG'!$V$3:$AV$3,'Cross Check'!K$4,'0910 Apr 13 BPBG'!$V50:$AV50)=#REF!</f>
        <v>#REF!</v>
      </c>
      <c r="L50" t="e">
        <f>SUMIF('0910 Apr 13 BPBG'!$V$3:$AV$3,'Cross Check'!L$4,'0910 Apr 13 BPBG'!$V50:$AV50)=#REF!</f>
        <v>#REF!</v>
      </c>
      <c r="M50" t="e">
        <f>SUMIF('0910 Apr 13 BPBG'!$V$3:$AV$3,'Cross Check'!M$4,'0910 Apr 13 BPBG'!$V50:$AV50)=#REF!</f>
        <v>#REF!</v>
      </c>
      <c r="N50" t="e">
        <f>SUMIF('0910 Apr 13 BPBG'!$V$3:$AV$3,'Cross Check'!N$4,'0910 Apr 13 BPBG'!$V50:$AV50)=#REF!</f>
        <v>#REF!</v>
      </c>
      <c r="O50" t="e">
        <f>SUMIF('0910 Apr 13 BPBG'!$V$3:$AV$3,'Cross Check'!O$4,'0910 Apr 13 BPBG'!$V50:$AV50)=#REF!</f>
        <v>#REF!</v>
      </c>
      <c r="P50" t="e">
        <f>SUMIF('0910 Apr 13 BPBG'!$V$3:$AV$3,'Cross Check'!P$4,'0910 Apr 13 BPBG'!$V50:$AV50)=#REF!</f>
        <v>#REF!</v>
      </c>
      <c r="R50" s="4" t="b">
        <f>SUMIF('0910 Apr 13 BPBG'!$V$2:$AV$2,'Cross Check'!R$4,'0910 Apr 13 BPBG'!$V50:$AV50)='0910 Apr13 G'!C50</f>
        <v>0</v>
      </c>
      <c r="S50" s="4" t="b">
        <f>SUMIF('0910 Apr 13 BPBG'!$V$2:$AV$2,'Cross Check'!S$4,'0910 Apr 13 BPBG'!$V50:$AV50)='0910 Apr13 G'!D50</f>
        <v>0</v>
      </c>
      <c r="T50" s="4" t="b">
        <f>SUMIF('0910 Apr 13 BPBG'!$V$2:$AV$2,'Cross Check'!T$4,'0910 Apr 13 BPBG'!$V50:$AV50)='0910 Apr13 G'!E50</f>
        <v>0</v>
      </c>
      <c r="U50" s="4" t="b">
        <f>SUMIF('0910 Apr 13 BPBG'!$V$2:$AV$2,'Cross Check'!U$4,'0910 Apr 13 BPBG'!$V50:$AV50)='0910 Apr13 G'!F50</f>
        <v>0</v>
      </c>
      <c r="V50" s="4" t="b">
        <f>SUMIF('0910 Apr 13 BPBG'!$V$2:$AV$2,'Cross Check'!V$4,'0910 Apr 13 BPBG'!$V50:$AV50)='0910 Apr13 G'!G50</f>
        <v>0</v>
      </c>
      <c r="W50" s="4" t="b">
        <f>SUMIF('0910 Apr 13 BPBG'!$V$2:$AV$2,'Cross Check'!W$4,'0910 Apr 13 BPBG'!$V50:$AV50)='0910 Apr13 G'!H50</f>
        <v>0</v>
      </c>
      <c r="X50" s="4" t="b">
        <f>SUMIF('0910 Apr 13 BPBG'!$V$2:$AV$2,'Cross Check'!X$4,'0910 Apr 13 BPBG'!$V50:$AV50)='0910 Apr13 G'!I50</f>
        <v>0</v>
      </c>
      <c r="Y50" s="4" t="b">
        <f>SUMIF('0910 Apr 13 BPBG'!$V$2:$AV$2,'Cross Check'!Y$4,'0910 Apr 13 BPBG'!$V50:$AV50)='0910 Apr13 G'!J50</f>
        <v>0</v>
      </c>
      <c r="Z50" s="4" t="b">
        <f>SUMIF('0910 Apr 13 BPBG'!$V$2:$AV$2,'Cross Check'!Z$4,'0910 Apr 13 BPBG'!$V50:$AV50)='0910 Apr13 G'!K50</f>
        <v>0</v>
      </c>
      <c r="AA50" s="4" t="b">
        <f>SUMIF('0910 Apr 13 BPBG'!$V$2:$AV$2,'Cross Check'!AA$4,'0910 Apr 13 BPBG'!$V50:$AV50)='0910 Apr13 G'!L50</f>
        <v>0</v>
      </c>
      <c r="AB50" s="4" t="b">
        <f>SUMIF('0910 Apr 13 BPBG'!$V$2:$AV$2,'Cross Check'!AB$4,'0910 Apr 13 BPBG'!$V50:$AV50)='0910 Apr13 G'!M50</f>
        <v>0</v>
      </c>
      <c r="AC50" s="4" t="b">
        <f>SUMIF('0910 Apr 13 BPBG'!$V$2:$AV$2,'Cross Check'!AC$4,'0910 Apr 13 BPBG'!$V50:$AV50)='0910 Apr13 G'!N50</f>
        <v>0</v>
      </c>
      <c r="AD50" s="4" t="b">
        <f>SUMIF('0910 Apr 13 BPBG'!$V$2:$AV$2,'Cross Check'!AD$4,'0910 Apr 13 BPBG'!$V50:$AV50)='0910 Apr13 G'!O50</f>
        <v>0</v>
      </c>
      <c r="AE50" s="4" t="b">
        <f>SUMIF('0910 Apr 13 BPBG'!$V$2:$AV$2,'Cross Check'!AE$4,'0910 Apr 13 BPBG'!$V50:$AV50)='0910 Apr13 G'!P50</f>
        <v>0</v>
      </c>
      <c r="AG50" t="e">
        <f>#REF!=#REF!</f>
        <v>#REF!</v>
      </c>
      <c r="AH50" t="e">
        <f>#REF!=#REF!</f>
        <v>#REF!</v>
      </c>
      <c r="AI50" t="e">
        <f>#REF!=#REF!</f>
        <v>#REF!</v>
      </c>
      <c r="AJ50" t="e">
        <f>#REF!=#REF!</f>
        <v>#REF!</v>
      </c>
      <c r="AK50" s="40" t="e">
        <f>#REF!=#REF!</f>
        <v>#REF!</v>
      </c>
      <c r="AL50" t="e">
        <f>#REF!=#REF!</f>
        <v>#REF!</v>
      </c>
      <c r="AM50" t="e">
        <f>#REF!=#REF!</f>
        <v>#REF!</v>
      </c>
      <c r="AN50" t="e">
        <f>#REF!=#REF!</f>
        <v>#REF!</v>
      </c>
      <c r="AO50" t="e">
        <f>#REF!=#REF!</f>
        <v>#REF!</v>
      </c>
      <c r="AP50" t="e">
        <f>#REF!=#REF!</f>
        <v>#REF!</v>
      </c>
    </row>
    <row r="51" spans="1:42" ht="15">
      <c r="A51">
        <v>47</v>
      </c>
      <c r="B51" t="s">
        <v>48</v>
      </c>
      <c r="C51" s="1" t="e">
        <f>'0910 Apr13 G'!Q51=#REF!</f>
        <v>#REF!</v>
      </c>
      <c r="D51" s="1" t="e">
        <f>#REF!='0910 Apr 13 BPBG'!BX51</f>
        <v>#REF!</v>
      </c>
      <c r="E51" s="1" t="b">
        <f>'0910 Apr13 G'!Q51='0910 Apr 13 BPBG'!BX51</f>
        <v>1</v>
      </c>
      <c r="G51" t="e">
        <f>SUMIF('0910 Apr 13 BPBG'!$V$3:$AV$3,'Cross Check'!G$4,'0910 Apr 13 BPBG'!$V51:$AV51)=#REF!</f>
        <v>#REF!</v>
      </c>
      <c r="H51" t="e">
        <f>SUMIF('0910 Apr 13 BPBG'!$V$3:$AV$3,'Cross Check'!H$4,'0910 Apr 13 BPBG'!$V51:$AV51)=#REF!</f>
        <v>#REF!</v>
      </c>
      <c r="I51" t="e">
        <f>SUMIF('0910 Apr 13 BPBG'!$V$3:$AV$3,'Cross Check'!I$4,'0910 Apr 13 BPBG'!$V51:$AV51)=#REF!</f>
        <v>#REF!</v>
      </c>
      <c r="J51" t="e">
        <f>SUMIF('0910 Apr 13 BPBG'!$V$3:$AV$3,'Cross Check'!J$4,'0910 Apr 13 BPBG'!$V51:$AV51)=#REF!</f>
        <v>#REF!</v>
      </c>
      <c r="K51" t="e">
        <f>SUMIF('0910 Apr 13 BPBG'!$V$3:$AV$3,'Cross Check'!K$4,'0910 Apr 13 BPBG'!$V51:$AV51)=#REF!</f>
        <v>#REF!</v>
      </c>
      <c r="L51" t="e">
        <f>SUMIF('0910 Apr 13 BPBG'!$V$3:$AV$3,'Cross Check'!L$4,'0910 Apr 13 BPBG'!$V51:$AV51)=#REF!</f>
        <v>#REF!</v>
      </c>
      <c r="M51" t="e">
        <f>SUMIF('0910 Apr 13 BPBG'!$V$3:$AV$3,'Cross Check'!M$4,'0910 Apr 13 BPBG'!$V51:$AV51)=#REF!</f>
        <v>#REF!</v>
      </c>
      <c r="N51" t="e">
        <f>SUMIF('0910 Apr 13 BPBG'!$V$3:$AV$3,'Cross Check'!N$4,'0910 Apr 13 BPBG'!$V51:$AV51)=#REF!</f>
        <v>#REF!</v>
      </c>
      <c r="O51" t="e">
        <f>SUMIF('0910 Apr 13 BPBG'!$V$3:$AV$3,'Cross Check'!O$4,'0910 Apr 13 BPBG'!$V51:$AV51)=#REF!</f>
        <v>#REF!</v>
      </c>
      <c r="P51" t="e">
        <f>SUMIF('0910 Apr 13 BPBG'!$V$3:$AV$3,'Cross Check'!P$4,'0910 Apr 13 BPBG'!$V51:$AV51)=#REF!</f>
        <v>#REF!</v>
      </c>
      <c r="R51" s="4" t="b">
        <f>SUMIF('0910 Apr 13 BPBG'!$V$2:$AV$2,'Cross Check'!R$4,'0910 Apr 13 BPBG'!$V51:$AV51)='0910 Apr13 G'!C51</f>
        <v>0</v>
      </c>
      <c r="S51" s="4" t="b">
        <f>SUMIF('0910 Apr 13 BPBG'!$V$2:$AV$2,'Cross Check'!S$4,'0910 Apr 13 BPBG'!$V51:$AV51)='0910 Apr13 G'!D51</f>
        <v>0</v>
      </c>
      <c r="T51" s="4" t="b">
        <f>SUMIF('0910 Apr 13 BPBG'!$V$2:$AV$2,'Cross Check'!T$4,'0910 Apr 13 BPBG'!$V51:$AV51)='0910 Apr13 G'!E51</f>
        <v>0</v>
      </c>
      <c r="U51" s="4" t="b">
        <f>SUMIF('0910 Apr 13 BPBG'!$V$2:$AV$2,'Cross Check'!U$4,'0910 Apr 13 BPBG'!$V51:$AV51)='0910 Apr13 G'!F51</f>
        <v>0</v>
      </c>
      <c r="V51" s="4" t="b">
        <f>SUMIF('0910 Apr 13 BPBG'!$V$2:$AV$2,'Cross Check'!V$4,'0910 Apr 13 BPBG'!$V51:$AV51)='0910 Apr13 G'!G51</f>
        <v>0</v>
      </c>
      <c r="W51" s="4" t="b">
        <f>SUMIF('0910 Apr 13 BPBG'!$V$2:$AV$2,'Cross Check'!W$4,'0910 Apr 13 BPBG'!$V51:$AV51)='0910 Apr13 G'!H51</f>
        <v>0</v>
      </c>
      <c r="X51" s="4" t="b">
        <f>SUMIF('0910 Apr 13 BPBG'!$V$2:$AV$2,'Cross Check'!X$4,'0910 Apr 13 BPBG'!$V51:$AV51)='0910 Apr13 G'!I51</f>
        <v>0</v>
      </c>
      <c r="Y51" s="4" t="b">
        <f>SUMIF('0910 Apr 13 BPBG'!$V$2:$AV$2,'Cross Check'!Y$4,'0910 Apr 13 BPBG'!$V51:$AV51)='0910 Apr13 G'!J51</f>
        <v>0</v>
      </c>
      <c r="Z51" s="4" t="b">
        <f>SUMIF('0910 Apr 13 BPBG'!$V$2:$AV$2,'Cross Check'!Z$4,'0910 Apr 13 BPBG'!$V51:$AV51)='0910 Apr13 G'!K51</f>
        <v>0</v>
      </c>
      <c r="AA51" s="4" t="b">
        <f>SUMIF('0910 Apr 13 BPBG'!$V$2:$AV$2,'Cross Check'!AA$4,'0910 Apr 13 BPBG'!$V51:$AV51)='0910 Apr13 G'!L51</f>
        <v>0</v>
      </c>
      <c r="AB51" s="4" t="b">
        <f>SUMIF('0910 Apr 13 BPBG'!$V$2:$AV$2,'Cross Check'!AB$4,'0910 Apr 13 BPBG'!$V51:$AV51)='0910 Apr13 G'!M51</f>
        <v>0</v>
      </c>
      <c r="AC51" s="4" t="b">
        <f>SUMIF('0910 Apr 13 BPBG'!$V$2:$AV$2,'Cross Check'!AC$4,'0910 Apr 13 BPBG'!$V51:$AV51)='0910 Apr13 G'!N51</f>
        <v>0</v>
      </c>
      <c r="AD51" s="4" t="b">
        <f>SUMIF('0910 Apr 13 BPBG'!$V$2:$AV$2,'Cross Check'!AD$4,'0910 Apr 13 BPBG'!$V51:$AV51)='0910 Apr13 G'!O51</f>
        <v>0</v>
      </c>
      <c r="AE51" s="4" t="b">
        <f>SUMIF('0910 Apr 13 BPBG'!$V$2:$AV$2,'Cross Check'!AE$4,'0910 Apr 13 BPBG'!$V51:$AV51)='0910 Apr13 G'!P51</f>
        <v>0</v>
      </c>
      <c r="AG51" t="e">
        <f>#REF!=#REF!</f>
        <v>#REF!</v>
      </c>
      <c r="AH51" t="e">
        <f>#REF!=#REF!</f>
        <v>#REF!</v>
      </c>
      <c r="AI51" t="e">
        <f>#REF!=#REF!</f>
        <v>#REF!</v>
      </c>
      <c r="AJ51" t="e">
        <f>#REF!=#REF!</f>
        <v>#REF!</v>
      </c>
      <c r="AK51" s="40" t="e">
        <f>#REF!=#REF!</f>
        <v>#REF!</v>
      </c>
      <c r="AL51" t="e">
        <f>#REF!=#REF!</f>
        <v>#REF!</v>
      </c>
      <c r="AM51" t="e">
        <f>#REF!=#REF!</f>
        <v>#REF!</v>
      </c>
      <c r="AN51" t="e">
        <f>#REF!=#REF!</f>
        <v>#REF!</v>
      </c>
      <c r="AO51" t="e">
        <f>#REF!=#REF!</f>
        <v>#REF!</v>
      </c>
      <c r="AP51" t="e">
        <f>#REF!=#REF!</f>
        <v>#REF!</v>
      </c>
    </row>
    <row r="52" spans="1:42" ht="15">
      <c r="A52">
        <v>48</v>
      </c>
      <c r="B52" s="3" t="s">
        <v>49</v>
      </c>
      <c r="C52" s="1" t="e">
        <f>'0910 Apr13 G'!Q52=#REF!</f>
        <v>#REF!</v>
      </c>
      <c r="D52" s="1" t="e">
        <f>#REF!='0910 Apr 13 BPBG'!#REF!</f>
        <v>#REF!</v>
      </c>
      <c r="E52" s="1" t="e">
        <f>'0910 Apr13 G'!Q52='0910 Apr 13 BPBG'!#REF!</f>
        <v>#REF!</v>
      </c>
      <c r="G52" s="1" t="e">
        <f>SUMIF('0910 Apr 13 BPBG'!$V$3:$AV$3,'Cross Check'!G$4,'0910 Apr 13 BPBG'!$V52:$AV52)=#REF!</f>
        <v>#REF!</v>
      </c>
      <c r="H52" s="1" t="e">
        <f>SUMIF('0910 Apr 13 BPBG'!$V$3:$AV$3,'Cross Check'!H$4,'0910 Apr 13 BPBG'!$V52:$AV52)=#REF!</f>
        <v>#REF!</v>
      </c>
      <c r="I52" s="1" t="e">
        <f>SUMIF('0910 Apr 13 BPBG'!$V$3:$AV$3,'Cross Check'!I$4,'0910 Apr 13 BPBG'!$V52:$AV52)=#REF!</f>
        <v>#REF!</v>
      </c>
      <c r="J52" s="1" t="e">
        <f>SUMIF('0910 Apr 13 BPBG'!$V$3:$AV$3,'Cross Check'!J$4,'0910 Apr 13 BPBG'!$V52:$AV52)=#REF!</f>
        <v>#REF!</v>
      </c>
      <c r="K52" s="1" t="e">
        <f>SUMIF('0910 Apr 13 BPBG'!$V$3:$AV$3,'Cross Check'!K$4,'0910 Apr 13 BPBG'!$V52:$AV52)=#REF!</f>
        <v>#REF!</v>
      </c>
      <c r="L52" s="1" t="e">
        <f>SUMIF('0910 Apr 13 BPBG'!$V$3:$AV$3,'Cross Check'!L$4,'0910 Apr 13 BPBG'!$V52:$AV52)=#REF!</f>
        <v>#REF!</v>
      </c>
      <c r="M52" s="1" t="e">
        <f>SUMIF('0910 Apr 13 BPBG'!$V$3:$AV$3,'Cross Check'!M$4,'0910 Apr 13 BPBG'!$V52:$AV52)=#REF!</f>
        <v>#REF!</v>
      </c>
      <c r="N52" s="1" t="e">
        <f>SUMIF('0910 Apr 13 BPBG'!$V$3:$AV$3,'Cross Check'!N$4,'0910 Apr 13 BPBG'!$V52:$AV52)=#REF!</f>
        <v>#REF!</v>
      </c>
      <c r="O52" s="1" t="e">
        <f>SUMIF('0910 Apr 13 BPBG'!$V$3:$AV$3,'Cross Check'!O$4,'0910 Apr 13 BPBG'!$V52:$AV52)=#REF!</f>
        <v>#REF!</v>
      </c>
      <c r="P52" s="1" t="e">
        <f>SUMIF('0910 Apr 13 BPBG'!$V$3:$AV$3,'Cross Check'!P$4,'0910 Apr 13 BPBG'!$V52:$AV52)=#REF!</f>
        <v>#REF!</v>
      </c>
      <c r="R52" s="4" t="b">
        <f>SUMIF('0910 Apr 13 BPBG'!$V$2:$AV$2,'Cross Check'!R$4,'0910 Apr 13 BPBG'!$V52:$AV52)='0910 Apr13 G'!C52</f>
        <v>0</v>
      </c>
      <c r="S52" s="4" t="b">
        <f>SUMIF('0910 Apr 13 BPBG'!$V$2:$AV$2,'Cross Check'!S$4,'0910 Apr 13 BPBG'!$V52:$AV52)='0910 Apr13 G'!D52</f>
        <v>0</v>
      </c>
      <c r="T52" s="4" t="b">
        <f>SUMIF('0910 Apr 13 BPBG'!$V$2:$AV$2,'Cross Check'!T$4,'0910 Apr 13 BPBG'!$V52:$AV52)='0910 Apr13 G'!E52</f>
        <v>0</v>
      </c>
      <c r="U52" s="4" t="b">
        <f>SUMIF('0910 Apr 13 BPBG'!$V$2:$AV$2,'Cross Check'!U$4,'0910 Apr 13 BPBG'!$V52:$AV52)='0910 Apr13 G'!F52</f>
        <v>0</v>
      </c>
      <c r="V52" s="4" t="b">
        <f>SUMIF('0910 Apr 13 BPBG'!$V$2:$AV$2,'Cross Check'!V$4,'0910 Apr 13 BPBG'!$V52:$AV52)='0910 Apr13 G'!G52</f>
        <v>0</v>
      </c>
      <c r="W52" s="4" t="b">
        <f>SUMIF('0910 Apr 13 BPBG'!$V$2:$AV$2,'Cross Check'!W$4,'0910 Apr 13 BPBG'!$V52:$AV52)='0910 Apr13 G'!H52</f>
        <v>0</v>
      </c>
      <c r="X52" s="4" t="b">
        <f>SUMIF('0910 Apr 13 BPBG'!$V$2:$AV$2,'Cross Check'!X$4,'0910 Apr 13 BPBG'!$V52:$AV52)='0910 Apr13 G'!I52</f>
        <v>0</v>
      </c>
      <c r="Y52" s="4" t="b">
        <f>SUMIF('0910 Apr 13 BPBG'!$V$2:$AV$2,'Cross Check'!Y$4,'0910 Apr 13 BPBG'!$V52:$AV52)='0910 Apr13 G'!J52</f>
        <v>0</v>
      </c>
      <c r="Z52" s="4" t="b">
        <f>SUMIF('0910 Apr 13 BPBG'!$V$2:$AV$2,'Cross Check'!Z$4,'0910 Apr 13 BPBG'!$V52:$AV52)='0910 Apr13 G'!K52</f>
        <v>0</v>
      </c>
      <c r="AA52" s="4" t="b">
        <f>SUMIF('0910 Apr 13 BPBG'!$V$2:$AV$2,'Cross Check'!AA$4,'0910 Apr 13 BPBG'!$V52:$AV52)='0910 Apr13 G'!L52</f>
        <v>0</v>
      </c>
      <c r="AB52" s="4" t="b">
        <f>SUMIF('0910 Apr 13 BPBG'!$V$2:$AV$2,'Cross Check'!AB$4,'0910 Apr 13 BPBG'!$V52:$AV52)='0910 Apr13 G'!M52</f>
        <v>0</v>
      </c>
      <c r="AC52" s="4" t="b">
        <f>SUMIF('0910 Apr 13 BPBG'!$V$2:$AV$2,'Cross Check'!AC$4,'0910 Apr 13 BPBG'!$V52:$AV52)='0910 Apr13 G'!N52</f>
        <v>0</v>
      </c>
      <c r="AD52" s="4" t="b">
        <f>SUMIF('0910 Apr 13 BPBG'!$V$2:$AV$2,'Cross Check'!AD$4,'0910 Apr 13 BPBG'!$V52:$AV52)='0910 Apr13 G'!O52</f>
        <v>0</v>
      </c>
      <c r="AE52" s="4" t="b">
        <f>SUMIF('0910 Apr 13 BPBG'!$V$2:$AV$2,'Cross Check'!AE$4,'0910 Apr 13 BPBG'!$V52:$AV52)='0910 Apr13 G'!P52</f>
        <v>0</v>
      </c>
      <c r="AG52" t="e">
        <f>#REF!=#REF!</f>
        <v>#REF!</v>
      </c>
      <c r="AH52" t="e">
        <f>#REF!=#REF!</f>
        <v>#REF!</v>
      </c>
      <c r="AI52" t="e">
        <f>#REF!=#REF!</f>
        <v>#REF!</v>
      </c>
      <c r="AJ52" t="e">
        <f>#REF!=#REF!</f>
        <v>#REF!</v>
      </c>
      <c r="AK52" s="40" t="e">
        <f>#REF!=#REF!</f>
        <v>#REF!</v>
      </c>
      <c r="AL52" t="e">
        <f>#REF!=#REF!</f>
        <v>#REF!</v>
      </c>
      <c r="AM52" t="e">
        <f>#REF!=#REF!</f>
        <v>#REF!</v>
      </c>
      <c r="AN52" t="e">
        <f>#REF!=#REF!</f>
        <v>#REF!</v>
      </c>
      <c r="AO52" t="e">
        <f>#REF!=#REF!</f>
        <v>#REF!</v>
      </c>
      <c r="AP52" t="e">
        <f>#REF!=#REF!</f>
        <v>#REF!</v>
      </c>
    </row>
    <row r="53" spans="1:42" ht="15">
      <c r="A53">
        <v>49</v>
      </c>
      <c r="B53" t="s">
        <v>50</v>
      </c>
      <c r="C53" s="1" t="e">
        <f>'0910 Apr13 G'!Q53=#REF!</f>
        <v>#REF!</v>
      </c>
      <c r="D53" s="1" t="e">
        <f>#REF!='0910 Apr 13 BPBG'!BX53</f>
        <v>#REF!</v>
      </c>
      <c r="E53" s="1" t="b">
        <f>'0910 Apr13 G'!Q53='0910 Apr 13 BPBG'!BX53</f>
        <v>1</v>
      </c>
      <c r="G53" t="e">
        <f>SUMIF('0910 Apr 13 BPBG'!$V$3:$AV$3,'Cross Check'!G$4,'0910 Apr 13 BPBG'!$V53:$AV53)=#REF!</f>
        <v>#REF!</v>
      </c>
      <c r="H53" t="e">
        <f>SUMIF('0910 Apr 13 BPBG'!$V$3:$AV$3,'Cross Check'!H$4,'0910 Apr 13 BPBG'!$V53:$AV53)=#REF!</f>
        <v>#REF!</v>
      </c>
      <c r="I53" t="e">
        <f>SUMIF('0910 Apr 13 BPBG'!$V$3:$AV$3,'Cross Check'!I$4,'0910 Apr 13 BPBG'!$V53:$AV53)=#REF!</f>
        <v>#REF!</v>
      </c>
      <c r="J53" t="e">
        <f>SUMIF('0910 Apr 13 BPBG'!$V$3:$AV$3,'Cross Check'!J$4,'0910 Apr 13 BPBG'!$V53:$AV53)=#REF!</f>
        <v>#REF!</v>
      </c>
      <c r="K53" t="e">
        <f>SUMIF('0910 Apr 13 BPBG'!$V$3:$AV$3,'Cross Check'!K$4,'0910 Apr 13 BPBG'!$V53:$AV53)=#REF!</f>
        <v>#REF!</v>
      </c>
      <c r="L53" t="e">
        <f>SUMIF('0910 Apr 13 BPBG'!$V$3:$AV$3,'Cross Check'!L$4,'0910 Apr 13 BPBG'!$V53:$AV53)=#REF!</f>
        <v>#REF!</v>
      </c>
      <c r="M53" t="e">
        <f>SUMIF('0910 Apr 13 BPBG'!$V$3:$AV$3,'Cross Check'!M$4,'0910 Apr 13 BPBG'!$V53:$AV53)=#REF!</f>
        <v>#REF!</v>
      </c>
      <c r="N53" t="e">
        <f>SUMIF('0910 Apr 13 BPBG'!$V$3:$AV$3,'Cross Check'!N$4,'0910 Apr 13 BPBG'!$V53:$AV53)=#REF!</f>
        <v>#REF!</v>
      </c>
      <c r="O53" t="e">
        <f>SUMIF('0910 Apr 13 BPBG'!$V$3:$AV$3,'Cross Check'!O$4,'0910 Apr 13 BPBG'!$V53:$AV53)=#REF!</f>
        <v>#REF!</v>
      </c>
      <c r="P53" t="e">
        <f>SUMIF('0910 Apr 13 BPBG'!$V$3:$AV$3,'Cross Check'!P$4,'0910 Apr 13 BPBG'!$V53:$AV53)=#REF!</f>
        <v>#REF!</v>
      </c>
      <c r="R53" s="4" t="b">
        <f>SUMIF('0910 Apr 13 BPBG'!$V$2:$AV$2,'Cross Check'!R$4,'0910 Apr 13 BPBG'!$V53:$AV53)='0910 Apr13 G'!C53</f>
        <v>0</v>
      </c>
      <c r="S53" s="4" t="b">
        <f>SUMIF('0910 Apr 13 BPBG'!$V$2:$AV$2,'Cross Check'!S$4,'0910 Apr 13 BPBG'!$V53:$AV53)='0910 Apr13 G'!D53</f>
        <v>0</v>
      </c>
      <c r="T53" s="4" t="b">
        <f>SUMIF('0910 Apr 13 BPBG'!$V$2:$AV$2,'Cross Check'!T$4,'0910 Apr 13 BPBG'!$V53:$AV53)='0910 Apr13 G'!E53</f>
        <v>0</v>
      </c>
      <c r="U53" s="4" t="b">
        <f>SUMIF('0910 Apr 13 BPBG'!$V$2:$AV$2,'Cross Check'!U$4,'0910 Apr 13 BPBG'!$V53:$AV53)='0910 Apr13 G'!F53</f>
        <v>0</v>
      </c>
      <c r="V53" s="4" t="b">
        <f>SUMIF('0910 Apr 13 BPBG'!$V$2:$AV$2,'Cross Check'!V$4,'0910 Apr 13 BPBG'!$V53:$AV53)='0910 Apr13 G'!G53</f>
        <v>0</v>
      </c>
      <c r="W53" s="4" t="b">
        <f>SUMIF('0910 Apr 13 BPBG'!$V$2:$AV$2,'Cross Check'!W$4,'0910 Apr 13 BPBG'!$V53:$AV53)='0910 Apr13 G'!H53</f>
        <v>0</v>
      </c>
      <c r="X53" s="4" t="b">
        <f>SUMIF('0910 Apr 13 BPBG'!$V$2:$AV$2,'Cross Check'!X$4,'0910 Apr 13 BPBG'!$V53:$AV53)='0910 Apr13 G'!I53</f>
        <v>0</v>
      </c>
      <c r="Y53" s="4" t="b">
        <f>SUMIF('0910 Apr 13 BPBG'!$V$2:$AV$2,'Cross Check'!Y$4,'0910 Apr 13 BPBG'!$V53:$AV53)='0910 Apr13 G'!J53</f>
        <v>0</v>
      </c>
      <c r="Z53" s="4" t="b">
        <f>SUMIF('0910 Apr 13 BPBG'!$V$2:$AV$2,'Cross Check'!Z$4,'0910 Apr 13 BPBG'!$V53:$AV53)='0910 Apr13 G'!K53</f>
        <v>0</v>
      </c>
      <c r="AA53" s="4" t="b">
        <f>SUMIF('0910 Apr 13 BPBG'!$V$2:$AV$2,'Cross Check'!AA$4,'0910 Apr 13 BPBG'!$V53:$AV53)='0910 Apr13 G'!L53</f>
        <v>0</v>
      </c>
      <c r="AB53" s="4" t="b">
        <f>SUMIF('0910 Apr 13 BPBG'!$V$2:$AV$2,'Cross Check'!AB$4,'0910 Apr 13 BPBG'!$V53:$AV53)='0910 Apr13 G'!M53</f>
        <v>0</v>
      </c>
      <c r="AC53" s="4" t="b">
        <f>SUMIF('0910 Apr 13 BPBG'!$V$2:$AV$2,'Cross Check'!AC$4,'0910 Apr 13 BPBG'!$V53:$AV53)='0910 Apr13 G'!N53</f>
        <v>0</v>
      </c>
      <c r="AD53" s="4" t="b">
        <f>SUMIF('0910 Apr 13 BPBG'!$V$2:$AV$2,'Cross Check'!AD$4,'0910 Apr 13 BPBG'!$V53:$AV53)='0910 Apr13 G'!O53</f>
        <v>0</v>
      </c>
      <c r="AE53" s="4" t="b">
        <f>SUMIF('0910 Apr 13 BPBG'!$V$2:$AV$2,'Cross Check'!AE$4,'0910 Apr 13 BPBG'!$V53:$AV53)='0910 Apr13 G'!P53</f>
        <v>0</v>
      </c>
      <c r="AG53" t="e">
        <f>#REF!=#REF!</f>
        <v>#REF!</v>
      </c>
      <c r="AH53" t="e">
        <f>#REF!=#REF!</f>
        <v>#REF!</v>
      </c>
      <c r="AI53" t="e">
        <f>#REF!=#REF!</f>
        <v>#REF!</v>
      </c>
      <c r="AJ53" t="e">
        <f>#REF!=#REF!</f>
        <v>#REF!</v>
      </c>
      <c r="AK53" s="40" t="e">
        <f>#REF!=#REF!</f>
        <v>#REF!</v>
      </c>
      <c r="AL53" t="e">
        <f>#REF!=#REF!</f>
        <v>#REF!</v>
      </c>
      <c r="AM53" t="e">
        <f>#REF!=#REF!</f>
        <v>#REF!</v>
      </c>
      <c r="AN53" t="e">
        <f>#REF!=#REF!</f>
        <v>#REF!</v>
      </c>
      <c r="AO53" t="e">
        <f>#REF!=#REF!</f>
        <v>#REF!</v>
      </c>
      <c r="AP53" t="e">
        <f>#REF!=#REF!</f>
        <v>#REF!</v>
      </c>
    </row>
    <row r="54" spans="1:42" ht="15">
      <c r="A54">
        <v>50</v>
      </c>
      <c r="B54" t="s">
        <v>51</v>
      </c>
      <c r="C54" s="1" t="e">
        <f>'0910 Apr13 G'!Q54=#REF!</f>
        <v>#REF!</v>
      </c>
      <c r="D54" s="1" t="e">
        <f>#REF!='0910 Apr 13 BPBG'!BX54</f>
        <v>#REF!</v>
      </c>
      <c r="E54" s="1" t="b">
        <f>'0910 Apr13 G'!Q54='0910 Apr 13 BPBG'!BX54</f>
        <v>1</v>
      </c>
      <c r="G54" t="e">
        <f>SUMIF('0910 Apr 13 BPBG'!$V$3:$AV$3,'Cross Check'!G$4,'0910 Apr 13 BPBG'!$V54:$AV54)=#REF!</f>
        <v>#REF!</v>
      </c>
      <c r="H54" t="e">
        <f>SUMIF('0910 Apr 13 BPBG'!$V$3:$AV$3,'Cross Check'!H$4,'0910 Apr 13 BPBG'!$V54:$AV54)=#REF!</f>
        <v>#REF!</v>
      </c>
      <c r="I54" t="e">
        <f>SUMIF('0910 Apr 13 BPBG'!$V$3:$AV$3,'Cross Check'!I$4,'0910 Apr 13 BPBG'!$V54:$AV54)=#REF!</f>
        <v>#REF!</v>
      </c>
      <c r="J54" t="e">
        <f>SUMIF('0910 Apr 13 BPBG'!$V$3:$AV$3,'Cross Check'!J$4,'0910 Apr 13 BPBG'!$V54:$AV54)=#REF!</f>
        <v>#REF!</v>
      </c>
      <c r="K54" t="e">
        <f>SUMIF('0910 Apr 13 BPBG'!$V$3:$AV$3,'Cross Check'!K$4,'0910 Apr 13 BPBG'!$V54:$AV54)=#REF!</f>
        <v>#REF!</v>
      </c>
      <c r="L54" t="e">
        <f>SUMIF('0910 Apr 13 BPBG'!$V$3:$AV$3,'Cross Check'!L$4,'0910 Apr 13 BPBG'!$V54:$AV54)=#REF!</f>
        <v>#REF!</v>
      </c>
      <c r="M54" t="e">
        <f>SUMIF('0910 Apr 13 BPBG'!$V$3:$AV$3,'Cross Check'!M$4,'0910 Apr 13 BPBG'!$V54:$AV54)=#REF!</f>
        <v>#REF!</v>
      </c>
      <c r="N54" t="e">
        <f>SUMIF('0910 Apr 13 BPBG'!$V$3:$AV$3,'Cross Check'!N$4,'0910 Apr 13 BPBG'!$V54:$AV54)=#REF!</f>
        <v>#REF!</v>
      </c>
      <c r="O54" t="e">
        <f>SUMIF('0910 Apr 13 BPBG'!$V$3:$AV$3,'Cross Check'!O$4,'0910 Apr 13 BPBG'!$V54:$AV54)=#REF!</f>
        <v>#REF!</v>
      </c>
      <c r="P54" t="e">
        <f>SUMIF('0910 Apr 13 BPBG'!$V$3:$AV$3,'Cross Check'!P$4,'0910 Apr 13 BPBG'!$V54:$AV54)=#REF!</f>
        <v>#REF!</v>
      </c>
      <c r="R54" s="4" t="b">
        <f>SUMIF('0910 Apr 13 BPBG'!$V$2:$AV$2,'Cross Check'!R$4,'0910 Apr 13 BPBG'!$V54:$AV54)='0910 Apr13 G'!C54</f>
        <v>0</v>
      </c>
      <c r="S54" s="4" t="b">
        <f>SUMIF('0910 Apr 13 BPBG'!$V$2:$AV$2,'Cross Check'!S$4,'0910 Apr 13 BPBG'!$V54:$AV54)='0910 Apr13 G'!D54</f>
        <v>0</v>
      </c>
      <c r="T54" s="4" t="b">
        <f>SUMIF('0910 Apr 13 BPBG'!$V$2:$AV$2,'Cross Check'!T$4,'0910 Apr 13 BPBG'!$V54:$AV54)='0910 Apr13 G'!E54</f>
        <v>0</v>
      </c>
      <c r="U54" s="4" t="b">
        <f>SUMIF('0910 Apr 13 BPBG'!$V$2:$AV$2,'Cross Check'!U$4,'0910 Apr 13 BPBG'!$V54:$AV54)='0910 Apr13 G'!F54</f>
        <v>0</v>
      </c>
      <c r="V54" s="4" t="b">
        <f>SUMIF('0910 Apr 13 BPBG'!$V$2:$AV$2,'Cross Check'!V$4,'0910 Apr 13 BPBG'!$V54:$AV54)='0910 Apr13 G'!G54</f>
        <v>0</v>
      </c>
      <c r="W54" s="4" t="b">
        <f>SUMIF('0910 Apr 13 BPBG'!$V$2:$AV$2,'Cross Check'!W$4,'0910 Apr 13 BPBG'!$V54:$AV54)='0910 Apr13 G'!H54</f>
        <v>0</v>
      </c>
      <c r="X54" s="4" t="b">
        <f>SUMIF('0910 Apr 13 BPBG'!$V$2:$AV$2,'Cross Check'!X$4,'0910 Apr 13 BPBG'!$V54:$AV54)='0910 Apr13 G'!I54</f>
        <v>0</v>
      </c>
      <c r="Y54" s="4" t="b">
        <f>SUMIF('0910 Apr 13 BPBG'!$V$2:$AV$2,'Cross Check'!Y$4,'0910 Apr 13 BPBG'!$V54:$AV54)='0910 Apr13 G'!J54</f>
        <v>0</v>
      </c>
      <c r="Z54" s="4" t="b">
        <f>SUMIF('0910 Apr 13 BPBG'!$V$2:$AV$2,'Cross Check'!Z$4,'0910 Apr 13 BPBG'!$V54:$AV54)='0910 Apr13 G'!K54</f>
        <v>0</v>
      </c>
      <c r="AA54" s="4" t="b">
        <f>SUMIF('0910 Apr 13 BPBG'!$V$2:$AV$2,'Cross Check'!AA$4,'0910 Apr 13 BPBG'!$V54:$AV54)='0910 Apr13 G'!L54</f>
        <v>0</v>
      </c>
      <c r="AB54" s="4" t="b">
        <f>SUMIF('0910 Apr 13 BPBG'!$V$2:$AV$2,'Cross Check'!AB$4,'0910 Apr 13 BPBG'!$V54:$AV54)='0910 Apr13 G'!M54</f>
        <v>0</v>
      </c>
      <c r="AC54" s="4" t="b">
        <f>SUMIF('0910 Apr 13 BPBG'!$V$2:$AV$2,'Cross Check'!AC$4,'0910 Apr 13 BPBG'!$V54:$AV54)='0910 Apr13 G'!N54</f>
        <v>0</v>
      </c>
      <c r="AD54" s="4" t="b">
        <f>SUMIF('0910 Apr 13 BPBG'!$V$2:$AV$2,'Cross Check'!AD$4,'0910 Apr 13 BPBG'!$V54:$AV54)='0910 Apr13 G'!O54</f>
        <v>0</v>
      </c>
      <c r="AE54" s="4" t="b">
        <f>SUMIF('0910 Apr 13 BPBG'!$V$2:$AV$2,'Cross Check'!AE$4,'0910 Apr 13 BPBG'!$V54:$AV54)='0910 Apr13 G'!P54</f>
        <v>0</v>
      </c>
      <c r="AG54" t="e">
        <f>#REF!=#REF!</f>
        <v>#REF!</v>
      </c>
      <c r="AH54" t="e">
        <f>#REF!=#REF!</f>
        <v>#REF!</v>
      </c>
      <c r="AI54" t="e">
        <f>#REF!=#REF!</f>
        <v>#REF!</v>
      </c>
      <c r="AJ54" t="e">
        <f>#REF!=#REF!</f>
        <v>#REF!</v>
      </c>
      <c r="AK54" s="40" t="e">
        <f>#REF!=#REF!</f>
        <v>#REF!</v>
      </c>
      <c r="AL54" t="e">
        <f>#REF!=#REF!</f>
        <v>#REF!</v>
      </c>
      <c r="AM54" t="e">
        <f>#REF!=#REF!</f>
        <v>#REF!</v>
      </c>
      <c r="AN54" t="e">
        <f>#REF!=#REF!</f>
        <v>#REF!</v>
      </c>
      <c r="AO54" t="e">
        <f>#REF!=#REF!</f>
        <v>#REF!</v>
      </c>
      <c r="AP54" t="e">
        <f>#REF!=#REF!</f>
        <v>#REF!</v>
      </c>
    </row>
    <row r="55" spans="1:42" ht="15">
      <c r="A55">
        <v>51</v>
      </c>
      <c r="B55" t="s">
        <v>52</v>
      </c>
      <c r="C55" s="1" t="e">
        <f>'0910 Apr13 G'!Q55=#REF!</f>
        <v>#REF!</v>
      </c>
      <c r="D55" s="1" t="e">
        <f>#REF!='0910 Apr 13 BPBG'!BX55</f>
        <v>#REF!</v>
      </c>
      <c r="E55" s="1" t="b">
        <f>'0910 Apr13 G'!Q55='0910 Apr 13 BPBG'!BX55</f>
        <v>1</v>
      </c>
      <c r="G55" t="e">
        <f>SUMIF('0910 Apr 13 BPBG'!$V$3:$AV$3,'Cross Check'!G$4,'0910 Apr 13 BPBG'!$V55:$AV55)=#REF!</f>
        <v>#REF!</v>
      </c>
      <c r="H55" t="e">
        <f>SUMIF('0910 Apr 13 BPBG'!$V$3:$AV$3,'Cross Check'!H$4,'0910 Apr 13 BPBG'!$V55:$AV55)=#REF!</f>
        <v>#REF!</v>
      </c>
      <c r="I55" t="e">
        <f>SUMIF('0910 Apr 13 BPBG'!$V$3:$AV$3,'Cross Check'!I$4,'0910 Apr 13 BPBG'!$V55:$AV55)=#REF!</f>
        <v>#REF!</v>
      </c>
      <c r="J55" t="e">
        <f>SUMIF('0910 Apr 13 BPBG'!$V$3:$AV$3,'Cross Check'!J$4,'0910 Apr 13 BPBG'!$V55:$AV55)=#REF!</f>
        <v>#REF!</v>
      </c>
      <c r="K55" t="e">
        <f>SUMIF('0910 Apr 13 BPBG'!$V$3:$AV$3,'Cross Check'!K$4,'0910 Apr 13 BPBG'!$V55:$AV55)=#REF!</f>
        <v>#REF!</v>
      </c>
      <c r="L55" t="e">
        <f>SUMIF('0910 Apr 13 BPBG'!$V$3:$AV$3,'Cross Check'!L$4,'0910 Apr 13 BPBG'!$V55:$AV55)=#REF!</f>
        <v>#REF!</v>
      </c>
      <c r="M55" t="e">
        <f>SUMIF('0910 Apr 13 BPBG'!$V$3:$AV$3,'Cross Check'!M$4,'0910 Apr 13 BPBG'!$V55:$AV55)=#REF!</f>
        <v>#REF!</v>
      </c>
      <c r="N55" t="e">
        <f>SUMIF('0910 Apr 13 BPBG'!$V$3:$AV$3,'Cross Check'!N$4,'0910 Apr 13 BPBG'!$V55:$AV55)=#REF!</f>
        <v>#REF!</v>
      </c>
      <c r="O55" t="e">
        <f>SUMIF('0910 Apr 13 BPBG'!$V$3:$AV$3,'Cross Check'!O$4,'0910 Apr 13 BPBG'!$V55:$AV55)=#REF!</f>
        <v>#REF!</v>
      </c>
      <c r="P55" t="e">
        <f>SUMIF('0910 Apr 13 BPBG'!$V$3:$AV$3,'Cross Check'!P$4,'0910 Apr 13 BPBG'!$V55:$AV55)=#REF!</f>
        <v>#REF!</v>
      </c>
      <c r="R55" s="4" t="b">
        <f>SUMIF('0910 Apr 13 BPBG'!$V$2:$AV$2,'Cross Check'!R$4,'0910 Apr 13 BPBG'!$V55:$AV55)='0910 Apr13 G'!C55</f>
        <v>0</v>
      </c>
      <c r="S55" s="4" t="b">
        <f>SUMIF('0910 Apr 13 BPBG'!$V$2:$AV$2,'Cross Check'!S$4,'0910 Apr 13 BPBG'!$V55:$AV55)='0910 Apr13 G'!D55</f>
        <v>0</v>
      </c>
      <c r="T55" s="4" t="b">
        <f>SUMIF('0910 Apr 13 BPBG'!$V$2:$AV$2,'Cross Check'!T$4,'0910 Apr 13 BPBG'!$V55:$AV55)='0910 Apr13 G'!E55</f>
        <v>0</v>
      </c>
      <c r="U55" s="4" t="b">
        <f>SUMIF('0910 Apr 13 BPBG'!$V$2:$AV$2,'Cross Check'!U$4,'0910 Apr 13 BPBG'!$V55:$AV55)='0910 Apr13 G'!F55</f>
        <v>0</v>
      </c>
      <c r="V55" s="4" t="b">
        <f>SUMIF('0910 Apr 13 BPBG'!$V$2:$AV$2,'Cross Check'!V$4,'0910 Apr 13 BPBG'!$V55:$AV55)='0910 Apr13 G'!G55</f>
        <v>0</v>
      </c>
      <c r="W55" s="4" t="b">
        <f>SUMIF('0910 Apr 13 BPBG'!$V$2:$AV$2,'Cross Check'!W$4,'0910 Apr 13 BPBG'!$V55:$AV55)='0910 Apr13 G'!H55</f>
        <v>0</v>
      </c>
      <c r="X55" s="4" t="b">
        <f>SUMIF('0910 Apr 13 BPBG'!$V$2:$AV$2,'Cross Check'!X$4,'0910 Apr 13 BPBG'!$V55:$AV55)='0910 Apr13 G'!I55</f>
        <v>0</v>
      </c>
      <c r="Y55" s="4" t="b">
        <f>SUMIF('0910 Apr 13 BPBG'!$V$2:$AV$2,'Cross Check'!Y$4,'0910 Apr 13 BPBG'!$V55:$AV55)='0910 Apr13 G'!J55</f>
        <v>0</v>
      </c>
      <c r="Z55" s="4" t="b">
        <f>SUMIF('0910 Apr 13 BPBG'!$V$2:$AV$2,'Cross Check'!Z$4,'0910 Apr 13 BPBG'!$V55:$AV55)='0910 Apr13 G'!K55</f>
        <v>0</v>
      </c>
      <c r="AA55" s="4" t="b">
        <f>SUMIF('0910 Apr 13 BPBG'!$V$2:$AV$2,'Cross Check'!AA$4,'0910 Apr 13 BPBG'!$V55:$AV55)='0910 Apr13 G'!L55</f>
        <v>0</v>
      </c>
      <c r="AB55" s="4" t="b">
        <f>SUMIF('0910 Apr 13 BPBG'!$V$2:$AV$2,'Cross Check'!AB$4,'0910 Apr 13 BPBG'!$V55:$AV55)='0910 Apr13 G'!M55</f>
        <v>0</v>
      </c>
      <c r="AC55" s="4" t="b">
        <f>SUMIF('0910 Apr 13 BPBG'!$V$2:$AV$2,'Cross Check'!AC$4,'0910 Apr 13 BPBG'!$V55:$AV55)='0910 Apr13 G'!N55</f>
        <v>0</v>
      </c>
      <c r="AD55" s="4" t="b">
        <f>SUMIF('0910 Apr 13 BPBG'!$V$2:$AV$2,'Cross Check'!AD$4,'0910 Apr 13 BPBG'!$V55:$AV55)='0910 Apr13 G'!O55</f>
        <v>0</v>
      </c>
      <c r="AE55" s="4" t="b">
        <f>SUMIF('0910 Apr 13 BPBG'!$V$2:$AV$2,'Cross Check'!AE$4,'0910 Apr 13 BPBG'!$V55:$AV55)='0910 Apr13 G'!P55</f>
        <v>0</v>
      </c>
      <c r="AG55" t="e">
        <f>#REF!=#REF!</f>
        <v>#REF!</v>
      </c>
      <c r="AH55" t="e">
        <f>#REF!=#REF!</f>
        <v>#REF!</v>
      </c>
      <c r="AI55" t="e">
        <f>#REF!=#REF!</f>
        <v>#REF!</v>
      </c>
      <c r="AJ55" t="e">
        <f>#REF!=#REF!</f>
        <v>#REF!</v>
      </c>
      <c r="AK55" s="40" t="e">
        <f>#REF!=#REF!</f>
        <v>#REF!</v>
      </c>
      <c r="AL55" t="e">
        <f>#REF!=#REF!</f>
        <v>#REF!</v>
      </c>
      <c r="AM55" t="e">
        <f>#REF!=#REF!</f>
        <v>#REF!</v>
      </c>
      <c r="AN55" t="e">
        <f>#REF!=#REF!</f>
        <v>#REF!</v>
      </c>
      <c r="AO55" t="e">
        <f>#REF!=#REF!</f>
        <v>#REF!</v>
      </c>
      <c r="AP55" t="e">
        <f>#REF!=#REF!</f>
        <v>#REF!</v>
      </c>
    </row>
    <row r="56" spans="1:42" ht="15">
      <c r="A56">
        <v>52</v>
      </c>
      <c r="B56" t="s">
        <v>53</v>
      </c>
      <c r="C56" s="1" t="e">
        <f>'0910 Apr13 G'!Q56=#REF!</f>
        <v>#REF!</v>
      </c>
      <c r="D56" s="1" t="e">
        <f>#REF!='0910 Apr 13 BPBG'!BX56</f>
        <v>#REF!</v>
      </c>
      <c r="E56" s="1" t="b">
        <f>'0910 Apr13 G'!Q56='0910 Apr 13 BPBG'!BX56</f>
        <v>1</v>
      </c>
      <c r="G56" t="e">
        <f>SUMIF('0910 Apr 13 BPBG'!$V$3:$AV$3,'Cross Check'!G$4,'0910 Apr 13 BPBG'!$V56:$AV56)=#REF!</f>
        <v>#REF!</v>
      </c>
      <c r="H56" t="e">
        <f>SUMIF('0910 Apr 13 BPBG'!$V$3:$AV$3,'Cross Check'!H$4,'0910 Apr 13 BPBG'!$V56:$AV56)=#REF!</f>
        <v>#REF!</v>
      </c>
      <c r="I56" t="e">
        <f>SUMIF('0910 Apr 13 BPBG'!$V$3:$AV$3,'Cross Check'!I$4,'0910 Apr 13 BPBG'!$V56:$AV56)=#REF!</f>
        <v>#REF!</v>
      </c>
      <c r="J56" t="e">
        <f>SUMIF('0910 Apr 13 BPBG'!$V$3:$AV$3,'Cross Check'!J$4,'0910 Apr 13 BPBG'!$V56:$AV56)=#REF!</f>
        <v>#REF!</v>
      </c>
      <c r="K56" t="e">
        <f>SUMIF('0910 Apr 13 BPBG'!$V$3:$AV$3,'Cross Check'!K$4,'0910 Apr 13 BPBG'!$V56:$AV56)=#REF!</f>
        <v>#REF!</v>
      </c>
      <c r="L56" t="e">
        <f>SUMIF('0910 Apr 13 BPBG'!$V$3:$AV$3,'Cross Check'!L$4,'0910 Apr 13 BPBG'!$V56:$AV56)=#REF!</f>
        <v>#REF!</v>
      </c>
      <c r="M56" t="e">
        <f>SUMIF('0910 Apr 13 BPBG'!$V$3:$AV$3,'Cross Check'!M$4,'0910 Apr 13 BPBG'!$V56:$AV56)=#REF!</f>
        <v>#REF!</v>
      </c>
      <c r="N56" t="e">
        <f>SUMIF('0910 Apr 13 BPBG'!$V$3:$AV$3,'Cross Check'!N$4,'0910 Apr 13 BPBG'!$V56:$AV56)=#REF!</f>
        <v>#REF!</v>
      </c>
      <c r="O56" t="e">
        <f>SUMIF('0910 Apr 13 BPBG'!$V$3:$AV$3,'Cross Check'!O$4,'0910 Apr 13 BPBG'!$V56:$AV56)=#REF!</f>
        <v>#REF!</v>
      </c>
      <c r="P56" t="e">
        <f>SUMIF('0910 Apr 13 BPBG'!$V$3:$AV$3,'Cross Check'!P$4,'0910 Apr 13 BPBG'!$V56:$AV56)=#REF!</f>
        <v>#REF!</v>
      </c>
      <c r="R56" s="4" t="b">
        <f>SUMIF('0910 Apr 13 BPBG'!$V$2:$AV$2,'Cross Check'!R$4,'0910 Apr 13 BPBG'!$V56:$AV56)='0910 Apr13 G'!C56</f>
        <v>0</v>
      </c>
      <c r="S56" s="4" t="b">
        <f>SUMIF('0910 Apr 13 BPBG'!$V$2:$AV$2,'Cross Check'!S$4,'0910 Apr 13 BPBG'!$V56:$AV56)='0910 Apr13 G'!D56</f>
        <v>0</v>
      </c>
      <c r="T56" s="4" t="b">
        <f>SUMIF('0910 Apr 13 BPBG'!$V$2:$AV$2,'Cross Check'!T$4,'0910 Apr 13 BPBG'!$V56:$AV56)='0910 Apr13 G'!E56</f>
        <v>0</v>
      </c>
      <c r="U56" s="4" t="b">
        <f>SUMIF('0910 Apr 13 BPBG'!$V$2:$AV$2,'Cross Check'!U$4,'0910 Apr 13 BPBG'!$V56:$AV56)='0910 Apr13 G'!F56</f>
        <v>0</v>
      </c>
      <c r="V56" s="4" t="b">
        <f>SUMIF('0910 Apr 13 BPBG'!$V$2:$AV$2,'Cross Check'!V$4,'0910 Apr 13 BPBG'!$V56:$AV56)='0910 Apr13 G'!G56</f>
        <v>0</v>
      </c>
      <c r="W56" s="4" t="b">
        <f>SUMIF('0910 Apr 13 BPBG'!$V$2:$AV$2,'Cross Check'!W$4,'0910 Apr 13 BPBG'!$V56:$AV56)='0910 Apr13 G'!H56</f>
        <v>0</v>
      </c>
      <c r="X56" s="4" t="b">
        <f>SUMIF('0910 Apr 13 BPBG'!$V$2:$AV$2,'Cross Check'!X$4,'0910 Apr 13 BPBG'!$V56:$AV56)='0910 Apr13 G'!I56</f>
        <v>0</v>
      </c>
      <c r="Y56" s="4" t="b">
        <f>SUMIF('0910 Apr 13 BPBG'!$V$2:$AV$2,'Cross Check'!Y$4,'0910 Apr 13 BPBG'!$V56:$AV56)='0910 Apr13 G'!J56</f>
        <v>0</v>
      </c>
      <c r="Z56" s="4" t="b">
        <f>SUMIF('0910 Apr 13 BPBG'!$V$2:$AV$2,'Cross Check'!Z$4,'0910 Apr 13 BPBG'!$V56:$AV56)='0910 Apr13 G'!K56</f>
        <v>0</v>
      </c>
      <c r="AA56" s="4" t="b">
        <f>SUMIF('0910 Apr 13 BPBG'!$V$2:$AV$2,'Cross Check'!AA$4,'0910 Apr 13 BPBG'!$V56:$AV56)='0910 Apr13 G'!L56</f>
        <v>0</v>
      </c>
      <c r="AB56" s="4" t="b">
        <f>SUMIF('0910 Apr 13 BPBG'!$V$2:$AV$2,'Cross Check'!AB$4,'0910 Apr 13 BPBG'!$V56:$AV56)='0910 Apr13 G'!M56</f>
        <v>0</v>
      </c>
      <c r="AC56" s="4" t="b">
        <f>SUMIF('0910 Apr 13 BPBG'!$V$2:$AV$2,'Cross Check'!AC$4,'0910 Apr 13 BPBG'!$V56:$AV56)='0910 Apr13 G'!N56</f>
        <v>0</v>
      </c>
      <c r="AD56" s="4" t="b">
        <f>SUMIF('0910 Apr 13 BPBG'!$V$2:$AV$2,'Cross Check'!AD$4,'0910 Apr 13 BPBG'!$V56:$AV56)='0910 Apr13 G'!O56</f>
        <v>0</v>
      </c>
      <c r="AE56" s="4" t="b">
        <f>SUMIF('0910 Apr 13 BPBG'!$V$2:$AV$2,'Cross Check'!AE$4,'0910 Apr 13 BPBG'!$V56:$AV56)='0910 Apr13 G'!P56</f>
        <v>0</v>
      </c>
      <c r="AG56" t="e">
        <f>#REF!=#REF!</f>
        <v>#REF!</v>
      </c>
      <c r="AH56" t="e">
        <f>#REF!=#REF!</f>
        <v>#REF!</v>
      </c>
      <c r="AI56" t="e">
        <f>#REF!=#REF!</f>
        <v>#REF!</v>
      </c>
      <c r="AJ56" t="e">
        <f>#REF!=#REF!</f>
        <v>#REF!</v>
      </c>
      <c r="AK56" s="40" t="e">
        <f>#REF!=#REF!</f>
        <v>#REF!</v>
      </c>
      <c r="AL56" t="e">
        <f>#REF!=#REF!</f>
        <v>#REF!</v>
      </c>
      <c r="AM56" t="e">
        <f>#REF!=#REF!</f>
        <v>#REF!</v>
      </c>
      <c r="AN56" t="e">
        <f>#REF!=#REF!</f>
        <v>#REF!</v>
      </c>
      <c r="AO56" t="e">
        <f>#REF!=#REF!</f>
        <v>#REF!</v>
      </c>
      <c r="AP56" t="e">
        <f>#REF!=#REF!</f>
        <v>#REF!</v>
      </c>
    </row>
    <row r="57" spans="1:42" ht="15">
      <c r="A57">
        <v>53</v>
      </c>
      <c r="B57" t="s">
        <v>54</v>
      </c>
      <c r="C57" s="1" t="e">
        <f>'0910 Apr13 G'!Q57=#REF!</f>
        <v>#REF!</v>
      </c>
      <c r="D57" s="1" t="e">
        <f>#REF!='0910 Apr 13 BPBG'!BX57</f>
        <v>#REF!</v>
      </c>
      <c r="E57" s="1" t="b">
        <f>'0910 Apr13 G'!Q57='0910 Apr 13 BPBG'!BX57</f>
        <v>1</v>
      </c>
      <c r="G57" t="e">
        <f>SUMIF('0910 Apr 13 BPBG'!$V$3:$AV$3,'Cross Check'!G$4,'0910 Apr 13 BPBG'!$V57:$AV57)=#REF!</f>
        <v>#REF!</v>
      </c>
      <c r="H57" t="e">
        <f>SUMIF('0910 Apr 13 BPBG'!$V$3:$AV$3,'Cross Check'!H$4,'0910 Apr 13 BPBG'!$V57:$AV57)=#REF!</f>
        <v>#REF!</v>
      </c>
      <c r="I57" t="e">
        <f>SUMIF('0910 Apr 13 BPBG'!$V$3:$AV$3,'Cross Check'!I$4,'0910 Apr 13 BPBG'!$V57:$AV57)=#REF!</f>
        <v>#REF!</v>
      </c>
      <c r="J57" t="e">
        <f>SUMIF('0910 Apr 13 BPBG'!$V$3:$AV$3,'Cross Check'!J$4,'0910 Apr 13 BPBG'!$V57:$AV57)=#REF!</f>
        <v>#REF!</v>
      </c>
      <c r="K57" t="e">
        <f>SUMIF('0910 Apr 13 BPBG'!$V$3:$AV$3,'Cross Check'!K$4,'0910 Apr 13 BPBG'!$V57:$AV57)=#REF!</f>
        <v>#REF!</v>
      </c>
      <c r="L57" t="e">
        <f>SUMIF('0910 Apr 13 BPBG'!$V$3:$AV$3,'Cross Check'!L$4,'0910 Apr 13 BPBG'!$V57:$AV57)=#REF!</f>
        <v>#REF!</v>
      </c>
      <c r="M57" t="e">
        <f>SUMIF('0910 Apr 13 BPBG'!$V$3:$AV$3,'Cross Check'!M$4,'0910 Apr 13 BPBG'!$V57:$AV57)=#REF!</f>
        <v>#REF!</v>
      </c>
      <c r="N57" t="e">
        <f>SUMIF('0910 Apr 13 BPBG'!$V$3:$AV$3,'Cross Check'!N$4,'0910 Apr 13 BPBG'!$V57:$AV57)=#REF!</f>
        <v>#REF!</v>
      </c>
      <c r="O57" t="e">
        <f>SUMIF('0910 Apr 13 BPBG'!$V$3:$AV$3,'Cross Check'!O$4,'0910 Apr 13 BPBG'!$V57:$AV57)=#REF!</f>
        <v>#REF!</v>
      </c>
      <c r="P57" t="e">
        <f>SUMIF('0910 Apr 13 BPBG'!$V$3:$AV$3,'Cross Check'!P$4,'0910 Apr 13 BPBG'!$V57:$AV57)=#REF!</f>
        <v>#REF!</v>
      </c>
      <c r="R57" s="4" t="b">
        <f>SUMIF('0910 Apr 13 BPBG'!$V$2:$AV$2,'Cross Check'!R$4,'0910 Apr 13 BPBG'!$V57:$AV57)='0910 Apr13 G'!C57</f>
        <v>0</v>
      </c>
      <c r="S57" s="4" t="b">
        <f>SUMIF('0910 Apr 13 BPBG'!$V$2:$AV$2,'Cross Check'!S$4,'0910 Apr 13 BPBG'!$V57:$AV57)='0910 Apr13 G'!D57</f>
        <v>0</v>
      </c>
      <c r="T57" s="4" t="b">
        <f>SUMIF('0910 Apr 13 BPBG'!$V$2:$AV$2,'Cross Check'!T$4,'0910 Apr 13 BPBG'!$V57:$AV57)='0910 Apr13 G'!E57</f>
        <v>0</v>
      </c>
      <c r="U57" s="4" t="b">
        <f>SUMIF('0910 Apr 13 BPBG'!$V$2:$AV$2,'Cross Check'!U$4,'0910 Apr 13 BPBG'!$V57:$AV57)='0910 Apr13 G'!F57</f>
        <v>0</v>
      </c>
      <c r="V57" s="4" t="b">
        <f>SUMIF('0910 Apr 13 BPBG'!$V$2:$AV$2,'Cross Check'!V$4,'0910 Apr 13 BPBG'!$V57:$AV57)='0910 Apr13 G'!G57</f>
        <v>0</v>
      </c>
      <c r="W57" s="4" t="b">
        <f>SUMIF('0910 Apr 13 BPBG'!$V$2:$AV$2,'Cross Check'!W$4,'0910 Apr 13 BPBG'!$V57:$AV57)='0910 Apr13 G'!H57</f>
        <v>0</v>
      </c>
      <c r="X57" s="4" t="b">
        <f>SUMIF('0910 Apr 13 BPBG'!$V$2:$AV$2,'Cross Check'!X$4,'0910 Apr 13 BPBG'!$V57:$AV57)='0910 Apr13 G'!I57</f>
        <v>0</v>
      </c>
      <c r="Y57" s="4" t="b">
        <f>SUMIF('0910 Apr 13 BPBG'!$V$2:$AV$2,'Cross Check'!Y$4,'0910 Apr 13 BPBG'!$V57:$AV57)='0910 Apr13 G'!J57</f>
        <v>0</v>
      </c>
      <c r="Z57" s="4" t="b">
        <f>SUMIF('0910 Apr 13 BPBG'!$V$2:$AV$2,'Cross Check'!Z$4,'0910 Apr 13 BPBG'!$V57:$AV57)='0910 Apr13 G'!K57</f>
        <v>0</v>
      </c>
      <c r="AA57" s="4" t="b">
        <f>SUMIF('0910 Apr 13 BPBG'!$V$2:$AV$2,'Cross Check'!AA$4,'0910 Apr 13 BPBG'!$V57:$AV57)='0910 Apr13 G'!L57</f>
        <v>0</v>
      </c>
      <c r="AB57" s="4" t="b">
        <f>SUMIF('0910 Apr 13 BPBG'!$V$2:$AV$2,'Cross Check'!AB$4,'0910 Apr 13 BPBG'!$V57:$AV57)='0910 Apr13 G'!M57</f>
        <v>0</v>
      </c>
      <c r="AC57" s="4" t="b">
        <f>SUMIF('0910 Apr 13 BPBG'!$V$2:$AV$2,'Cross Check'!AC$4,'0910 Apr 13 BPBG'!$V57:$AV57)='0910 Apr13 G'!N57</f>
        <v>0</v>
      </c>
      <c r="AD57" s="4" t="b">
        <f>SUMIF('0910 Apr 13 BPBG'!$V$2:$AV$2,'Cross Check'!AD$4,'0910 Apr 13 BPBG'!$V57:$AV57)='0910 Apr13 G'!O57</f>
        <v>0</v>
      </c>
      <c r="AE57" s="4" t="b">
        <f>SUMIF('0910 Apr 13 BPBG'!$V$2:$AV$2,'Cross Check'!AE$4,'0910 Apr 13 BPBG'!$V57:$AV57)='0910 Apr13 G'!P57</f>
        <v>0</v>
      </c>
      <c r="AG57" t="e">
        <f>#REF!=#REF!</f>
        <v>#REF!</v>
      </c>
      <c r="AH57" t="e">
        <f>#REF!=#REF!</f>
        <v>#REF!</v>
      </c>
      <c r="AI57" t="e">
        <f>#REF!=#REF!</f>
        <v>#REF!</v>
      </c>
      <c r="AJ57" t="e">
        <f>#REF!=#REF!</f>
        <v>#REF!</v>
      </c>
      <c r="AK57" s="40" t="e">
        <f>#REF!=#REF!</f>
        <v>#REF!</v>
      </c>
      <c r="AL57" t="e">
        <f>#REF!=#REF!</f>
        <v>#REF!</v>
      </c>
      <c r="AM57" t="e">
        <f>#REF!=#REF!</f>
        <v>#REF!</v>
      </c>
      <c r="AN57" t="e">
        <f>#REF!=#REF!</f>
        <v>#REF!</v>
      </c>
      <c r="AO57" t="e">
        <f>#REF!=#REF!</f>
        <v>#REF!</v>
      </c>
      <c r="AP57" t="e">
        <f>#REF!=#REF!</f>
        <v>#REF!</v>
      </c>
    </row>
    <row r="58" spans="1:42" ht="15">
      <c r="A58">
        <v>54</v>
      </c>
      <c r="B58" t="s">
        <v>55</v>
      </c>
      <c r="C58" s="1" t="e">
        <f>'0910 Apr13 G'!Q58=#REF!</f>
        <v>#REF!</v>
      </c>
      <c r="D58" s="1" t="e">
        <f>#REF!='0910 Apr 13 BPBG'!BX58</f>
        <v>#REF!</v>
      </c>
      <c r="E58" s="1" t="b">
        <f>'0910 Apr13 G'!Q58='0910 Apr 13 BPBG'!BX58</f>
        <v>1</v>
      </c>
      <c r="G58" t="e">
        <f>SUMIF('0910 Apr 13 BPBG'!$V$3:$AV$3,'Cross Check'!G$4,'0910 Apr 13 BPBG'!$V58:$AV58)=#REF!</f>
        <v>#REF!</v>
      </c>
      <c r="H58" t="e">
        <f>SUMIF('0910 Apr 13 BPBG'!$V$3:$AV$3,'Cross Check'!H$4,'0910 Apr 13 BPBG'!$V58:$AV58)=#REF!</f>
        <v>#REF!</v>
      </c>
      <c r="I58" t="e">
        <f>SUMIF('0910 Apr 13 BPBG'!$V$3:$AV$3,'Cross Check'!I$4,'0910 Apr 13 BPBG'!$V58:$AV58)=#REF!</f>
        <v>#REF!</v>
      </c>
      <c r="J58" t="e">
        <f>SUMIF('0910 Apr 13 BPBG'!$V$3:$AV$3,'Cross Check'!J$4,'0910 Apr 13 BPBG'!$V58:$AV58)=#REF!</f>
        <v>#REF!</v>
      </c>
      <c r="K58" t="e">
        <f>SUMIF('0910 Apr 13 BPBG'!$V$3:$AV$3,'Cross Check'!K$4,'0910 Apr 13 BPBG'!$V58:$AV58)=#REF!</f>
        <v>#REF!</v>
      </c>
      <c r="L58" t="e">
        <f>SUMIF('0910 Apr 13 BPBG'!$V$3:$AV$3,'Cross Check'!L$4,'0910 Apr 13 BPBG'!$V58:$AV58)=#REF!</f>
        <v>#REF!</v>
      </c>
      <c r="M58" t="e">
        <f>SUMIF('0910 Apr 13 BPBG'!$V$3:$AV$3,'Cross Check'!M$4,'0910 Apr 13 BPBG'!$V58:$AV58)=#REF!</f>
        <v>#REF!</v>
      </c>
      <c r="N58" t="e">
        <f>SUMIF('0910 Apr 13 BPBG'!$V$3:$AV$3,'Cross Check'!N$4,'0910 Apr 13 BPBG'!$V58:$AV58)=#REF!</f>
        <v>#REF!</v>
      </c>
      <c r="O58" t="e">
        <f>SUMIF('0910 Apr 13 BPBG'!$V$3:$AV$3,'Cross Check'!O$4,'0910 Apr 13 BPBG'!$V58:$AV58)=#REF!</f>
        <v>#REF!</v>
      </c>
      <c r="P58" t="e">
        <f>SUMIF('0910 Apr 13 BPBG'!$V$3:$AV$3,'Cross Check'!P$4,'0910 Apr 13 BPBG'!$V58:$AV58)=#REF!</f>
        <v>#REF!</v>
      </c>
      <c r="R58" s="4" t="b">
        <f>SUMIF('0910 Apr 13 BPBG'!$V$2:$AV$2,'Cross Check'!R$4,'0910 Apr 13 BPBG'!$V58:$AV58)='0910 Apr13 G'!C58</f>
        <v>0</v>
      </c>
      <c r="S58" s="4" t="b">
        <f>SUMIF('0910 Apr 13 BPBG'!$V$2:$AV$2,'Cross Check'!S$4,'0910 Apr 13 BPBG'!$V58:$AV58)='0910 Apr13 G'!D58</f>
        <v>0</v>
      </c>
      <c r="T58" s="4" t="b">
        <f>SUMIF('0910 Apr 13 BPBG'!$V$2:$AV$2,'Cross Check'!T$4,'0910 Apr 13 BPBG'!$V58:$AV58)='0910 Apr13 G'!E58</f>
        <v>0</v>
      </c>
      <c r="U58" s="4" t="b">
        <f>SUMIF('0910 Apr 13 BPBG'!$V$2:$AV$2,'Cross Check'!U$4,'0910 Apr 13 BPBG'!$V58:$AV58)='0910 Apr13 G'!F58</f>
        <v>0</v>
      </c>
      <c r="V58" s="4" t="b">
        <f>SUMIF('0910 Apr 13 BPBG'!$V$2:$AV$2,'Cross Check'!V$4,'0910 Apr 13 BPBG'!$V58:$AV58)='0910 Apr13 G'!G58</f>
        <v>0</v>
      </c>
      <c r="W58" s="4" t="b">
        <f>SUMIF('0910 Apr 13 BPBG'!$V$2:$AV$2,'Cross Check'!W$4,'0910 Apr 13 BPBG'!$V58:$AV58)='0910 Apr13 G'!H58</f>
        <v>0</v>
      </c>
      <c r="X58" s="4" t="b">
        <f>SUMIF('0910 Apr 13 BPBG'!$V$2:$AV$2,'Cross Check'!X$4,'0910 Apr 13 BPBG'!$V58:$AV58)='0910 Apr13 G'!I58</f>
        <v>0</v>
      </c>
      <c r="Y58" s="4" t="b">
        <f>SUMIF('0910 Apr 13 BPBG'!$V$2:$AV$2,'Cross Check'!Y$4,'0910 Apr 13 BPBG'!$V58:$AV58)='0910 Apr13 G'!J58</f>
        <v>0</v>
      </c>
      <c r="Z58" s="4" t="b">
        <f>SUMIF('0910 Apr 13 BPBG'!$V$2:$AV$2,'Cross Check'!Z$4,'0910 Apr 13 BPBG'!$V58:$AV58)='0910 Apr13 G'!K58</f>
        <v>0</v>
      </c>
      <c r="AA58" s="4" t="b">
        <f>SUMIF('0910 Apr 13 BPBG'!$V$2:$AV$2,'Cross Check'!AA$4,'0910 Apr 13 BPBG'!$V58:$AV58)='0910 Apr13 G'!L58</f>
        <v>0</v>
      </c>
      <c r="AB58" s="4" t="b">
        <f>SUMIF('0910 Apr 13 BPBG'!$V$2:$AV$2,'Cross Check'!AB$4,'0910 Apr 13 BPBG'!$V58:$AV58)='0910 Apr13 G'!M58</f>
        <v>0</v>
      </c>
      <c r="AC58" s="4" t="b">
        <f>SUMIF('0910 Apr 13 BPBG'!$V$2:$AV$2,'Cross Check'!AC$4,'0910 Apr 13 BPBG'!$V58:$AV58)='0910 Apr13 G'!N58</f>
        <v>0</v>
      </c>
      <c r="AD58" s="4" t="b">
        <f>SUMIF('0910 Apr 13 BPBG'!$V$2:$AV$2,'Cross Check'!AD$4,'0910 Apr 13 BPBG'!$V58:$AV58)='0910 Apr13 G'!O58</f>
        <v>0</v>
      </c>
      <c r="AE58" s="4" t="b">
        <f>SUMIF('0910 Apr 13 BPBG'!$V$2:$AV$2,'Cross Check'!AE$4,'0910 Apr 13 BPBG'!$V58:$AV58)='0910 Apr13 G'!P58</f>
        <v>0</v>
      </c>
      <c r="AG58" t="e">
        <f>#REF!=#REF!</f>
        <v>#REF!</v>
      </c>
      <c r="AH58" t="e">
        <f>#REF!=#REF!</f>
        <v>#REF!</v>
      </c>
      <c r="AI58" t="e">
        <f>#REF!=#REF!</f>
        <v>#REF!</v>
      </c>
      <c r="AJ58" t="e">
        <f>#REF!=#REF!</f>
        <v>#REF!</v>
      </c>
      <c r="AK58" s="40" t="e">
        <f>#REF!=#REF!</f>
        <v>#REF!</v>
      </c>
      <c r="AL58" t="e">
        <f>#REF!=#REF!</f>
        <v>#REF!</v>
      </c>
      <c r="AM58" t="e">
        <f>#REF!=#REF!</f>
        <v>#REF!</v>
      </c>
      <c r="AN58" t="e">
        <f>#REF!=#REF!</f>
        <v>#REF!</v>
      </c>
      <c r="AO58" t="e">
        <f>#REF!=#REF!</f>
        <v>#REF!</v>
      </c>
      <c r="AP58" t="e">
        <f>#REF!=#REF!</f>
        <v>#REF!</v>
      </c>
    </row>
    <row r="59" spans="1:42" ht="15">
      <c r="A59">
        <v>55</v>
      </c>
      <c r="B59" t="s">
        <v>56</v>
      </c>
      <c r="C59" s="1" t="e">
        <f>'0910 Apr13 G'!Q59=#REF!</f>
        <v>#REF!</v>
      </c>
      <c r="D59" s="1" t="e">
        <f>#REF!='0910 Apr 13 BPBG'!BX59</f>
        <v>#REF!</v>
      </c>
      <c r="E59" s="1" t="b">
        <f>'0910 Apr13 G'!Q59='0910 Apr 13 BPBG'!BX59</f>
        <v>1</v>
      </c>
      <c r="G59" t="e">
        <f>SUMIF('0910 Apr 13 BPBG'!$V$3:$AV$3,'Cross Check'!G$4,'0910 Apr 13 BPBG'!$V59:$AV59)=#REF!</f>
        <v>#REF!</v>
      </c>
      <c r="H59" t="e">
        <f>SUMIF('0910 Apr 13 BPBG'!$V$3:$AV$3,'Cross Check'!H$4,'0910 Apr 13 BPBG'!$V59:$AV59)=#REF!</f>
        <v>#REF!</v>
      </c>
      <c r="I59" t="e">
        <f>SUMIF('0910 Apr 13 BPBG'!$V$3:$AV$3,'Cross Check'!I$4,'0910 Apr 13 BPBG'!$V59:$AV59)=#REF!</f>
        <v>#REF!</v>
      </c>
      <c r="J59" t="e">
        <f>SUMIF('0910 Apr 13 BPBG'!$V$3:$AV$3,'Cross Check'!J$4,'0910 Apr 13 BPBG'!$V59:$AV59)=#REF!</f>
        <v>#REF!</v>
      </c>
      <c r="K59" t="e">
        <f>SUMIF('0910 Apr 13 BPBG'!$V$3:$AV$3,'Cross Check'!K$4,'0910 Apr 13 BPBG'!$V59:$AV59)=#REF!</f>
        <v>#REF!</v>
      </c>
      <c r="L59" t="e">
        <f>SUMIF('0910 Apr 13 BPBG'!$V$3:$AV$3,'Cross Check'!L$4,'0910 Apr 13 BPBG'!$V59:$AV59)=#REF!</f>
        <v>#REF!</v>
      </c>
      <c r="M59" t="e">
        <f>SUMIF('0910 Apr 13 BPBG'!$V$3:$AV$3,'Cross Check'!M$4,'0910 Apr 13 BPBG'!$V59:$AV59)=#REF!</f>
        <v>#REF!</v>
      </c>
      <c r="N59" t="e">
        <f>SUMIF('0910 Apr 13 BPBG'!$V$3:$AV$3,'Cross Check'!N$4,'0910 Apr 13 BPBG'!$V59:$AV59)=#REF!</f>
        <v>#REF!</v>
      </c>
      <c r="O59" t="e">
        <f>SUMIF('0910 Apr 13 BPBG'!$V$3:$AV$3,'Cross Check'!O$4,'0910 Apr 13 BPBG'!$V59:$AV59)=#REF!</f>
        <v>#REF!</v>
      </c>
      <c r="P59" t="e">
        <f>SUMIF('0910 Apr 13 BPBG'!$V$3:$AV$3,'Cross Check'!P$4,'0910 Apr 13 BPBG'!$V59:$AV59)=#REF!</f>
        <v>#REF!</v>
      </c>
      <c r="R59" s="4" t="b">
        <f>SUMIF('0910 Apr 13 BPBG'!$V$2:$AV$2,'Cross Check'!R$4,'0910 Apr 13 BPBG'!$V59:$AV59)='0910 Apr13 G'!C59</f>
        <v>0</v>
      </c>
      <c r="S59" s="4" t="b">
        <f>SUMIF('0910 Apr 13 BPBG'!$V$2:$AV$2,'Cross Check'!S$4,'0910 Apr 13 BPBG'!$V59:$AV59)='0910 Apr13 G'!D59</f>
        <v>0</v>
      </c>
      <c r="T59" s="4" t="b">
        <f>SUMIF('0910 Apr 13 BPBG'!$V$2:$AV$2,'Cross Check'!T$4,'0910 Apr 13 BPBG'!$V59:$AV59)='0910 Apr13 G'!E59</f>
        <v>0</v>
      </c>
      <c r="U59" s="4" t="b">
        <f>SUMIF('0910 Apr 13 BPBG'!$V$2:$AV$2,'Cross Check'!U$4,'0910 Apr 13 BPBG'!$V59:$AV59)='0910 Apr13 G'!F59</f>
        <v>0</v>
      </c>
      <c r="V59" s="4" t="b">
        <f>SUMIF('0910 Apr 13 BPBG'!$V$2:$AV$2,'Cross Check'!V$4,'0910 Apr 13 BPBG'!$V59:$AV59)='0910 Apr13 G'!G59</f>
        <v>0</v>
      </c>
      <c r="W59" s="4" t="b">
        <f>SUMIF('0910 Apr 13 BPBG'!$V$2:$AV$2,'Cross Check'!W$4,'0910 Apr 13 BPBG'!$V59:$AV59)='0910 Apr13 G'!H59</f>
        <v>0</v>
      </c>
      <c r="X59" s="4" t="b">
        <f>SUMIF('0910 Apr 13 BPBG'!$V$2:$AV$2,'Cross Check'!X$4,'0910 Apr 13 BPBG'!$V59:$AV59)='0910 Apr13 G'!I59</f>
        <v>0</v>
      </c>
      <c r="Y59" s="4" t="b">
        <f>SUMIF('0910 Apr 13 BPBG'!$V$2:$AV$2,'Cross Check'!Y$4,'0910 Apr 13 BPBG'!$V59:$AV59)='0910 Apr13 G'!J59</f>
        <v>0</v>
      </c>
      <c r="Z59" s="4" t="b">
        <f>SUMIF('0910 Apr 13 BPBG'!$V$2:$AV$2,'Cross Check'!Z$4,'0910 Apr 13 BPBG'!$V59:$AV59)='0910 Apr13 G'!K59</f>
        <v>0</v>
      </c>
      <c r="AA59" s="4" t="b">
        <f>SUMIF('0910 Apr 13 BPBG'!$V$2:$AV$2,'Cross Check'!AA$4,'0910 Apr 13 BPBG'!$V59:$AV59)='0910 Apr13 G'!L59</f>
        <v>0</v>
      </c>
      <c r="AB59" s="4" t="b">
        <f>SUMIF('0910 Apr 13 BPBG'!$V$2:$AV$2,'Cross Check'!AB$4,'0910 Apr 13 BPBG'!$V59:$AV59)='0910 Apr13 G'!M59</f>
        <v>0</v>
      </c>
      <c r="AC59" s="4" t="b">
        <f>SUMIF('0910 Apr 13 BPBG'!$V$2:$AV$2,'Cross Check'!AC$4,'0910 Apr 13 BPBG'!$V59:$AV59)='0910 Apr13 G'!N59</f>
        <v>0</v>
      </c>
      <c r="AD59" s="4" t="b">
        <f>SUMIF('0910 Apr 13 BPBG'!$V$2:$AV$2,'Cross Check'!AD$4,'0910 Apr 13 BPBG'!$V59:$AV59)='0910 Apr13 G'!O59</f>
        <v>0</v>
      </c>
      <c r="AE59" s="4" t="b">
        <f>SUMIF('0910 Apr 13 BPBG'!$V$2:$AV$2,'Cross Check'!AE$4,'0910 Apr 13 BPBG'!$V59:$AV59)='0910 Apr13 G'!P59</f>
        <v>0</v>
      </c>
      <c r="AG59" t="e">
        <f>#REF!=#REF!</f>
        <v>#REF!</v>
      </c>
      <c r="AH59" t="e">
        <f>#REF!=#REF!</f>
        <v>#REF!</v>
      </c>
      <c r="AI59" t="e">
        <f>#REF!=#REF!</f>
        <v>#REF!</v>
      </c>
      <c r="AJ59" t="e">
        <f>#REF!=#REF!</f>
        <v>#REF!</v>
      </c>
      <c r="AK59" s="40" t="e">
        <f>#REF!=#REF!</f>
        <v>#REF!</v>
      </c>
      <c r="AL59" t="e">
        <f>#REF!=#REF!</f>
        <v>#REF!</v>
      </c>
      <c r="AM59" t="e">
        <f>#REF!=#REF!</f>
        <v>#REF!</v>
      </c>
      <c r="AN59" t="e">
        <f>#REF!=#REF!</f>
        <v>#REF!</v>
      </c>
      <c r="AO59" t="e">
        <f>#REF!=#REF!</f>
        <v>#REF!</v>
      </c>
      <c r="AP59" t="e">
        <f>#REF!=#REF!</f>
        <v>#REF!</v>
      </c>
    </row>
    <row r="60" spans="1:42" ht="15">
      <c r="A60">
        <v>56</v>
      </c>
      <c r="B60" t="s">
        <v>57</v>
      </c>
      <c r="C60" s="1" t="e">
        <f>'0910 Apr13 G'!Q60=#REF!</f>
        <v>#REF!</v>
      </c>
      <c r="D60" s="1" t="e">
        <f>#REF!='0910 Apr 13 BPBG'!BX60</f>
        <v>#REF!</v>
      </c>
      <c r="E60" s="1" t="b">
        <f>'0910 Apr13 G'!Q60='0910 Apr 13 BPBG'!BX60</f>
        <v>1</v>
      </c>
      <c r="G60" t="e">
        <f>SUMIF('0910 Apr 13 BPBG'!$V$3:$AV$3,'Cross Check'!G$4,'0910 Apr 13 BPBG'!$V60:$AV60)=#REF!</f>
        <v>#REF!</v>
      </c>
      <c r="H60" t="e">
        <f>SUMIF('0910 Apr 13 BPBG'!$V$3:$AV$3,'Cross Check'!H$4,'0910 Apr 13 BPBG'!$V60:$AV60)=#REF!</f>
        <v>#REF!</v>
      </c>
      <c r="I60" t="e">
        <f>SUMIF('0910 Apr 13 BPBG'!$V$3:$AV$3,'Cross Check'!I$4,'0910 Apr 13 BPBG'!$V60:$AV60)=#REF!</f>
        <v>#REF!</v>
      </c>
      <c r="J60" t="e">
        <f>SUMIF('0910 Apr 13 BPBG'!$V$3:$AV$3,'Cross Check'!J$4,'0910 Apr 13 BPBG'!$V60:$AV60)=#REF!</f>
        <v>#REF!</v>
      </c>
      <c r="K60" t="e">
        <f>SUMIF('0910 Apr 13 BPBG'!$V$3:$AV$3,'Cross Check'!K$4,'0910 Apr 13 BPBG'!$V60:$AV60)=#REF!</f>
        <v>#REF!</v>
      </c>
      <c r="L60" t="e">
        <f>SUMIF('0910 Apr 13 BPBG'!$V$3:$AV$3,'Cross Check'!L$4,'0910 Apr 13 BPBG'!$V60:$AV60)=#REF!</f>
        <v>#REF!</v>
      </c>
      <c r="M60" t="e">
        <f>SUMIF('0910 Apr 13 BPBG'!$V$3:$AV$3,'Cross Check'!M$4,'0910 Apr 13 BPBG'!$V60:$AV60)=#REF!</f>
        <v>#REF!</v>
      </c>
      <c r="N60" t="e">
        <f>SUMIF('0910 Apr 13 BPBG'!$V$3:$AV$3,'Cross Check'!N$4,'0910 Apr 13 BPBG'!$V60:$AV60)=#REF!</f>
        <v>#REF!</v>
      </c>
      <c r="O60" t="e">
        <f>SUMIF('0910 Apr 13 BPBG'!$V$3:$AV$3,'Cross Check'!O$4,'0910 Apr 13 BPBG'!$V60:$AV60)=#REF!</f>
        <v>#REF!</v>
      </c>
      <c r="P60" t="e">
        <f>SUMIF('0910 Apr 13 BPBG'!$V$3:$AV$3,'Cross Check'!P$4,'0910 Apr 13 BPBG'!$V60:$AV60)=#REF!</f>
        <v>#REF!</v>
      </c>
      <c r="R60" s="4" t="b">
        <f>SUMIF('0910 Apr 13 BPBG'!$V$2:$AV$2,'Cross Check'!R$4,'0910 Apr 13 BPBG'!$V60:$AV60)='0910 Apr13 G'!C60</f>
        <v>0</v>
      </c>
      <c r="S60" s="4" t="b">
        <f>SUMIF('0910 Apr 13 BPBG'!$V$2:$AV$2,'Cross Check'!S$4,'0910 Apr 13 BPBG'!$V60:$AV60)='0910 Apr13 G'!D60</f>
        <v>0</v>
      </c>
      <c r="T60" s="4" t="b">
        <f>SUMIF('0910 Apr 13 BPBG'!$V$2:$AV$2,'Cross Check'!T$4,'0910 Apr 13 BPBG'!$V60:$AV60)='0910 Apr13 G'!E60</f>
        <v>0</v>
      </c>
      <c r="U60" s="4" t="b">
        <f>SUMIF('0910 Apr 13 BPBG'!$V$2:$AV$2,'Cross Check'!U$4,'0910 Apr 13 BPBG'!$V60:$AV60)='0910 Apr13 G'!F60</f>
        <v>0</v>
      </c>
      <c r="V60" s="4" t="b">
        <f>SUMIF('0910 Apr 13 BPBG'!$V$2:$AV$2,'Cross Check'!V$4,'0910 Apr 13 BPBG'!$V60:$AV60)='0910 Apr13 G'!G60</f>
        <v>0</v>
      </c>
      <c r="W60" s="4" t="b">
        <f>SUMIF('0910 Apr 13 BPBG'!$V$2:$AV$2,'Cross Check'!W$4,'0910 Apr 13 BPBG'!$V60:$AV60)='0910 Apr13 G'!H60</f>
        <v>0</v>
      </c>
      <c r="X60" s="4" t="b">
        <f>SUMIF('0910 Apr 13 BPBG'!$V$2:$AV$2,'Cross Check'!X$4,'0910 Apr 13 BPBG'!$V60:$AV60)='0910 Apr13 G'!I60</f>
        <v>0</v>
      </c>
      <c r="Y60" s="4" t="b">
        <f>SUMIF('0910 Apr 13 BPBG'!$V$2:$AV$2,'Cross Check'!Y$4,'0910 Apr 13 BPBG'!$V60:$AV60)='0910 Apr13 G'!J60</f>
        <v>0</v>
      </c>
      <c r="Z60" s="4" t="b">
        <f>SUMIF('0910 Apr 13 BPBG'!$V$2:$AV$2,'Cross Check'!Z$4,'0910 Apr 13 BPBG'!$V60:$AV60)='0910 Apr13 G'!K60</f>
        <v>0</v>
      </c>
      <c r="AA60" s="4" t="b">
        <f>SUMIF('0910 Apr 13 BPBG'!$V$2:$AV$2,'Cross Check'!AA$4,'0910 Apr 13 BPBG'!$V60:$AV60)='0910 Apr13 G'!L60</f>
        <v>0</v>
      </c>
      <c r="AB60" s="4" t="b">
        <f>SUMIF('0910 Apr 13 BPBG'!$V$2:$AV$2,'Cross Check'!AB$4,'0910 Apr 13 BPBG'!$V60:$AV60)='0910 Apr13 G'!M60</f>
        <v>0</v>
      </c>
      <c r="AC60" s="4" t="b">
        <f>SUMIF('0910 Apr 13 BPBG'!$V$2:$AV$2,'Cross Check'!AC$4,'0910 Apr 13 BPBG'!$V60:$AV60)='0910 Apr13 G'!N60</f>
        <v>0</v>
      </c>
      <c r="AD60" s="4" t="b">
        <f>SUMIF('0910 Apr 13 BPBG'!$V$2:$AV$2,'Cross Check'!AD$4,'0910 Apr 13 BPBG'!$V60:$AV60)='0910 Apr13 G'!O60</f>
        <v>0</v>
      </c>
      <c r="AE60" s="4" t="b">
        <f>SUMIF('0910 Apr 13 BPBG'!$V$2:$AV$2,'Cross Check'!AE$4,'0910 Apr 13 BPBG'!$V60:$AV60)='0910 Apr13 G'!P60</f>
        <v>0</v>
      </c>
      <c r="AG60" t="e">
        <f>#REF!=#REF!</f>
        <v>#REF!</v>
      </c>
      <c r="AH60" t="e">
        <f>#REF!=#REF!</f>
        <v>#REF!</v>
      </c>
      <c r="AI60" t="e">
        <f>#REF!=#REF!</f>
        <v>#REF!</v>
      </c>
      <c r="AJ60" t="e">
        <f>#REF!=#REF!</f>
        <v>#REF!</v>
      </c>
      <c r="AK60" s="40" t="e">
        <f>#REF!=#REF!</f>
        <v>#REF!</v>
      </c>
      <c r="AL60" t="e">
        <f>#REF!=#REF!</f>
        <v>#REF!</v>
      </c>
      <c r="AM60" t="e">
        <f>#REF!=#REF!</f>
        <v>#REF!</v>
      </c>
      <c r="AN60" t="e">
        <f>#REF!=#REF!</f>
        <v>#REF!</v>
      </c>
      <c r="AO60" t="e">
        <f>#REF!=#REF!</f>
        <v>#REF!</v>
      </c>
      <c r="AP60" t="e">
        <f>#REF!=#REF!</f>
        <v>#REF!</v>
      </c>
    </row>
    <row r="61" spans="1:42" ht="15">
      <c r="A61">
        <v>57</v>
      </c>
      <c r="B61" t="s">
        <v>58</v>
      </c>
      <c r="C61" s="1" t="e">
        <f>'0910 Apr13 G'!Q61=#REF!</f>
        <v>#REF!</v>
      </c>
      <c r="D61" s="1" t="e">
        <f>#REF!='0910 Apr 13 BPBG'!BX61</f>
        <v>#REF!</v>
      </c>
      <c r="E61" s="1" t="b">
        <f>'0910 Apr13 G'!Q61='0910 Apr 13 BPBG'!BX61</f>
        <v>1</v>
      </c>
      <c r="G61" t="e">
        <f>SUMIF('0910 Apr 13 BPBG'!$V$3:$AV$3,'Cross Check'!G$4,'0910 Apr 13 BPBG'!$V61:$AV61)=#REF!</f>
        <v>#REF!</v>
      </c>
      <c r="H61" t="e">
        <f>SUMIF('0910 Apr 13 BPBG'!$V$3:$AV$3,'Cross Check'!H$4,'0910 Apr 13 BPBG'!$V61:$AV61)=#REF!</f>
        <v>#REF!</v>
      </c>
      <c r="I61" t="e">
        <f>SUMIF('0910 Apr 13 BPBG'!$V$3:$AV$3,'Cross Check'!I$4,'0910 Apr 13 BPBG'!$V61:$AV61)=#REF!</f>
        <v>#REF!</v>
      </c>
      <c r="J61" t="e">
        <f>SUMIF('0910 Apr 13 BPBG'!$V$3:$AV$3,'Cross Check'!J$4,'0910 Apr 13 BPBG'!$V61:$AV61)=#REF!</f>
        <v>#REF!</v>
      </c>
      <c r="K61" t="e">
        <f>SUMIF('0910 Apr 13 BPBG'!$V$3:$AV$3,'Cross Check'!K$4,'0910 Apr 13 BPBG'!$V61:$AV61)=#REF!</f>
        <v>#REF!</v>
      </c>
      <c r="L61" t="e">
        <f>SUMIF('0910 Apr 13 BPBG'!$V$3:$AV$3,'Cross Check'!L$4,'0910 Apr 13 BPBG'!$V61:$AV61)=#REF!</f>
        <v>#REF!</v>
      </c>
      <c r="M61" t="e">
        <f>SUMIF('0910 Apr 13 BPBG'!$V$3:$AV$3,'Cross Check'!M$4,'0910 Apr 13 BPBG'!$V61:$AV61)=#REF!</f>
        <v>#REF!</v>
      </c>
      <c r="N61" t="e">
        <f>SUMIF('0910 Apr 13 BPBG'!$V$3:$AV$3,'Cross Check'!N$4,'0910 Apr 13 BPBG'!$V61:$AV61)=#REF!</f>
        <v>#REF!</v>
      </c>
      <c r="O61" t="e">
        <f>SUMIF('0910 Apr 13 BPBG'!$V$3:$AV$3,'Cross Check'!O$4,'0910 Apr 13 BPBG'!$V61:$AV61)=#REF!</f>
        <v>#REF!</v>
      </c>
      <c r="P61" t="e">
        <f>SUMIF('0910 Apr 13 BPBG'!$V$3:$AV$3,'Cross Check'!P$4,'0910 Apr 13 BPBG'!$V61:$AV61)=#REF!</f>
        <v>#REF!</v>
      </c>
      <c r="R61" s="4" t="b">
        <f>SUMIF('0910 Apr 13 BPBG'!$V$2:$AV$2,'Cross Check'!R$4,'0910 Apr 13 BPBG'!$V61:$AV61)='0910 Apr13 G'!C61</f>
        <v>0</v>
      </c>
      <c r="S61" s="4" t="b">
        <f>SUMIF('0910 Apr 13 BPBG'!$V$2:$AV$2,'Cross Check'!S$4,'0910 Apr 13 BPBG'!$V61:$AV61)='0910 Apr13 G'!D61</f>
        <v>0</v>
      </c>
      <c r="T61" s="4" t="b">
        <f>SUMIF('0910 Apr 13 BPBG'!$V$2:$AV$2,'Cross Check'!T$4,'0910 Apr 13 BPBG'!$V61:$AV61)='0910 Apr13 G'!E61</f>
        <v>0</v>
      </c>
      <c r="U61" s="4" t="b">
        <f>SUMIF('0910 Apr 13 BPBG'!$V$2:$AV$2,'Cross Check'!U$4,'0910 Apr 13 BPBG'!$V61:$AV61)='0910 Apr13 G'!F61</f>
        <v>0</v>
      </c>
      <c r="V61" s="4" t="b">
        <f>SUMIF('0910 Apr 13 BPBG'!$V$2:$AV$2,'Cross Check'!V$4,'0910 Apr 13 BPBG'!$V61:$AV61)='0910 Apr13 G'!G61</f>
        <v>0</v>
      </c>
      <c r="W61" s="4" t="b">
        <f>SUMIF('0910 Apr 13 BPBG'!$V$2:$AV$2,'Cross Check'!W$4,'0910 Apr 13 BPBG'!$V61:$AV61)='0910 Apr13 G'!H61</f>
        <v>0</v>
      </c>
      <c r="X61" s="4" t="b">
        <f>SUMIF('0910 Apr 13 BPBG'!$V$2:$AV$2,'Cross Check'!X$4,'0910 Apr 13 BPBG'!$V61:$AV61)='0910 Apr13 G'!I61</f>
        <v>0</v>
      </c>
      <c r="Y61" s="4" t="b">
        <f>SUMIF('0910 Apr 13 BPBG'!$V$2:$AV$2,'Cross Check'!Y$4,'0910 Apr 13 BPBG'!$V61:$AV61)='0910 Apr13 G'!J61</f>
        <v>0</v>
      </c>
      <c r="Z61" s="4" t="b">
        <f>SUMIF('0910 Apr 13 BPBG'!$V$2:$AV$2,'Cross Check'!Z$4,'0910 Apr 13 BPBG'!$V61:$AV61)='0910 Apr13 G'!K61</f>
        <v>0</v>
      </c>
      <c r="AA61" s="4" t="b">
        <f>SUMIF('0910 Apr 13 BPBG'!$V$2:$AV$2,'Cross Check'!AA$4,'0910 Apr 13 BPBG'!$V61:$AV61)='0910 Apr13 G'!L61</f>
        <v>0</v>
      </c>
      <c r="AB61" s="4" t="b">
        <f>SUMIF('0910 Apr 13 BPBG'!$V$2:$AV$2,'Cross Check'!AB$4,'0910 Apr 13 BPBG'!$V61:$AV61)='0910 Apr13 G'!M61</f>
        <v>0</v>
      </c>
      <c r="AC61" s="4" t="b">
        <f>SUMIF('0910 Apr 13 BPBG'!$V$2:$AV$2,'Cross Check'!AC$4,'0910 Apr 13 BPBG'!$V61:$AV61)='0910 Apr13 G'!N61</f>
        <v>0</v>
      </c>
      <c r="AD61" s="4" t="b">
        <f>SUMIF('0910 Apr 13 BPBG'!$V$2:$AV$2,'Cross Check'!AD$4,'0910 Apr 13 BPBG'!$V61:$AV61)='0910 Apr13 G'!O61</f>
        <v>0</v>
      </c>
      <c r="AE61" s="4" t="b">
        <f>SUMIF('0910 Apr 13 BPBG'!$V$2:$AV$2,'Cross Check'!AE$4,'0910 Apr 13 BPBG'!$V61:$AV61)='0910 Apr13 G'!P61</f>
        <v>0</v>
      </c>
      <c r="AG61" t="e">
        <f>#REF!=#REF!</f>
        <v>#REF!</v>
      </c>
      <c r="AH61" t="e">
        <f>#REF!=#REF!</f>
        <v>#REF!</v>
      </c>
      <c r="AI61" t="e">
        <f>#REF!=#REF!</f>
        <v>#REF!</v>
      </c>
      <c r="AJ61" t="e">
        <f>#REF!=#REF!</f>
        <v>#REF!</v>
      </c>
      <c r="AK61" s="40" t="e">
        <f>#REF!=#REF!</f>
        <v>#REF!</v>
      </c>
      <c r="AL61" t="e">
        <f>#REF!=#REF!</f>
        <v>#REF!</v>
      </c>
      <c r="AM61" t="e">
        <f>#REF!=#REF!</f>
        <v>#REF!</v>
      </c>
      <c r="AN61" t="e">
        <f>#REF!=#REF!</f>
        <v>#REF!</v>
      </c>
      <c r="AO61" t="e">
        <f>#REF!=#REF!</f>
        <v>#REF!</v>
      </c>
      <c r="AP61" t="e">
        <f>#REF!=#REF!</f>
        <v>#REF!</v>
      </c>
    </row>
    <row r="62" spans="1:42" ht="15">
      <c r="A62">
        <v>58</v>
      </c>
      <c r="B62" t="s">
        <v>59</v>
      </c>
      <c r="C62" s="1" t="e">
        <f>'0910 Apr13 G'!Q62=#REF!</f>
        <v>#REF!</v>
      </c>
      <c r="D62" s="1" t="e">
        <f>#REF!='0910 Apr 13 BPBG'!BX62</f>
        <v>#REF!</v>
      </c>
      <c r="E62" s="1" t="b">
        <f>'0910 Apr13 G'!Q62='0910 Apr 13 BPBG'!BX62</f>
        <v>1</v>
      </c>
      <c r="G62" t="e">
        <f>SUMIF('0910 Apr 13 BPBG'!$V$3:$AV$3,'Cross Check'!G$4,'0910 Apr 13 BPBG'!$V62:$AV62)=#REF!</f>
        <v>#REF!</v>
      </c>
      <c r="H62" t="e">
        <f>SUMIF('0910 Apr 13 BPBG'!$V$3:$AV$3,'Cross Check'!H$4,'0910 Apr 13 BPBG'!$V62:$AV62)=#REF!</f>
        <v>#REF!</v>
      </c>
      <c r="I62" t="e">
        <f>SUMIF('0910 Apr 13 BPBG'!$V$3:$AV$3,'Cross Check'!I$4,'0910 Apr 13 BPBG'!$V62:$AV62)=#REF!</f>
        <v>#REF!</v>
      </c>
      <c r="J62" t="e">
        <f>SUMIF('0910 Apr 13 BPBG'!$V$3:$AV$3,'Cross Check'!J$4,'0910 Apr 13 BPBG'!$V62:$AV62)=#REF!</f>
        <v>#REF!</v>
      </c>
      <c r="K62" t="e">
        <f>SUMIF('0910 Apr 13 BPBG'!$V$3:$AV$3,'Cross Check'!K$4,'0910 Apr 13 BPBG'!$V62:$AV62)=#REF!</f>
        <v>#REF!</v>
      </c>
      <c r="L62" t="e">
        <f>SUMIF('0910 Apr 13 BPBG'!$V$3:$AV$3,'Cross Check'!L$4,'0910 Apr 13 BPBG'!$V62:$AV62)=#REF!</f>
        <v>#REF!</v>
      </c>
      <c r="M62" t="e">
        <f>SUMIF('0910 Apr 13 BPBG'!$V$3:$AV$3,'Cross Check'!M$4,'0910 Apr 13 BPBG'!$V62:$AV62)=#REF!</f>
        <v>#REF!</v>
      </c>
      <c r="N62" t="e">
        <f>SUMIF('0910 Apr 13 BPBG'!$V$3:$AV$3,'Cross Check'!N$4,'0910 Apr 13 BPBG'!$V62:$AV62)=#REF!</f>
        <v>#REF!</v>
      </c>
      <c r="O62" t="e">
        <f>SUMIF('0910 Apr 13 BPBG'!$V$3:$AV$3,'Cross Check'!O$4,'0910 Apr 13 BPBG'!$V62:$AV62)=#REF!</f>
        <v>#REF!</v>
      </c>
      <c r="P62" t="e">
        <f>SUMIF('0910 Apr 13 BPBG'!$V$3:$AV$3,'Cross Check'!P$4,'0910 Apr 13 BPBG'!$V62:$AV62)=#REF!</f>
        <v>#REF!</v>
      </c>
      <c r="R62" s="4" t="b">
        <f>SUMIF('0910 Apr 13 BPBG'!$V$2:$AV$2,'Cross Check'!R$4,'0910 Apr 13 BPBG'!$V62:$AV62)='0910 Apr13 G'!C62</f>
        <v>0</v>
      </c>
      <c r="S62" s="4" t="b">
        <f>SUMIF('0910 Apr 13 BPBG'!$V$2:$AV$2,'Cross Check'!S$4,'0910 Apr 13 BPBG'!$V62:$AV62)='0910 Apr13 G'!D62</f>
        <v>0</v>
      </c>
      <c r="T62" s="4" t="b">
        <f>SUMIF('0910 Apr 13 BPBG'!$V$2:$AV$2,'Cross Check'!T$4,'0910 Apr 13 BPBG'!$V62:$AV62)='0910 Apr13 G'!E62</f>
        <v>0</v>
      </c>
      <c r="U62" s="4" t="b">
        <f>SUMIF('0910 Apr 13 BPBG'!$V$2:$AV$2,'Cross Check'!U$4,'0910 Apr 13 BPBG'!$V62:$AV62)='0910 Apr13 G'!F62</f>
        <v>0</v>
      </c>
      <c r="V62" s="4" t="b">
        <f>SUMIF('0910 Apr 13 BPBG'!$V$2:$AV$2,'Cross Check'!V$4,'0910 Apr 13 BPBG'!$V62:$AV62)='0910 Apr13 G'!G62</f>
        <v>0</v>
      </c>
      <c r="W62" s="4" t="b">
        <f>SUMIF('0910 Apr 13 BPBG'!$V$2:$AV$2,'Cross Check'!W$4,'0910 Apr 13 BPBG'!$V62:$AV62)='0910 Apr13 G'!H62</f>
        <v>0</v>
      </c>
      <c r="X62" s="4" t="b">
        <f>SUMIF('0910 Apr 13 BPBG'!$V$2:$AV$2,'Cross Check'!X$4,'0910 Apr 13 BPBG'!$V62:$AV62)='0910 Apr13 G'!I62</f>
        <v>0</v>
      </c>
      <c r="Y62" s="4" t="b">
        <f>SUMIF('0910 Apr 13 BPBG'!$V$2:$AV$2,'Cross Check'!Y$4,'0910 Apr 13 BPBG'!$V62:$AV62)='0910 Apr13 G'!J62</f>
        <v>0</v>
      </c>
      <c r="Z62" s="4" t="b">
        <f>SUMIF('0910 Apr 13 BPBG'!$V$2:$AV$2,'Cross Check'!Z$4,'0910 Apr 13 BPBG'!$V62:$AV62)='0910 Apr13 G'!K62</f>
        <v>0</v>
      </c>
      <c r="AA62" s="4" t="b">
        <f>SUMIF('0910 Apr 13 BPBG'!$V$2:$AV$2,'Cross Check'!AA$4,'0910 Apr 13 BPBG'!$V62:$AV62)='0910 Apr13 G'!L62</f>
        <v>0</v>
      </c>
      <c r="AB62" s="4" t="b">
        <f>SUMIF('0910 Apr 13 BPBG'!$V$2:$AV$2,'Cross Check'!AB$4,'0910 Apr 13 BPBG'!$V62:$AV62)='0910 Apr13 G'!M62</f>
        <v>0</v>
      </c>
      <c r="AC62" s="4" t="b">
        <f>SUMIF('0910 Apr 13 BPBG'!$V$2:$AV$2,'Cross Check'!AC$4,'0910 Apr 13 BPBG'!$V62:$AV62)='0910 Apr13 G'!N62</f>
        <v>0</v>
      </c>
      <c r="AD62" s="4" t="b">
        <f>SUMIF('0910 Apr 13 BPBG'!$V$2:$AV$2,'Cross Check'!AD$4,'0910 Apr 13 BPBG'!$V62:$AV62)='0910 Apr13 G'!O62</f>
        <v>0</v>
      </c>
      <c r="AE62" s="4" t="b">
        <f>SUMIF('0910 Apr 13 BPBG'!$V$2:$AV$2,'Cross Check'!AE$4,'0910 Apr 13 BPBG'!$V62:$AV62)='0910 Apr13 G'!P62</f>
        <v>0</v>
      </c>
      <c r="AG62" t="e">
        <f>#REF!=#REF!</f>
        <v>#REF!</v>
      </c>
      <c r="AH62" t="e">
        <f>#REF!=#REF!</f>
        <v>#REF!</v>
      </c>
      <c r="AI62" t="e">
        <f>#REF!=#REF!</f>
        <v>#REF!</v>
      </c>
      <c r="AJ62" t="e">
        <f>#REF!=#REF!</f>
        <v>#REF!</v>
      </c>
      <c r="AK62" s="40" t="e">
        <f>#REF!=#REF!</f>
        <v>#REF!</v>
      </c>
      <c r="AL62" t="e">
        <f>#REF!=#REF!</f>
        <v>#REF!</v>
      </c>
      <c r="AM62" t="e">
        <f>#REF!=#REF!</f>
        <v>#REF!</v>
      </c>
      <c r="AN62" t="e">
        <f>#REF!=#REF!</f>
        <v>#REF!</v>
      </c>
      <c r="AO62" t="e">
        <f>#REF!=#REF!</f>
        <v>#REF!</v>
      </c>
      <c r="AP62" t="e">
        <f>#REF!=#REF!</f>
        <v>#REF!</v>
      </c>
    </row>
    <row r="63" spans="1:42" ht="15">
      <c r="A63">
        <v>59</v>
      </c>
      <c r="B63" t="s">
        <v>60</v>
      </c>
      <c r="C63" s="1" t="e">
        <f>'0910 Apr13 G'!Q63=#REF!</f>
        <v>#REF!</v>
      </c>
      <c r="D63" s="1" t="e">
        <f>#REF!='0910 Apr 13 BPBG'!BX63</f>
        <v>#REF!</v>
      </c>
      <c r="E63" s="1" t="b">
        <f>'0910 Apr13 G'!Q63='0910 Apr 13 BPBG'!BX63</f>
        <v>1</v>
      </c>
      <c r="G63" t="e">
        <f>SUMIF('0910 Apr 13 BPBG'!$V$3:$AV$3,'Cross Check'!G$4,'0910 Apr 13 BPBG'!$V63:$AV63)=#REF!</f>
        <v>#REF!</v>
      </c>
      <c r="H63" t="e">
        <f>SUMIF('0910 Apr 13 BPBG'!$V$3:$AV$3,'Cross Check'!H$4,'0910 Apr 13 BPBG'!$V63:$AV63)=#REF!</f>
        <v>#REF!</v>
      </c>
      <c r="I63" t="e">
        <f>SUMIF('0910 Apr 13 BPBG'!$V$3:$AV$3,'Cross Check'!I$4,'0910 Apr 13 BPBG'!$V63:$AV63)=#REF!</f>
        <v>#REF!</v>
      </c>
      <c r="J63" t="e">
        <f>SUMIF('0910 Apr 13 BPBG'!$V$3:$AV$3,'Cross Check'!J$4,'0910 Apr 13 BPBG'!$V63:$AV63)=#REF!</f>
        <v>#REF!</v>
      </c>
      <c r="K63" t="e">
        <f>SUMIF('0910 Apr 13 BPBG'!$V$3:$AV$3,'Cross Check'!K$4,'0910 Apr 13 BPBG'!$V63:$AV63)=#REF!</f>
        <v>#REF!</v>
      </c>
      <c r="L63" t="e">
        <f>SUMIF('0910 Apr 13 BPBG'!$V$3:$AV$3,'Cross Check'!L$4,'0910 Apr 13 BPBG'!$V63:$AV63)=#REF!</f>
        <v>#REF!</v>
      </c>
      <c r="M63" t="e">
        <f>SUMIF('0910 Apr 13 BPBG'!$V$3:$AV$3,'Cross Check'!M$4,'0910 Apr 13 BPBG'!$V63:$AV63)=#REF!</f>
        <v>#REF!</v>
      </c>
      <c r="N63" t="e">
        <f>SUMIF('0910 Apr 13 BPBG'!$V$3:$AV$3,'Cross Check'!N$4,'0910 Apr 13 BPBG'!$V63:$AV63)=#REF!</f>
        <v>#REF!</v>
      </c>
      <c r="O63" t="e">
        <f>SUMIF('0910 Apr 13 BPBG'!$V$3:$AV$3,'Cross Check'!O$4,'0910 Apr 13 BPBG'!$V63:$AV63)=#REF!</f>
        <v>#REF!</v>
      </c>
      <c r="P63" t="e">
        <f>SUMIF('0910 Apr 13 BPBG'!$V$3:$AV$3,'Cross Check'!P$4,'0910 Apr 13 BPBG'!$V63:$AV63)=#REF!</f>
        <v>#REF!</v>
      </c>
      <c r="R63" s="4" t="b">
        <f>SUMIF('0910 Apr 13 BPBG'!$V$2:$AV$2,'Cross Check'!R$4,'0910 Apr 13 BPBG'!$V63:$AV63)='0910 Apr13 G'!C63</f>
        <v>0</v>
      </c>
      <c r="S63" s="4" t="b">
        <f>SUMIF('0910 Apr 13 BPBG'!$V$2:$AV$2,'Cross Check'!S$4,'0910 Apr 13 BPBG'!$V63:$AV63)='0910 Apr13 G'!D63</f>
        <v>0</v>
      </c>
      <c r="T63" s="4" t="b">
        <f>SUMIF('0910 Apr 13 BPBG'!$V$2:$AV$2,'Cross Check'!T$4,'0910 Apr 13 BPBG'!$V63:$AV63)='0910 Apr13 G'!E63</f>
        <v>0</v>
      </c>
      <c r="U63" s="4" t="b">
        <f>SUMIF('0910 Apr 13 BPBG'!$V$2:$AV$2,'Cross Check'!U$4,'0910 Apr 13 BPBG'!$V63:$AV63)='0910 Apr13 G'!F63</f>
        <v>0</v>
      </c>
      <c r="V63" s="4" t="b">
        <f>SUMIF('0910 Apr 13 BPBG'!$V$2:$AV$2,'Cross Check'!V$4,'0910 Apr 13 BPBG'!$V63:$AV63)='0910 Apr13 G'!G63</f>
        <v>0</v>
      </c>
      <c r="W63" s="4" t="b">
        <f>SUMIF('0910 Apr 13 BPBG'!$V$2:$AV$2,'Cross Check'!W$4,'0910 Apr 13 BPBG'!$V63:$AV63)='0910 Apr13 G'!H63</f>
        <v>0</v>
      </c>
      <c r="X63" s="4" t="b">
        <f>SUMIF('0910 Apr 13 BPBG'!$V$2:$AV$2,'Cross Check'!X$4,'0910 Apr 13 BPBG'!$V63:$AV63)='0910 Apr13 G'!I63</f>
        <v>0</v>
      </c>
      <c r="Y63" s="4" t="b">
        <f>SUMIF('0910 Apr 13 BPBG'!$V$2:$AV$2,'Cross Check'!Y$4,'0910 Apr 13 BPBG'!$V63:$AV63)='0910 Apr13 G'!J63</f>
        <v>0</v>
      </c>
      <c r="Z63" s="4" t="b">
        <f>SUMIF('0910 Apr 13 BPBG'!$V$2:$AV$2,'Cross Check'!Z$4,'0910 Apr 13 BPBG'!$V63:$AV63)='0910 Apr13 G'!K63</f>
        <v>0</v>
      </c>
      <c r="AA63" s="4" t="b">
        <f>SUMIF('0910 Apr 13 BPBG'!$V$2:$AV$2,'Cross Check'!AA$4,'0910 Apr 13 BPBG'!$V63:$AV63)='0910 Apr13 G'!L63</f>
        <v>0</v>
      </c>
      <c r="AB63" s="4" t="b">
        <f>SUMIF('0910 Apr 13 BPBG'!$V$2:$AV$2,'Cross Check'!AB$4,'0910 Apr 13 BPBG'!$V63:$AV63)='0910 Apr13 G'!M63</f>
        <v>0</v>
      </c>
      <c r="AC63" s="4" t="b">
        <f>SUMIF('0910 Apr 13 BPBG'!$V$2:$AV$2,'Cross Check'!AC$4,'0910 Apr 13 BPBG'!$V63:$AV63)='0910 Apr13 G'!N63</f>
        <v>0</v>
      </c>
      <c r="AD63" s="4" t="b">
        <f>SUMIF('0910 Apr 13 BPBG'!$V$2:$AV$2,'Cross Check'!AD$4,'0910 Apr 13 BPBG'!$V63:$AV63)='0910 Apr13 G'!O63</f>
        <v>0</v>
      </c>
      <c r="AE63" s="4" t="b">
        <f>SUMIF('0910 Apr 13 BPBG'!$V$2:$AV$2,'Cross Check'!AE$4,'0910 Apr 13 BPBG'!$V63:$AV63)='0910 Apr13 G'!P63</f>
        <v>0</v>
      </c>
      <c r="AG63" t="e">
        <f>#REF!=#REF!</f>
        <v>#REF!</v>
      </c>
      <c r="AH63" t="e">
        <f>#REF!=#REF!</f>
        <v>#REF!</v>
      </c>
      <c r="AI63" t="e">
        <f>#REF!=#REF!</f>
        <v>#REF!</v>
      </c>
      <c r="AJ63" t="e">
        <f>#REF!=#REF!</f>
        <v>#REF!</v>
      </c>
      <c r="AK63" s="40" t="e">
        <f>#REF!=#REF!</f>
        <v>#REF!</v>
      </c>
      <c r="AL63" t="e">
        <f>#REF!=#REF!</f>
        <v>#REF!</v>
      </c>
      <c r="AM63" t="e">
        <f>#REF!=#REF!</f>
        <v>#REF!</v>
      </c>
      <c r="AN63" t="e">
        <f>#REF!=#REF!</f>
        <v>#REF!</v>
      </c>
      <c r="AO63" t="e">
        <f>#REF!=#REF!</f>
        <v>#REF!</v>
      </c>
      <c r="AP63" t="e">
        <f>#REF!=#REF!</f>
        <v>#REF!</v>
      </c>
    </row>
    <row r="64" spans="1:42" ht="15">
      <c r="A64">
        <v>60</v>
      </c>
      <c r="B64" t="s">
        <v>61</v>
      </c>
      <c r="C64" s="1" t="e">
        <f>'0910 Apr13 G'!Q64=#REF!</f>
        <v>#REF!</v>
      </c>
      <c r="D64" s="1" t="e">
        <f>#REF!='0910 Apr 13 BPBG'!BX64</f>
        <v>#REF!</v>
      </c>
      <c r="E64" s="1" t="b">
        <f>'0910 Apr13 G'!Q64='0910 Apr 13 BPBG'!BX64</f>
        <v>1</v>
      </c>
      <c r="G64" t="e">
        <f>SUMIF('0910 Apr 13 BPBG'!$V$3:$AV$3,'Cross Check'!G$4,'0910 Apr 13 BPBG'!$V64:$AV64)=#REF!</f>
        <v>#REF!</v>
      </c>
      <c r="H64" t="e">
        <f>SUMIF('0910 Apr 13 BPBG'!$V$3:$AV$3,'Cross Check'!H$4,'0910 Apr 13 BPBG'!$V64:$AV64)=#REF!</f>
        <v>#REF!</v>
      </c>
      <c r="I64" t="e">
        <f>SUMIF('0910 Apr 13 BPBG'!$V$3:$AV$3,'Cross Check'!I$4,'0910 Apr 13 BPBG'!$V64:$AV64)=#REF!</f>
        <v>#REF!</v>
      </c>
      <c r="J64" t="e">
        <f>SUMIF('0910 Apr 13 BPBG'!$V$3:$AV$3,'Cross Check'!J$4,'0910 Apr 13 BPBG'!$V64:$AV64)=#REF!</f>
        <v>#REF!</v>
      </c>
      <c r="K64" t="e">
        <f>SUMIF('0910 Apr 13 BPBG'!$V$3:$AV$3,'Cross Check'!K$4,'0910 Apr 13 BPBG'!$V64:$AV64)=#REF!</f>
        <v>#REF!</v>
      </c>
      <c r="L64" t="e">
        <f>SUMIF('0910 Apr 13 BPBG'!$V$3:$AV$3,'Cross Check'!L$4,'0910 Apr 13 BPBG'!$V64:$AV64)=#REF!</f>
        <v>#REF!</v>
      </c>
      <c r="M64" t="e">
        <f>SUMIF('0910 Apr 13 BPBG'!$V$3:$AV$3,'Cross Check'!M$4,'0910 Apr 13 BPBG'!$V64:$AV64)=#REF!</f>
        <v>#REF!</v>
      </c>
      <c r="N64" t="e">
        <f>SUMIF('0910 Apr 13 BPBG'!$V$3:$AV$3,'Cross Check'!N$4,'0910 Apr 13 BPBG'!$V64:$AV64)=#REF!</f>
        <v>#REF!</v>
      </c>
      <c r="O64" t="e">
        <f>SUMIF('0910 Apr 13 BPBG'!$V$3:$AV$3,'Cross Check'!O$4,'0910 Apr 13 BPBG'!$V64:$AV64)=#REF!</f>
        <v>#REF!</v>
      </c>
      <c r="P64" t="e">
        <f>SUMIF('0910 Apr 13 BPBG'!$V$3:$AV$3,'Cross Check'!P$4,'0910 Apr 13 BPBG'!$V64:$AV64)=#REF!</f>
        <v>#REF!</v>
      </c>
      <c r="R64" s="4" t="b">
        <f>SUMIF('0910 Apr 13 BPBG'!$V$2:$AV$2,'Cross Check'!R$4,'0910 Apr 13 BPBG'!$V64:$AV64)='0910 Apr13 G'!C64</f>
        <v>0</v>
      </c>
      <c r="S64" s="4" t="b">
        <f>SUMIF('0910 Apr 13 BPBG'!$V$2:$AV$2,'Cross Check'!S$4,'0910 Apr 13 BPBG'!$V64:$AV64)='0910 Apr13 G'!D64</f>
        <v>0</v>
      </c>
      <c r="T64" s="4" t="b">
        <f>SUMIF('0910 Apr 13 BPBG'!$V$2:$AV$2,'Cross Check'!T$4,'0910 Apr 13 BPBG'!$V64:$AV64)='0910 Apr13 G'!E64</f>
        <v>0</v>
      </c>
      <c r="U64" s="4" t="b">
        <f>SUMIF('0910 Apr 13 BPBG'!$V$2:$AV$2,'Cross Check'!U$4,'0910 Apr 13 BPBG'!$V64:$AV64)='0910 Apr13 G'!F64</f>
        <v>0</v>
      </c>
      <c r="V64" s="4" t="b">
        <f>SUMIF('0910 Apr 13 BPBG'!$V$2:$AV$2,'Cross Check'!V$4,'0910 Apr 13 BPBG'!$V64:$AV64)='0910 Apr13 G'!G64</f>
        <v>0</v>
      </c>
      <c r="W64" s="4" t="b">
        <f>SUMIF('0910 Apr 13 BPBG'!$V$2:$AV$2,'Cross Check'!W$4,'0910 Apr 13 BPBG'!$V64:$AV64)='0910 Apr13 G'!H64</f>
        <v>0</v>
      </c>
      <c r="X64" s="4" t="b">
        <f>SUMIF('0910 Apr 13 BPBG'!$V$2:$AV$2,'Cross Check'!X$4,'0910 Apr 13 BPBG'!$V64:$AV64)='0910 Apr13 G'!I64</f>
        <v>0</v>
      </c>
      <c r="Y64" s="4" t="b">
        <f>SUMIF('0910 Apr 13 BPBG'!$V$2:$AV$2,'Cross Check'!Y$4,'0910 Apr 13 BPBG'!$V64:$AV64)='0910 Apr13 G'!J64</f>
        <v>0</v>
      </c>
      <c r="Z64" s="4" t="b">
        <f>SUMIF('0910 Apr 13 BPBG'!$V$2:$AV$2,'Cross Check'!Z$4,'0910 Apr 13 BPBG'!$V64:$AV64)='0910 Apr13 G'!K64</f>
        <v>0</v>
      </c>
      <c r="AA64" s="4" t="b">
        <f>SUMIF('0910 Apr 13 BPBG'!$V$2:$AV$2,'Cross Check'!AA$4,'0910 Apr 13 BPBG'!$V64:$AV64)='0910 Apr13 G'!L64</f>
        <v>0</v>
      </c>
      <c r="AB64" s="4" t="b">
        <f>SUMIF('0910 Apr 13 BPBG'!$V$2:$AV$2,'Cross Check'!AB$4,'0910 Apr 13 BPBG'!$V64:$AV64)='0910 Apr13 G'!M64</f>
        <v>0</v>
      </c>
      <c r="AC64" s="4" t="b">
        <f>SUMIF('0910 Apr 13 BPBG'!$V$2:$AV$2,'Cross Check'!AC$4,'0910 Apr 13 BPBG'!$V64:$AV64)='0910 Apr13 G'!N64</f>
        <v>0</v>
      </c>
      <c r="AD64" s="4" t="b">
        <f>SUMIF('0910 Apr 13 BPBG'!$V$2:$AV$2,'Cross Check'!AD$4,'0910 Apr 13 BPBG'!$V64:$AV64)='0910 Apr13 G'!O64</f>
        <v>0</v>
      </c>
      <c r="AE64" s="4" t="b">
        <f>SUMIF('0910 Apr 13 BPBG'!$V$2:$AV$2,'Cross Check'!AE$4,'0910 Apr 13 BPBG'!$V64:$AV64)='0910 Apr13 G'!P64</f>
        <v>0</v>
      </c>
      <c r="AG64" t="e">
        <f>#REF!=#REF!</f>
        <v>#REF!</v>
      </c>
      <c r="AH64" t="e">
        <f>#REF!=#REF!</f>
        <v>#REF!</v>
      </c>
      <c r="AI64" t="e">
        <f>#REF!=#REF!</f>
        <v>#REF!</v>
      </c>
      <c r="AJ64" t="e">
        <f>#REF!=#REF!</f>
        <v>#REF!</v>
      </c>
      <c r="AK64" s="40" t="e">
        <f>#REF!=#REF!</f>
        <v>#REF!</v>
      </c>
      <c r="AL64" t="e">
        <f>#REF!=#REF!</f>
        <v>#REF!</v>
      </c>
      <c r="AM64" t="e">
        <f>#REF!=#REF!</f>
        <v>#REF!</v>
      </c>
      <c r="AN64" t="e">
        <f>#REF!=#REF!</f>
        <v>#REF!</v>
      </c>
      <c r="AO64" t="e">
        <f>#REF!=#REF!</f>
        <v>#REF!</v>
      </c>
      <c r="AP64" t="e">
        <f>#REF!=#REF!</f>
        <v>#REF!</v>
      </c>
    </row>
    <row r="65" spans="1:42" ht="15">
      <c r="A65">
        <v>61</v>
      </c>
      <c r="B65" t="s">
        <v>62</v>
      </c>
      <c r="C65" s="1" t="e">
        <f>'0910 Apr13 G'!Q65=#REF!</f>
        <v>#REF!</v>
      </c>
      <c r="D65" s="1" t="e">
        <f>#REF!='0910 Apr 13 BPBG'!BX65</f>
        <v>#REF!</v>
      </c>
      <c r="E65" s="1" t="b">
        <f>'0910 Apr13 G'!Q65='0910 Apr 13 BPBG'!BX65</f>
        <v>1</v>
      </c>
      <c r="G65" t="e">
        <f>SUMIF('0910 Apr 13 BPBG'!$V$3:$AV$3,'Cross Check'!G$4,'0910 Apr 13 BPBG'!$V65:$AV65)=#REF!</f>
        <v>#REF!</v>
      </c>
      <c r="H65" t="e">
        <f>SUMIF('0910 Apr 13 BPBG'!$V$3:$AV$3,'Cross Check'!H$4,'0910 Apr 13 BPBG'!$V65:$AV65)=#REF!</f>
        <v>#REF!</v>
      </c>
      <c r="I65" t="e">
        <f>SUMIF('0910 Apr 13 BPBG'!$V$3:$AV$3,'Cross Check'!I$4,'0910 Apr 13 BPBG'!$V65:$AV65)=#REF!</f>
        <v>#REF!</v>
      </c>
      <c r="J65" t="e">
        <f>SUMIF('0910 Apr 13 BPBG'!$V$3:$AV$3,'Cross Check'!J$4,'0910 Apr 13 BPBG'!$V65:$AV65)=#REF!</f>
        <v>#REF!</v>
      </c>
      <c r="K65" t="e">
        <f>SUMIF('0910 Apr 13 BPBG'!$V$3:$AV$3,'Cross Check'!K$4,'0910 Apr 13 BPBG'!$V65:$AV65)=#REF!</f>
        <v>#REF!</v>
      </c>
      <c r="L65" t="e">
        <f>SUMIF('0910 Apr 13 BPBG'!$V$3:$AV$3,'Cross Check'!L$4,'0910 Apr 13 BPBG'!$V65:$AV65)=#REF!</f>
        <v>#REF!</v>
      </c>
      <c r="M65" t="e">
        <f>SUMIF('0910 Apr 13 BPBG'!$V$3:$AV$3,'Cross Check'!M$4,'0910 Apr 13 BPBG'!$V65:$AV65)=#REF!</f>
        <v>#REF!</v>
      </c>
      <c r="N65" t="e">
        <f>SUMIF('0910 Apr 13 BPBG'!$V$3:$AV$3,'Cross Check'!N$4,'0910 Apr 13 BPBG'!$V65:$AV65)=#REF!</f>
        <v>#REF!</v>
      </c>
      <c r="O65" t="e">
        <f>SUMIF('0910 Apr 13 BPBG'!$V$3:$AV$3,'Cross Check'!O$4,'0910 Apr 13 BPBG'!$V65:$AV65)=#REF!</f>
        <v>#REF!</v>
      </c>
      <c r="P65" t="e">
        <f>SUMIF('0910 Apr 13 BPBG'!$V$3:$AV$3,'Cross Check'!P$4,'0910 Apr 13 BPBG'!$V65:$AV65)=#REF!</f>
        <v>#REF!</v>
      </c>
      <c r="R65" s="4" t="b">
        <f>SUMIF('0910 Apr 13 BPBG'!$V$2:$AV$2,'Cross Check'!R$4,'0910 Apr 13 BPBG'!$V65:$AV65)='0910 Apr13 G'!C65</f>
        <v>0</v>
      </c>
      <c r="S65" s="4" t="b">
        <f>SUMIF('0910 Apr 13 BPBG'!$V$2:$AV$2,'Cross Check'!S$4,'0910 Apr 13 BPBG'!$V65:$AV65)='0910 Apr13 G'!D65</f>
        <v>0</v>
      </c>
      <c r="T65" s="4" t="b">
        <f>SUMIF('0910 Apr 13 BPBG'!$V$2:$AV$2,'Cross Check'!T$4,'0910 Apr 13 BPBG'!$V65:$AV65)='0910 Apr13 G'!E65</f>
        <v>0</v>
      </c>
      <c r="U65" s="4" t="b">
        <f>SUMIF('0910 Apr 13 BPBG'!$V$2:$AV$2,'Cross Check'!U$4,'0910 Apr 13 BPBG'!$V65:$AV65)='0910 Apr13 G'!F65</f>
        <v>0</v>
      </c>
      <c r="V65" s="4" t="b">
        <f>SUMIF('0910 Apr 13 BPBG'!$V$2:$AV$2,'Cross Check'!V$4,'0910 Apr 13 BPBG'!$V65:$AV65)='0910 Apr13 G'!G65</f>
        <v>0</v>
      </c>
      <c r="W65" s="4" t="b">
        <f>SUMIF('0910 Apr 13 BPBG'!$V$2:$AV$2,'Cross Check'!W$4,'0910 Apr 13 BPBG'!$V65:$AV65)='0910 Apr13 G'!H65</f>
        <v>0</v>
      </c>
      <c r="X65" s="4" t="b">
        <f>SUMIF('0910 Apr 13 BPBG'!$V$2:$AV$2,'Cross Check'!X$4,'0910 Apr 13 BPBG'!$V65:$AV65)='0910 Apr13 G'!I65</f>
        <v>0</v>
      </c>
      <c r="Y65" s="4" t="b">
        <f>SUMIF('0910 Apr 13 BPBG'!$V$2:$AV$2,'Cross Check'!Y$4,'0910 Apr 13 BPBG'!$V65:$AV65)='0910 Apr13 G'!J65</f>
        <v>0</v>
      </c>
      <c r="Z65" s="4" t="b">
        <f>SUMIF('0910 Apr 13 BPBG'!$V$2:$AV$2,'Cross Check'!Z$4,'0910 Apr 13 BPBG'!$V65:$AV65)='0910 Apr13 G'!K65</f>
        <v>0</v>
      </c>
      <c r="AA65" s="4" t="b">
        <f>SUMIF('0910 Apr 13 BPBG'!$V$2:$AV$2,'Cross Check'!AA$4,'0910 Apr 13 BPBG'!$V65:$AV65)='0910 Apr13 G'!L65</f>
        <v>0</v>
      </c>
      <c r="AB65" s="4" t="b">
        <f>SUMIF('0910 Apr 13 BPBG'!$V$2:$AV$2,'Cross Check'!AB$4,'0910 Apr 13 BPBG'!$V65:$AV65)='0910 Apr13 G'!M65</f>
        <v>0</v>
      </c>
      <c r="AC65" s="4" t="b">
        <f>SUMIF('0910 Apr 13 BPBG'!$V$2:$AV$2,'Cross Check'!AC$4,'0910 Apr 13 BPBG'!$V65:$AV65)='0910 Apr13 G'!N65</f>
        <v>0</v>
      </c>
      <c r="AD65" s="4" t="b">
        <f>SUMIF('0910 Apr 13 BPBG'!$V$2:$AV$2,'Cross Check'!AD$4,'0910 Apr 13 BPBG'!$V65:$AV65)='0910 Apr13 G'!O65</f>
        <v>0</v>
      </c>
      <c r="AE65" s="4" t="b">
        <f>SUMIF('0910 Apr 13 BPBG'!$V$2:$AV$2,'Cross Check'!AE$4,'0910 Apr 13 BPBG'!$V65:$AV65)='0910 Apr13 G'!P65</f>
        <v>0</v>
      </c>
      <c r="AG65" t="e">
        <f>#REF!=#REF!</f>
        <v>#REF!</v>
      </c>
      <c r="AH65" t="e">
        <f>#REF!=#REF!</f>
        <v>#REF!</v>
      </c>
      <c r="AI65" t="e">
        <f>#REF!=#REF!</f>
        <v>#REF!</v>
      </c>
      <c r="AJ65" t="e">
        <f>#REF!=#REF!</f>
        <v>#REF!</v>
      </c>
      <c r="AK65" s="40" t="e">
        <f>#REF!=#REF!</f>
        <v>#REF!</v>
      </c>
      <c r="AL65" t="e">
        <f>#REF!=#REF!</f>
        <v>#REF!</v>
      </c>
      <c r="AM65" t="e">
        <f>#REF!=#REF!</f>
        <v>#REF!</v>
      </c>
      <c r="AN65" t="e">
        <f>#REF!=#REF!</f>
        <v>#REF!</v>
      </c>
      <c r="AO65" t="e">
        <f>#REF!=#REF!</f>
        <v>#REF!</v>
      </c>
      <c r="AP65" t="e">
        <f>#REF!=#REF!</f>
        <v>#REF!</v>
      </c>
    </row>
    <row r="66" spans="1:42" ht="15">
      <c r="A66">
        <v>62</v>
      </c>
      <c r="B66" t="s">
        <v>63</v>
      </c>
      <c r="C66" s="1" t="e">
        <f>'0910 Apr13 G'!Q66=#REF!</f>
        <v>#REF!</v>
      </c>
      <c r="D66" s="1" t="e">
        <f>#REF!='0910 Apr 13 BPBG'!BX66</f>
        <v>#REF!</v>
      </c>
      <c r="E66" s="1" t="b">
        <f>'0910 Apr13 G'!Q66='0910 Apr 13 BPBG'!BX66</f>
        <v>1</v>
      </c>
      <c r="G66" t="e">
        <f>SUMIF('0910 Apr 13 BPBG'!$V$3:$AV$3,'Cross Check'!G$4,'0910 Apr 13 BPBG'!$V66:$AV66)=#REF!</f>
        <v>#REF!</v>
      </c>
      <c r="H66" t="e">
        <f>SUMIF('0910 Apr 13 BPBG'!$V$3:$AV$3,'Cross Check'!H$4,'0910 Apr 13 BPBG'!$V66:$AV66)=#REF!</f>
        <v>#REF!</v>
      </c>
      <c r="I66" t="e">
        <f>SUMIF('0910 Apr 13 BPBG'!$V$3:$AV$3,'Cross Check'!I$4,'0910 Apr 13 BPBG'!$V66:$AV66)=#REF!</f>
        <v>#REF!</v>
      </c>
      <c r="J66" t="e">
        <f>SUMIF('0910 Apr 13 BPBG'!$V$3:$AV$3,'Cross Check'!J$4,'0910 Apr 13 BPBG'!$V66:$AV66)=#REF!</f>
        <v>#REF!</v>
      </c>
      <c r="K66" t="e">
        <f>SUMIF('0910 Apr 13 BPBG'!$V$3:$AV$3,'Cross Check'!K$4,'0910 Apr 13 BPBG'!$V66:$AV66)=#REF!</f>
        <v>#REF!</v>
      </c>
      <c r="L66" t="e">
        <f>SUMIF('0910 Apr 13 BPBG'!$V$3:$AV$3,'Cross Check'!L$4,'0910 Apr 13 BPBG'!$V66:$AV66)=#REF!</f>
        <v>#REF!</v>
      </c>
      <c r="M66" t="e">
        <f>SUMIF('0910 Apr 13 BPBG'!$V$3:$AV$3,'Cross Check'!M$4,'0910 Apr 13 BPBG'!$V66:$AV66)=#REF!</f>
        <v>#REF!</v>
      </c>
      <c r="N66" t="e">
        <f>SUMIF('0910 Apr 13 BPBG'!$V$3:$AV$3,'Cross Check'!N$4,'0910 Apr 13 BPBG'!$V66:$AV66)=#REF!</f>
        <v>#REF!</v>
      </c>
      <c r="O66" t="e">
        <f>SUMIF('0910 Apr 13 BPBG'!$V$3:$AV$3,'Cross Check'!O$4,'0910 Apr 13 BPBG'!$V66:$AV66)=#REF!</f>
        <v>#REF!</v>
      </c>
      <c r="P66" t="e">
        <f>SUMIF('0910 Apr 13 BPBG'!$V$3:$AV$3,'Cross Check'!P$4,'0910 Apr 13 BPBG'!$V66:$AV66)=#REF!</f>
        <v>#REF!</v>
      </c>
      <c r="R66" s="4" t="b">
        <f>SUMIF('0910 Apr 13 BPBG'!$V$2:$AV$2,'Cross Check'!R$4,'0910 Apr 13 BPBG'!$V66:$AV66)='0910 Apr13 G'!C66</f>
        <v>0</v>
      </c>
      <c r="S66" s="4" t="b">
        <f>SUMIF('0910 Apr 13 BPBG'!$V$2:$AV$2,'Cross Check'!S$4,'0910 Apr 13 BPBG'!$V66:$AV66)='0910 Apr13 G'!D66</f>
        <v>0</v>
      </c>
      <c r="T66" s="4" t="b">
        <f>SUMIF('0910 Apr 13 BPBG'!$V$2:$AV$2,'Cross Check'!T$4,'0910 Apr 13 BPBG'!$V66:$AV66)='0910 Apr13 G'!E66</f>
        <v>0</v>
      </c>
      <c r="U66" s="4" t="b">
        <f>SUMIF('0910 Apr 13 BPBG'!$V$2:$AV$2,'Cross Check'!U$4,'0910 Apr 13 BPBG'!$V66:$AV66)='0910 Apr13 G'!F66</f>
        <v>0</v>
      </c>
      <c r="V66" s="4" t="b">
        <f>SUMIF('0910 Apr 13 BPBG'!$V$2:$AV$2,'Cross Check'!V$4,'0910 Apr 13 BPBG'!$V66:$AV66)='0910 Apr13 G'!G66</f>
        <v>0</v>
      </c>
      <c r="W66" s="4" t="b">
        <f>SUMIF('0910 Apr 13 BPBG'!$V$2:$AV$2,'Cross Check'!W$4,'0910 Apr 13 BPBG'!$V66:$AV66)='0910 Apr13 G'!H66</f>
        <v>0</v>
      </c>
      <c r="X66" s="4" t="b">
        <f>SUMIF('0910 Apr 13 BPBG'!$V$2:$AV$2,'Cross Check'!X$4,'0910 Apr 13 BPBG'!$V66:$AV66)='0910 Apr13 G'!I66</f>
        <v>0</v>
      </c>
      <c r="Y66" s="4" t="b">
        <f>SUMIF('0910 Apr 13 BPBG'!$V$2:$AV$2,'Cross Check'!Y$4,'0910 Apr 13 BPBG'!$V66:$AV66)='0910 Apr13 G'!J66</f>
        <v>0</v>
      </c>
      <c r="Z66" s="4" t="b">
        <f>SUMIF('0910 Apr 13 BPBG'!$V$2:$AV$2,'Cross Check'!Z$4,'0910 Apr 13 BPBG'!$V66:$AV66)='0910 Apr13 G'!K66</f>
        <v>0</v>
      </c>
      <c r="AA66" s="4" t="b">
        <f>SUMIF('0910 Apr 13 BPBG'!$V$2:$AV$2,'Cross Check'!AA$4,'0910 Apr 13 BPBG'!$V66:$AV66)='0910 Apr13 G'!L66</f>
        <v>0</v>
      </c>
      <c r="AB66" s="4" t="b">
        <f>SUMIF('0910 Apr 13 BPBG'!$V$2:$AV$2,'Cross Check'!AB$4,'0910 Apr 13 BPBG'!$V66:$AV66)='0910 Apr13 G'!M66</f>
        <v>0</v>
      </c>
      <c r="AC66" s="4" t="b">
        <f>SUMIF('0910 Apr 13 BPBG'!$V$2:$AV$2,'Cross Check'!AC$4,'0910 Apr 13 BPBG'!$V66:$AV66)='0910 Apr13 G'!N66</f>
        <v>0</v>
      </c>
      <c r="AD66" s="4" t="b">
        <f>SUMIF('0910 Apr 13 BPBG'!$V$2:$AV$2,'Cross Check'!AD$4,'0910 Apr 13 BPBG'!$V66:$AV66)='0910 Apr13 G'!O66</f>
        <v>0</v>
      </c>
      <c r="AE66" s="4" t="b">
        <f>SUMIF('0910 Apr 13 BPBG'!$V$2:$AV$2,'Cross Check'!AE$4,'0910 Apr 13 BPBG'!$V66:$AV66)='0910 Apr13 G'!P66</f>
        <v>0</v>
      </c>
      <c r="AG66" t="e">
        <f>#REF!=#REF!</f>
        <v>#REF!</v>
      </c>
      <c r="AH66" t="e">
        <f>#REF!=#REF!</f>
        <v>#REF!</v>
      </c>
      <c r="AI66" t="e">
        <f>#REF!=#REF!</f>
        <v>#REF!</v>
      </c>
      <c r="AJ66" t="e">
        <f>#REF!=#REF!</f>
        <v>#REF!</v>
      </c>
      <c r="AK66" s="40" t="e">
        <f>#REF!=#REF!</f>
        <v>#REF!</v>
      </c>
      <c r="AL66" t="e">
        <f>#REF!=#REF!</f>
        <v>#REF!</v>
      </c>
      <c r="AM66" t="e">
        <f>#REF!=#REF!</f>
        <v>#REF!</v>
      </c>
      <c r="AN66" t="e">
        <f>#REF!=#REF!</f>
        <v>#REF!</v>
      </c>
      <c r="AO66" t="e">
        <f>#REF!=#REF!</f>
        <v>#REF!</v>
      </c>
      <c r="AP66" t="e">
        <f>#REF!=#REF!</f>
        <v>#REF!</v>
      </c>
    </row>
    <row r="67" spans="1:42" ht="15">
      <c r="A67">
        <v>63</v>
      </c>
      <c r="B67" t="s">
        <v>64</v>
      </c>
      <c r="C67" s="1" t="e">
        <f>'0910 Apr13 G'!Q67=#REF!</f>
        <v>#REF!</v>
      </c>
      <c r="D67" s="1" t="e">
        <f>#REF!='0910 Apr 13 BPBG'!BX67</f>
        <v>#REF!</v>
      </c>
      <c r="E67" s="1" t="b">
        <f>'0910 Apr13 G'!Q67='0910 Apr 13 BPBG'!BX67</f>
        <v>1</v>
      </c>
      <c r="G67" t="e">
        <f>SUMIF('0910 Apr 13 BPBG'!$V$3:$AV$3,'Cross Check'!G$4,'0910 Apr 13 BPBG'!$V67:$AV67)=#REF!</f>
        <v>#REF!</v>
      </c>
      <c r="H67" t="e">
        <f>SUMIF('0910 Apr 13 BPBG'!$V$3:$AV$3,'Cross Check'!H$4,'0910 Apr 13 BPBG'!$V67:$AV67)=#REF!</f>
        <v>#REF!</v>
      </c>
      <c r="I67" t="e">
        <f>SUMIF('0910 Apr 13 BPBG'!$V$3:$AV$3,'Cross Check'!I$4,'0910 Apr 13 BPBG'!$V67:$AV67)=#REF!</f>
        <v>#REF!</v>
      </c>
      <c r="J67" t="e">
        <f>SUMIF('0910 Apr 13 BPBG'!$V$3:$AV$3,'Cross Check'!J$4,'0910 Apr 13 BPBG'!$V67:$AV67)=#REF!</f>
        <v>#REF!</v>
      </c>
      <c r="K67" t="e">
        <f>SUMIF('0910 Apr 13 BPBG'!$V$3:$AV$3,'Cross Check'!K$4,'0910 Apr 13 BPBG'!$V67:$AV67)=#REF!</f>
        <v>#REF!</v>
      </c>
      <c r="L67" t="e">
        <f>SUMIF('0910 Apr 13 BPBG'!$V$3:$AV$3,'Cross Check'!L$4,'0910 Apr 13 BPBG'!$V67:$AV67)=#REF!</f>
        <v>#REF!</v>
      </c>
      <c r="M67" t="e">
        <f>SUMIF('0910 Apr 13 BPBG'!$V$3:$AV$3,'Cross Check'!M$4,'0910 Apr 13 BPBG'!$V67:$AV67)=#REF!</f>
        <v>#REF!</v>
      </c>
      <c r="N67" t="e">
        <f>SUMIF('0910 Apr 13 BPBG'!$V$3:$AV$3,'Cross Check'!N$4,'0910 Apr 13 BPBG'!$V67:$AV67)=#REF!</f>
        <v>#REF!</v>
      </c>
      <c r="O67" t="e">
        <f>SUMIF('0910 Apr 13 BPBG'!$V$3:$AV$3,'Cross Check'!O$4,'0910 Apr 13 BPBG'!$V67:$AV67)=#REF!</f>
        <v>#REF!</v>
      </c>
      <c r="P67" t="e">
        <f>SUMIF('0910 Apr 13 BPBG'!$V$3:$AV$3,'Cross Check'!P$4,'0910 Apr 13 BPBG'!$V67:$AV67)=#REF!</f>
        <v>#REF!</v>
      </c>
      <c r="R67" s="4" t="b">
        <f>SUMIF('0910 Apr 13 BPBG'!$V$2:$AV$2,'Cross Check'!R$4,'0910 Apr 13 BPBG'!$V67:$AV67)='0910 Apr13 G'!C67</f>
        <v>0</v>
      </c>
      <c r="S67" s="4" t="b">
        <f>SUMIF('0910 Apr 13 BPBG'!$V$2:$AV$2,'Cross Check'!S$4,'0910 Apr 13 BPBG'!$V67:$AV67)='0910 Apr13 G'!D67</f>
        <v>0</v>
      </c>
      <c r="T67" s="4" t="b">
        <f>SUMIF('0910 Apr 13 BPBG'!$V$2:$AV$2,'Cross Check'!T$4,'0910 Apr 13 BPBG'!$V67:$AV67)='0910 Apr13 G'!E67</f>
        <v>0</v>
      </c>
      <c r="U67" s="4" t="b">
        <f>SUMIF('0910 Apr 13 BPBG'!$V$2:$AV$2,'Cross Check'!U$4,'0910 Apr 13 BPBG'!$V67:$AV67)='0910 Apr13 G'!F67</f>
        <v>0</v>
      </c>
      <c r="V67" s="4" t="b">
        <f>SUMIF('0910 Apr 13 BPBG'!$V$2:$AV$2,'Cross Check'!V$4,'0910 Apr 13 BPBG'!$V67:$AV67)='0910 Apr13 G'!G67</f>
        <v>0</v>
      </c>
      <c r="W67" s="4" t="b">
        <f>SUMIF('0910 Apr 13 BPBG'!$V$2:$AV$2,'Cross Check'!W$4,'0910 Apr 13 BPBG'!$V67:$AV67)='0910 Apr13 G'!H67</f>
        <v>0</v>
      </c>
      <c r="X67" s="4" t="b">
        <f>SUMIF('0910 Apr 13 BPBG'!$V$2:$AV$2,'Cross Check'!X$4,'0910 Apr 13 BPBG'!$V67:$AV67)='0910 Apr13 G'!I67</f>
        <v>0</v>
      </c>
      <c r="Y67" s="4" t="b">
        <f>SUMIF('0910 Apr 13 BPBG'!$V$2:$AV$2,'Cross Check'!Y$4,'0910 Apr 13 BPBG'!$V67:$AV67)='0910 Apr13 G'!J67</f>
        <v>0</v>
      </c>
      <c r="Z67" s="4" t="b">
        <f>SUMIF('0910 Apr 13 BPBG'!$V$2:$AV$2,'Cross Check'!Z$4,'0910 Apr 13 BPBG'!$V67:$AV67)='0910 Apr13 G'!K67</f>
        <v>0</v>
      </c>
      <c r="AA67" s="4" t="b">
        <f>SUMIF('0910 Apr 13 BPBG'!$V$2:$AV$2,'Cross Check'!AA$4,'0910 Apr 13 BPBG'!$V67:$AV67)='0910 Apr13 G'!L67</f>
        <v>0</v>
      </c>
      <c r="AB67" s="4" t="b">
        <f>SUMIF('0910 Apr 13 BPBG'!$V$2:$AV$2,'Cross Check'!AB$4,'0910 Apr 13 BPBG'!$V67:$AV67)='0910 Apr13 G'!M67</f>
        <v>0</v>
      </c>
      <c r="AC67" s="4" t="b">
        <f>SUMIF('0910 Apr 13 BPBG'!$V$2:$AV$2,'Cross Check'!AC$4,'0910 Apr 13 BPBG'!$V67:$AV67)='0910 Apr13 G'!N67</f>
        <v>0</v>
      </c>
      <c r="AD67" s="4" t="b">
        <f>SUMIF('0910 Apr 13 BPBG'!$V$2:$AV$2,'Cross Check'!AD$4,'0910 Apr 13 BPBG'!$V67:$AV67)='0910 Apr13 G'!O67</f>
        <v>0</v>
      </c>
      <c r="AE67" s="4" t="b">
        <f>SUMIF('0910 Apr 13 BPBG'!$V$2:$AV$2,'Cross Check'!AE$4,'0910 Apr 13 BPBG'!$V67:$AV67)='0910 Apr13 G'!P67</f>
        <v>0</v>
      </c>
      <c r="AG67" t="e">
        <f>#REF!=#REF!</f>
        <v>#REF!</v>
      </c>
      <c r="AH67" t="e">
        <f>#REF!=#REF!</f>
        <v>#REF!</v>
      </c>
      <c r="AI67" t="e">
        <f>#REF!=#REF!</f>
        <v>#REF!</v>
      </c>
      <c r="AJ67" t="e">
        <f>#REF!=#REF!</f>
        <v>#REF!</v>
      </c>
      <c r="AK67" s="40" t="e">
        <f>#REF!=#REF!</f>
        <v>#REF!</v>
      </c>
      <c r="AL67" t="e">
        <f>#REF!=#REF!</f>
        <v>#REF!</v>
      </c>
      <c r="AM67" t="e">
        <f>#REF!=#REF!</f>
        <v>#REF!</v>
      </c>
      <c r="AN67" t="e">
        <f>#REF!=#REF!</f>
        <v>#REF!</v>
      </c>
      <c r="AO67" t="e">
        <f>#REF!=#REF!</f>
        <v>#REF!</v>
      </c>
      <c r="AP67" t="e">
        <f>#REF!=#REF!</f>
        <v>#REF!</v>
      </c>
    </row>
    <row r="68" spans="1:42" ht="15">
      <c r="A68">
        <v>64</v>
      </c>
      <c r="B68" t="s">
        <v>65</v>
      </c>
      <c r="C68" s="1" t="e">
        <f>'0910 Apr13 G'!Q68=#REF!</f>
        <v>#REF!</v>
      </c>
      <c r="D68" s="1" t="e">
        <f>#REF!='0910 Apr 13 BPBG'!BX68</f>
        <v>#REF!</v>
      </c>
      <c r="E68" s="1" t="b">
        <f>'0910 Apr13 G'!Q68='0910 Apr 13 BPBG'!BX68</f>
        <v>1</v>
      </c>
      <c r="G68" t="e">
        <f>SUMIF('0910 Apr 13 BPBG'!$V$3:$AV$3,'Cross Check'!G$4,'0910 Apr 13 BPBG'!$V68:$AV68)=#REF!</f>
        <v>#REF!</v>
      </c>
      <c r="H68" t="e">
        <f>SUMIF('0910 Apr 13 BPBG'!$V$3:$AV$3,'Cross Check'!H$4,'0910 Apr 13 BPBG'!$V68:$AV68)=#REF!</f>
        <v>#REF!</v>
      </c>
      <c r="I68" t="e">
        <f>SUMIF('0910 Apr 13 BPBG'!$V$3:$AV$3,'Cross Check'!I$4,'0910 Apr 13 BPBG'!$V68:$AV68)=#REF!</f>
        <v>#REF!</v>
      </c>
      <c r="J68" t="e">
        <f>SUMIF('0910 Apr 13 BPBG'!$V$3:$AV$3,'Cross Check'!J$4,'0910 Apr 13 BPBG'!$V68:$AV68)=#REF!</f>
        <v>#REF!</v>
      </c>
      <c r="K68" t="e">
        <f>SUMIF('0910 Apr 13 BPBG'!$V$3:$AV$3,'Cross Check'!K$4,'0910 Apr 13 BPBG'!$V68:$AV68)=#REF!</f>
        <v>#REF!</v>
      </c>
      <c r="L68" t="e">
        <f>SUMIF('0910 Apr 13 BPBG'!$V$3:$AV$3,'Cross Check'!L$4,'0910 Apr 13 BPBG'!$V68:$AV68)=#REF!</f>
        <v>#REF!</v>
      </c>
      <c r="M68" t="e">
        <f>SUMIF('0910 Apr 13 BPBG'!$V$3:$AV$3,'Cross Check'!M$4,'0910 Apr 13 BPBG'!$V68:$AV68)=#REF!</f>
        <v>#REF!</v>
      </c>
      <c r="N68" t="e">
        <f>SUMIF('0910 Apr 13 BPBG'!$V$3:$AV$3,'Cross Check'!N$4,'0910 Apr 13 BPBG'!$V68:$AV68)=#REF!</f>
        <v>#REF!</v>
      </c>
      <c r="O68" t="e">
        <f>SUMIF('0910 Apr 13 BPBG'!$V$3:$AV$3,'Cross Check'!O$4,'0910 Apr 13 BPBG'!$V68:$AV68)=#REF!</f>
        <v>#REF!</v>
      </c>
      <c r="P68" t="e">
        <f>SUMIF('0910 Apr 13 BPBG'!$V$3:$AV$3,'Cross Check'!P$4,'0910 Apr 13 BPBG'!$V68:$AV68)=#REF!</f>
        <v>#REF!</v>
      </c>
      <c r="R68" s="4" t="b">
        <f>SUMIF('0910 Apr 13 BPBG'!$V$2:$AV$2,'Cross Check'!R$4,'0910 Apr 13 BPBG'!$V68:$AV68)='0910 Apr13 G'!C68</f>
        <v>0</v>
      </c>
      <c r="S68" s="4" t="b">
        <f>SUMIF('0910 Apr 13 BPBG'!$V$2:$AV$2,'Cross Check'!S$4,'0910 Apr 13 BPBG'!$V68:$AV68)='0910 Apr13 G'!D68</f>
        <v>0</v>
      </c>
      <c r="T68" s="4" t="b">
        <f>SUMIF('0910 Apr 13 BPBG'!$V$2:$AV$2,'Cross Check'!T$4,'0910 Apr 13 BPBG'!$V68:$AV68)='0910 Apr13 G'!E68</f>
        <v>0</v>
      </c>
      <c r="U68" s="4" t="b">
        <f>SUMIF('0910 Apr 13 BPBG'!$V$2:$AV$2,'Cross Check'!U$4,'0910 Apr 13 BPBG'!$V68:$AV68)='0910 Apr13 G'!F68</f>
        <v>0</v>
      </c>
      <c r="V68" s="4" t="b">
        <f>SUMIF('0910 Apr 13 BPBG'!$V$2:$AV$2,'Cross Check'!V$4,'0910 Apr 13 BPBG'!$V68:$AV68)='0910 Apr13 G'!G68</f>
        <v>0</v>
      </c>
      <c r="W68" s="4" t="b">
        <f>SUMIF('0910 Apr 13 BPBG'!$V$2:$AV$2,'Cross Check'!W$4,'0910 Apr 13 BPBG'!$V68:$AV68)='0910 Apr13 G'!H68</f>
        <v>0</v>
      </c>
      <c r="X68" s="4" t="b">
        <f>SUMIF('0910 Apr 13 BPBG'!$V$2:$AV$2,'Cross Check'!X$4,'0910 Apr 13 BPBG'!$V68:$AV68)='0910 Apr13 G'!I68</f>
        <v>0</v>
      </c>
      <c r="Y68" s="4" t="b">
        <f>SUMIF('0910 Apr 13 BPBG'!$V$2:$AV$2,'Cross Check'!Y$4,'0910 Apr 13 BPBG'!$V68:$AV68)='0910 Apr13 G'!J68</f>
        <v>0</v>
      </c>
      <c r="Z68" s="4" t="b">
        <f>SUMIF('0910 Apr 13 BPBG'!$V$2:$AV$2,'Cross Check'!Z$4,'0910 Apr 13 BPBG'!$V68:$AV68)='0910 Apr13 G'!K68</f>
        <v>0</v>
      </c>
      <c r="AA68" s="4" t="b">
        <f>SUMIF('0910 Apr 13 BPBG'!$V$2:$AV$2,'Cross Check'!AA$4,'0910 Apr 13 BPBG'!$V68:$AV68)='0910 Apr13 G'!L68</f>
        <v>0</v>
      </c>
      <c r="AB68" s="4" t="b">
        <f>SUMIF('0910 Apr 13 BPBG'!$V$2:$AV$2,'Cross Check'!AB$4,'0910 Apr 13 BPBG'!$V68:$AV68)='0910 Apr13 G'!M68</f>
        <v>0</v>
      </c>
      <c r="AC68" s="4" t="b">
        <f>SUMIF('0910 Apr 13 BPBG'!$V$2:$AV$2,'Cross Check'!AC$4,'0910 Apr 13 BPBG'!$V68:$AV68)='0910 Apr13 G'!N68</f>
        <v>0</v>
      </c>
      <c r="AD68" s="4" t="b">
        <f>SUMIF('0910 Apr 13 BPBG'!$V$2:$AV$2,'Cross Check'!AD$4,'0910 Apr 13 BPBG'!$V68:$AV68)='0910 Apr13 G'!O68</f>
        <v>0</v>
      </c>
      <c r="AE68" s="4" t="b">
        <f>SUMIF('0910 Apr 13 BPBG'!$V$2:$AV$2,'Cross Check'!AE$4,'0910 Apr 13 BPBG'!$V68:$AV68)='0910 Apr13 G'!P68</f>
        <v>0</v>
      </c>
      <c r="AG68" t="e">
        <f>#REF!=#REF!</f>
        <v>#REF!</v>
      </c>
      <c r="AH68" t="e">
        <f>#REF!=#REF!</f>
        <v>#REF!</v>
      </c>
      <c r="AI68" t="e">
        <f>#REF!=#REF!</f>
        <v>#REF!</v>
      </c>
      <c r="AJ68" t="e">
        <f>#REF!=#REF!</f>
        <v>#REF!</v>
      </c>
      <c r="AK68" s="40" t="e">
        <f>#REF!=#REF!</f>
        <v>#REF!</v>
      </c>
      <c r="AL68" t="e">
        <f>#REF!=#REF!</f>
        <v>#REF!</v>
      </c>
      <c r="AM68" t="e">
        <f>#REF!=#REF!</f>
        <v>#REF!</v>
      </c>
      <c r="AN68" t="e">
        <f>#REF!=#REF!</f>
        <v>#REF!</v>
      </c>
      <c r="AO68" t="e">
        <f>#REF!=#REF!</f>
        <v>#REF!</v>
      </c>
      <c r="AP68" t="e">
        <f>#REF!=#REF!</f>
        <v>#REF!</v>
      </c>
    </row>
    <row r="69" spans="1:42" ht="15">
      <c r="A69">
        <v>65</v>
      </c>
      <c r="B69" t="s">
        <v>66</v>
      </c>
      <c r="C69" s="1" t="e">
        <f>'0910 Apr13 G'!Q69=#REF!</f>
        <v>#REF!</v>
      </c>
      <c r="D69" s="1" t="e">
        <f>#REF!='0910 Apr 13 BPBG'!BX69</f>
        <v>#REF!</v>
      </c>
      <c r="E69" s="1" t="b">
        <f>'0910 Apr13 G'!Q69='0910 Apr 13 BPBG'!BX69</f>
        <v>1</v>
      </c>
      <c r="G69" t="e">
        <f>SUMIF('0910 Apr 13 BPBG'!$V$3:$AV$3,'Cross Check'!G$4,'0910 Apr 13 BPBG'!$V69:$AV69)=#REF!</f>
        <v>#REF!</v>
      </c>
      <c r="H69" t="e">
        <f>SUMIF('0910 Apr 13 BPBG'!$V$3:$AV$3,'Cross Check'!H$4,'0910 Apr 13 BPBG'!$V69:$AV69)=#REF!</f>
        <v>#REF!</v>
      </c>
      <c r="I69" t="e">
        <f>SUMIF('0910 Apr 13 BPBG'!$V$3:$AV$3,'Cross Check'!I$4,'0910 Apr 13 BPBG'!$V69:$AV69)=#REF!</f>
        <v>#REF!</v>
      </c>
      <c r="J69" t="e">
        <f>SUMIF('0910 Apr 13 BPBG'!$V$3:$AV$3,'Cross Check'!J$4,'0910 Apr 13 BPBG'!$V69:$AV69)=#REF!</f>
        <v>#REF!</v>
      </c>
      <c r="K69" t="e">
        <f>SUMIF('0910 Apr 13 BPBG'!$V$3:$AV$3,'Cross Check'!K$4,'0910 Apr 13 BPBG'!$V69:$AV69)=#REF!</f>
        <v>#REF!</v>
      </c>
      <c r="L69" t="e">
        <f>SUMIF('0910 Apr 13 BPBG'!$V$3:$AV$3,'Cross Check'!L$4,'0910 Apr 13 BPBG'!$V69:$AV69)=#REF!</f>
        <v>#REF!</v>
      </c>
      <c r="M69" t="e">
        <f>SUMIF('0910 Apr 13 BPBG'!$V$3:$AV$3,'Cross Check'!M$4,'0910 Apr 13 BPBG'!$V69:$AV69)=#REF!</f>
        <v>#REF!</v>
      </c>
      <c r="N69" t="e">
        <f>SUMIF('0910 Apr 13 BPBG'!$V$3:$AV$3,'Cross Check'!N$4,'0910 Apr 13 BPBG'!$V69:$AV69)=#REF!</f>
        <v>#REF!</v>
      </c>
      <c r="O69" t="e">
        <f>SUMIF('0910 Apr 13 BPBG'!$V$3:$AV$3,'Cross Check'!O$4,'0910 Apr 13 BPBG'!$V69:$AV69)=#REF!</f>
        <v>#REF!</v>
      </c>
      <c r="P69" t="e">
        <f>SUMIF('0910 Apr 13 BPBG'!$V$3:$AV$3,'Cross Check'!P$4,'0910 Apr 13 BPBG'!$V69:$AV69)=#REF!</f>
        <v>#REF!</v>
      </c>
      <c r="R69" s="4" t="b">
        <f>SUMIF('0910 Apr 13 BPBG'!$V$2:$AV$2,'Cross Check'!R$4,'0910 Apr 13 BPBG'!$V69:$AV69)='0910 Apr13 G'!C69</f>
        <v>0</v>
      </c>
      <c r="S69" s="4" t="b">
        <f>SUMIF('0910 Apr 13 BPBG'!$V$2:$AV$2,'Cross Check'!S$4,'0910 Apr 13 BPBG'!$V69:$AV69)='0910 Apr13 G'!D69</f>
        <v>0</v>
      </c>
      <c r="T69" s="4" t="b">
        <f>SUMIF('0910 Apr 13 BPBG'!$V$2:$AV$2,'Cross Check'!T$4,'0910 Apr 13 BPBG'!$V69:$AV69)='0910 Apr13 G'!E69</f>
        <v>0</v>
      </c>
      <c r="U69" s="4" t="b">
        <f>SUMIF('0910 Apr 13 BPBG'!$V$2:$AV$2,'Cross Check'!U$4,'0910 Apr 13 BPBG'!$V69:$AV69)='0910 Apr13 G'!F69</f>
        <v>0</v>
      </c>
      <c r="V69" s="4" t="b">
        <f>SUMIF('0910 Apr 13 BPBG'!$V$2:$AV$2,'Cross Check'!V$4,'0910 Apr 13 BPBG'!$V69:$AV69)='0910 Apr13 G'!G69</f>
        <v>0</v>
      </c>
      <c r="W69" s="4" t="b">
        <f>SUMIF('0910 Apr 13 BPBG'!$V$2:$AV$2,'Cross Check'!W$4,'0910 Apr 13 BPBG'!$V69:$AV69)='0910 Apr13 G'!H69</f>
        <v>0</v>
      </c>
      <c r="X69" s="4" t="b">
        <f>SUMIF('0910 Apr 13 BPBG'!$V$2:$AV$2,'Cross Check'!X$4,'0910 Apr 13 BPBG'!$V69:$AV69)='0910 Apr13 G'!I69</f>
        <v>0</v>
      </c>
      <c r="Y69" s="4" t="b">
        <f>SUMIF('0910 Apr 13 BPBG'!$V$2:$AV$2,'Cross Check'!Y$4,'0910 Apr 13 BPBG'!$V69:$AV69)='0910 Apr13 G'!J69</f>
        <v>0</v>
      </c>
      <c r="Z69" s="4" t="b">
        <f>SUMIF('0910 Apr 13 BPBG'!$V$2:$AV$2,'Cross Check'!Z$4,'0910 Apr 13 BPBG'!$V69:$AV69)='0910 Apr13 G'!K69</f>
        <v>0</v>
      </c>
      <c r="AA69" s="4" t="b">
        <f>SUMIF('0910 Apr 13 BPBG'!$V$2:$AV$2,'Cross Check'!AA$4,'0910 Apr 13 BPBG'!$V69:$AV69)='0910 Apr13 G'!L69</f>
        <v>0</v>
      </c>
      <c r="AB69" s="4" t="b">
        <f>SUMIF('0910 Apr 13 BPBG'!$V$2:$AV$2,'Cross Check'!AB$4,'0910 Apr 13 BPBG'!$V69:$AV69)='0910 Apr13 G'!M69</f>
        <v>0</v>
      </c>
      <c r="AC69" s="4" t="b">
        <f>SUMIF('0910 Apr 13 BPBG'!$V$2:$AV$2,'Cross Check'!AC$4,'0910 Apr 13 BPBG'!$V69:$AV69)='0910 Apr13 G'!N69</f>
        <v>0</v>
      </c>
      <c r="AD69" s="4" t="b">
        <f>SUMIF('0910 Apr 13 BPBG'!$V$2:$AV$2,'Cross Check'!AD$4,'0910 Apr 13 BPBG'!$V69:$AV69)='0910 Apr13 G'!O69</f>
        <v>0</v>
      </c>
      <c r="AE69" s="4" t="b">
        <f>SUMIF('0910 Apr 13 BPBG'!$V$2:$AV$2,'Cross Check'!AE$4,'0910 Apr 13 BPBG'!$V69:$AV69)='0910 Apr13 G'!P69</f>
        <v>0</v>
      </c>
      <c r="AG69" t="e">
        <f>#REF!=#REF!</f>
        <v>#REF!</v>
      </c>
      <c r="AH69" t="e">
        <f>#REF!=#REF!</f>
        <v>#REF!</v>
      </c>
      <c r="AI69" t="e">
        <f>#REF!=#REF!</f>
        <v>#REF!</v>
      </c>
      <c r="AJ69" t="e">
        <f>#REF!=#REF!</f>
        <v>#REF!</v>
      </c>
      <c r="AK69" s="40" t="e">
        <f>#REF!=#REF!</f>
        <v>#REF!</v>
      </c>
      <c r="AL69" t="e">
        <f>#REF!=#REF!</f>
        <v>#REF!</v>
      </c>
      <c r="AM69" t="e">
        <f>#REF!=#REF!</f>
        <v>#REF!</v>
      </c>
      <c r="AN69" t="e">
        <f>#REF!=#REF!</f>
        <v>#REF!</v>
      </c>
      <c r="AO69" t="e">
        <f>#REF!=#REF!</f>
        <v>#REF!</v>
      </c>
      <c r="AP69" t="e">
        <f>#REF!=#REF!</f>
        <v>#REF!</v>
      </c>
    </row>
    <row r="70" spans="1:42" ht="15">
      <c r="A70">
        <v>66</v>
      </c>
      <c r="B70" t="s">
        <v>67</v>
      </c>
      <c r="C70" s="1" t="e">
        <f>'0910 Apr13 G'!Q70=#REF!</f>
        <v>#REF!</v>
      </c>
      <c r="D70" s="1" t="e">
        <f>#REF!='0910 Apr 13 BPBG'!BX70</f>
        <v>#REF!</v>
      </c>
      <c r="E70" s="1" t="b">
        <f>'0910 Apr13 G'!Q70='0910 Apr 13 BPBG'!BX70</f>
        <v>1</v>
      </c>
      <c r="G70" t="e">
        <f>SUMIF('0910 Apr 13 BPBG'!$V$3:$AV$3,'Cross Check'!G$4,'0910 Apr 13 BPBG'!$V70:$AV70)=#REF!</f>
        <v>#REF!</v>
      </c>
      <c r="H70" t="e">
        <f>SUMIF('0910 Apr 13 BPBG'!$V$3:$AV$3,'Cross Check'!H$4,'0910 Apr 13 BPBG'!$V70:$AV70)=#REF!</f>
        <v>#REF!</v>
      </c>
      <c r="I70" t="e">
        <f>SUMIF('0910 Apr 13 BPBG'!$V$3:$AV$3,'Cross Check'!I$4,'0910 Apr 13 BPBG'!$V70:$AV70)=#REF!</f>
        <v>#REF!</v>
      </c>
      <c r="J70" t="e">
        <f>SUMIF('0910 Apr 13 BPBG'!$V$3:$AV$3,'Cross Check'!J$4,'0910 Apr 13 BPBG'!$V70:$AV70)=#REF!</f>
        <v>#REF!</v>
      </c>
      <c r="K70" t="e">
        <f>SUMIF('0910 Apr 13 BPBG'!$V$3:$AV$3,'Cross Check'!K$4,'0910 Apr 13 BPBG'!$V70:$AV70)=#REF!</f>
        <v>#REF!</v>
      </c>
      <c r="L70" t="e">
        <f>SUMIF('0910 Apr 13 BPBG'!$V$3:$AV$3,'Cross Check'!L$4,'0910 Apr 13 BPBG'!$V70:$AV70)=#REF!</f>
        <v>#REF!</v>
      </c>
      <c r="M70" t="e">
        <f>SUMIF('0910 Apr 13 BPBG'!$V$3:$AV$3,'Cross Check'!M$4,'0910 Apr 13 BPBG'!$V70:$AV70)=#REF!</f>
        <v>#REF!</v>
      </c>
      <c r="N70" t="e">
        <f>SUMIF('0910 Apr 13 BPBG'!$V$3:$AV$3,'Cross Check'!N$4,'0910 Apr 13 BPBG'!$V70:$AV70)=#REF!</f>
        <v>#REF!</v>
      </c>
      <c r="O70" t="e">
        <f>SUMIF('0910 Apr 13 BPBG'!$V$3:$AV$3,'Cross Check'!O$4,'0910 Apr 13 BPBG'!$V70:$AV70)=#REF!</f>
        <v>#REF!</v>
      </c>
      <c r="P70" t="e">
        <f>SUMIF('0910 Apr 13 BPBG'!$V$3:$AV$3,'Cross Check'!P$4,'0910 Apr 13 BPBG'!$V70:$AV70)=#REF!</f>
        <v>#REF!</v>
      </c>
      <c r="R70" s="4" t="b">
        <f>SUMIF('0910 Apr 13 BPBG'!$V$2:$AV$2,'Cross Check'!R$4,'0910 Apr 13 BPBG'!$V70:$AV70)='0910 Apr13 G'!C70</f>
        <v>0</v>
      </c>
      <c r="S70" s="4" t="b">
        <f>SUMIF('0910 Apr 13 BPBG'!$V$2:$AV$2,'Cross Check'!S$4,'0910 Apr 13 BPBG'!$V70:$AV70)='0910 Apr13 G'!D70</f>
        <v>0</v>
      </c>
      <c r="T70" s="4" t="b">
        <f>SUMIF('0910 Apr 13 BPBG'!$V$2:$AV$2,'Cross Check'!T$4,'0910 Apr 13 BPBG'!$V70:$AV70)='0910 Apr13 G'!E70</f>
        <v>0</v>
      </c>
      <c r="U70" s="4" t="b">
        <f>SUMIF('0910 Apr 13 BPBG'!$V$2:$AV$2,'Cross Check'!U$4,'0910 Apr 13 BPBG'!$V70:$AV70)='0910 Apr13 G'!F70</f>
        <v>0</v>
      </c>
      <c r="V70" s="4" t="b">
        <f>SUMIF('0910 Apr 13 BPBG'!$V$2:$AV$2,'Cross Check'!V$4,'0910 Apr 13 BPBG'!$V70:$AV70)='0910 Apr13 G'!G70</f>
        <v>0</v>
      </c>
      <c r="W70" s="4" t="b">
        <f>SUMIF('0910 Apr 13 BPBG'!$V$2:$AV$2,'Cross Check'!W$4,'0910 Apr 13 BPBG'!$V70:$AV70)='0910 Apr13 G'!H70</f>
        <v>0</v>
      </c>
      <c r="X70" s="4" t="b">
        <f>SUMIF('0910 Apr 13 BPBG'!$V$2:$AV$2,'Cross Check'!X$4,'0910 Apr 13 BPBG'!$V70:$AV70)='0910 Apr13 G'!I70</f>
        <v>0</v>
      </c>
      <c r="Y70" s="4" t="b">
        <f>SUMIF('0910 Apr 13 BPBG'!$V$2:$AV$2,'Cross Check'!Y$4,'0910 Apr 13 BPBG'!$V70:$AV70)='0910 Apr13 G'!J70</f>
        <v>0</v>
      </c>
      <c r="Z70" s="4" t="b">
        <f>SUMIF('0910 Apr 13 BPBG'!$V$2:$AV$2,'Cross Check'!Z$4,'0910 Apr 13 BPBG'!$V70:$AV70)='0910 Apr13 G'!K70</f>
        <v>0</v>
      </c>
      <c r="AA70" s="4" t="b">
        <f>SUMIF('0910 Apr 13 BPBG'!$V$2:$AV$2,'Cross Check'!AA$4,'0910 Apr 13 BPBG'!$V70:$AV70)='0910 Apr13 G'!L70</f>
        <v>0</v>
      </c>
      <c r="AB70" s="4" t="b">
        <f>SUMIF('0910 Apr 13 BPBG'!$V$2:$AV$2,'Cross Check'!AB$4,'0910 Apr 13 BPBG'!$V70:$AV70)='0910 Apr13 G'!M70</f>
        <v>0</v>
      </c>
      <c r="AC70" s="4" t="b">
        <f>SUMIF('0910 Apr 13 BPBG'!$V$2:$AV$2,'Cross Check'!AC$4,'0910 Apr 13 BPBG'!$V70:$AV70)='0910 Apr13 G'!N70</f>
        <v>0</v>
      </c>
      <c r="AD70" s="4" t="b">
        <f>SUMIF('0910 Apr 13 BPBG'!$V$2:$AV$2,'Cross Check'!AD$4,'0910 Apr 13 BPBG'!$V70:$AV70)='0910 Apr13 G'!O70</f>
        <v>0</v>
      </c>
      <c r="AE70" s="4" t="b">
        <f>SUMIF('0910 Apr 13 BPBG'!$V$2:$AV$2,'Cross Check'!AE$4,'0910 Apr 13 BPBG'!$V70:$AV70)='0910 Apr13 G'!P70</f>
        <v>0</v>
      </c>
      <c r="AG70" t="e">
        <f>#REF!=#REF!</f>
        <v>#REF!</v>
      </c>
      <c r="AH70" t="e">
        <f>#REF!=#REF!</f>
        <v>#REF!</v>
      </c>
      <c r="AI70" t="e">
        <f>#REF!=#REF!</f>
        <v>#REF!</v>
      </c>
      <c r="AJ70" t="e">
        <f>#REF!=#REF!</f>
        <v>#REF!</v>
      </c>
      <c r="AK70" s="40" t="e">
        <f>#REF!=#REF!</f>
        <v>#REF!</v>
      </c>
      <c r="AL70" t="e">
        <f>#REF!=#REF!</f>
        <v>#REF!</v>
      </c>
      <c r="AM70" t="e">
        <f>#REF!=#REF!</f>
        <v>#REF!</v>
      </c>
      <c r="AN70" t="e">
        <f>#REF!=#REF!</f>
        <v>#REF!</v>
      </c>
      <c r="AO70" t="e">
        <f>#REF!=#REF!</f>
        <v>#REF!</v>
      </c>
      <c r="AP70" t="e">
        <f>#REF!=#REF!</f>
        <v>#REF!</v>
      </c>
    </row>
    <row r="71" spans="1:42" ht="15">
      <c r="A71">
        <v>67</v>
      </c>
      <c r="B71" t="s">
        <v>68</v>
      </c>
      <c r="C71" s="1" t="e">
        <f>'0910 Apr13 G'!Q71=#REF!</f>
        <v>#REF!</v>
      </c>
      <c r="D71" s="1" t="e">
        <f>#REF!='0910 Apr 13 BPBG'!BX71</f>
        <v>#REF!</v>
      </c>
      <c r="E71" s="1" t="b">
        <f>'0910 Apr13 G'!Q71='0910 Apr 13 BPBG'!BX71</f>
        <v>1</v>
      </c>
      <c r="G71" t="e">
        <f>SUMIF('0910 Apr 13 BPBG'!$V$3:$AV$3,'Cross Check'!G$4,'0910 Apr 13 BPBG'!$V71:$AV71)=#REF!</f>
        <v>#REF!</v>
      </c>
      <c r="H71" t="e">
        <f>SUMIF('0910 Apr 13 BPBG'!$V$3:$AV$3,'Cross Check'!H$4,'0910 Apr 13 BPBG'!$V71:$AV71)=#REF!</f>
        <v>#REF!</v>
      </c>
      <c r="I71" t="e">
        <f>SUMIF('0910 Apr 13 BPBG'!$V$3:$AV$3,'Cross Check'!I$4,'0910 Apr 13 BPBG'!$V71:$AV71)=#REF!</f>
        <v>#REF!</v>
      </c>
      <c r="J71" t="e">
        <f>SUMIF('0910 Apr 13 BPBG'!$V$3:$AV$3,'Cross Check'!J$4,'0910 Apr 13 BPBG'!$V71:$AV71)=#REF!</f>
        <v>#REF!</v>
      </c>
      <c r="K71" t="e">
        <f>SUMIF('0910 Apr 13 BPBG'!$V$3:$AV$3,'Cross Check'!K$4,'0910 Apr 13 BPBG'!$V71:$AV71)=#REF!</f>
        <v>#REF!</v>
      </c>
      <c r="L71" t="e">
        <f>SUMIF('0910 Apr 13 BPBG'!$V$3:$AV$3,'Cross Check'!L$4,'0910 Apr 13 BPBG'!$V71:$AV71)=#REF!</f>
        <v>#REF!</v>
      </c>
      <c r="M71" t="e">
        <f>SUMIF('0910 Apr 13 BPBG'!$V$3:$AV$3,'Cross Check'!M$4,'0910 Apr 13 BPBG'!$V71:$AV71)=#REF!</f>
        <v>#REF!</v>
      </c>
      <c r="N71" t="e">
        <f>SUMIF('0910 Apr 13 BPBG'!$V$3:$AV$3,'Cross Check'!N$4,'0910 Apr 13 BPBG'!$V71:$AV71)=#REF!</f>
        <v>#REF!</v>
      </c>
      <c r="O71" t="e">
        <f>SUMIF('0910 Apr 13 BPBG'!$V$3:$AV$3,'Cross Check'!O$4,'0910 Apr 13 BPBG'!$V71:$AV71)=#REF!</f>
        <v>#REF!</v>
      </c>
      <c r="P71" t="e">
        <f>SUMIF('0910 Apr 13 BPBG'!$V$3:$AV$3,'Cross Check'!P$4,'0910 Apr 13 BPBG'!$V71:$AV71)=#REF!</f>
        <v>#REF!</v>
      </c>
      <c r="R71" s="4" t="b">
        <f>SUMIF('0910 Apr 13 BPBG'!$V$2:$AV$2,'Cross Check'!R$4,'0910 Apr 13 BPBG'!$V71:$AV71)='0910 Apr13 G'!C71</f>
        <v>0</v>
      </c>
      <c r="S71" s="4" t="b">
        <f>SUMIF('0910 Apr 13 BPBG'!$V$2:$AV$2,'Cross Check'!S$4,'0910 Apr 13 BPBG'!$V71:$AV71)='0910 Apr13 G'!D71</f>
        <v>0</v>
      </c>
      <c r="T71" s="4" t="b">
        <f>SUMIF('0910 Apr 13 BPBG'!$V$2:$AV$2,'Cross Check'!T$4,'0910 Apr 13 BPBG'!$V71:$AV71)='0910 Apr13 G'!E71</f>
        <v>0</v>
      </c>
      <c r="U71" s="4" t="b">
        <f>SUMIF('0910 Apr 13 BPBG'!$V$2:$AV$2,'Cross Check'!U$4,'0910 Apr 13 BPBG'!$V71:$AV71)='0910 Apr13 G'!F71</f>
        <v>0</v>
      </c>
      <c r="V71" s="4" t="b">
        <f>SUMIF('0910 Apr 13 BPBG'!$V$2:$AV$2,'Cross Check'!V$4,'0910 Apr 13 BPBG'!$V71:$AV71)='0910 Apr13 G'!G71</f>
        <v>0</v>
      </c>
      <c r="W71" s="4" t="b">
        <f>SUMIF('0910 Apr 13 BPBG'!$V$2:$AV$2,'Cross Check'!W$4,'0910 Apr 13 BPBG'!$V71:$AV71)='0910 Apr13 G'!H71</f>
        <v>0</v>
      </c>
      <c r="X71" s="4" t="b">
        <f>SUMIF('0910 Apr 13 BPBG'!$V$2:$AV$2,'Cross Check'!X$4,'0910 Apr 13 BPBG'!$V71:$AV71)='0910 Apr13 G'!I71</f>
        <v>0</v>
      </c>
      <c r="Y71" s="4" t="b">
        <f>SUMIF('0910 Apr 13 BPBG'!$V$2:$AV$2,'Cross Check'!Y$4,'0910 Apr 13 BPBG'!$V71:$AV71)='0910 Apr13 G'!J71</f>
        <v>0</v>
      </c>
      <c r="Z71" s="4" t="b">
        <f>SUMIF('0910 Apr 13 BPBG'!$V$2:$AV$2,'Cross Check'!Z$4,'0910 Apr 13 BPBG'!$V71:$AV71)='0910 Apr13 G'!K71</f>
        <v>0</v>
      </c>
      <c r="AA71" s="4" t="b">
        <f>SUMIF('0910 Apr 13 BPBG'!$V$2:$AV$2,'Cross Check'!AA$4,'0910 Apr 13 BPBG'!$V71:$AV71)='0910 Apr13 G'!L71</f>
        <v>0</v>
      </c>
      <c r="AB71" s="4" t="b">
        <f>SUMIF('0910 Apr 13 BPBG'!$V$2:$AV$2,'Cross Check'!AB$4,'0910 Apr 13 BPBG'!$V71:$AV71)='0910 Apr13 G'!M71</f>
        <v>0</v>
      </c>
      <c r="AC71" s="4" t="b">
        <f>SUMIF('0910 Apr 13 BPBG'!$V$2:$AV$2,'Cross Check'!AC$4,'0910 Apr 13 BPBG'!$V71:$AV71)='0910 Apr13 G'!N71</f>
        <v>0</v>
      </c>
      <c r="AD71" s="4" t="b">
        <f>SUMIF('0910 Apr 13 BPBG'!$V$2:$AV$2,'Cross Check'!AD$4,'0910 Apr 13 BPBG'!$V71:$AV71)='0910 Apr13 G'!O71</f>
        <v>0</v>
      </c>
      <c r="AE71" s="4" t="b">
        <f>SUMIF('0910 Apr 13 BPBG'!$V$2:$AV$2,'Cross Check'!AE$4,'0910 Apr 13 BPBG'!$V71:$AV71)='0910 Apr13 G'!P71</f>
        <v>0</v>
      </c>
      <c r="AG71" t="e">
        <f>#REF!=#REF!</f>
        <v>#REF!</v>
      </c>
      <c r="AH71" t="e">
        <f>#REF!=#REF!</f>
        <v>#REF!</v>
      </c>
      <c r="AI71" t="e">
        <f>#REF!=#REF!</f>
        <v>#REF!</v>
      </c>
      <c r="AJ71" t="e">
        <f>#REF!=#REF!</f>
        <v>#REF!</v>
      </c>
      <c r="AK71" s="40" t="e">
        <f>#REF!=#REF!</f>
        <v>#REF!</v>
      </c>
      <c r="AL71" t="e">
        <f>#REF!=#REF!</f>
        <v>#REF!</v>
      </c>
      <c r="AM71" t="e">
        <f>#REF!=#REF!</f>
        <v>#REF!</v>
      </c>
      <c r="AN71" t="e">
        <f>#REF!=#REF!</f>
        <v>#REF!</v>
      </c>
      <c r="AO71" t="e">
        <f>#REF!=#REF!</f>
        <v>#REF!</v>
      </c>
      <c r="AP71" t="e">
        <f>#REF!=#REF!</f>
        <v>#REF!</v>
      </c>
    </row>
    <row r="72" spans="1:42" ht="15">
      <c r="A72">
        <v>68</v>
      </c>
      <c r="B72" s="3" t="s">
        <v>69</v>
      </c>
      <c r="C72" s="1" t="e">
        <f>'0910 Apr13 G'!Q72=#REF!</f>
        <v>#REF!</v>
      </c>
      <c r="D72" s="1" t="e">
        <f>#REF!='0910 Apr 13 BPBG'!BX72</f>
        <v>#REF!</v>
      </c>
      <c r="E72" s="1" t="b">
        <f>'0910 Apr13 G'!Q72='0910 Apr 13 BPBG'!BX72</f>
        <v>1</v>
      </c>
      <c r="G72" t="e">
        <f>SUMIF('0910 Apr 13 BPBG'!$V$3:$AV$3,'Cross Check'!G$4,'0910 Apr 13 BPBG'!$V72:$AV72)=#REF!</f>
        <v>#REF!</v>
      </c>
      <c r="H72" t="e">
        <f>SUMIF('0910 Apr 13 BPBG'!$V$3:$AV$3,'Cross Check'!H$4,'0910 Apr 13 BPBG'!$V72:$AV72)=#REF!</f>
        <v>#REF!</v>
      </c>
      <c r="I72" t="e">
        <f>SUMIF('0910 Apr 13 BPBG'!$V$3:$AV$3,'Cross Check'!I$4,'0910 Apr 13 BPBG'!$V72:$AV72)=#REF!</f>
        <v>#REF!</v>
      </c>
      <c r="J72" t="e">
        <f>SUMIF('0910 Apr 13 BPBG'!$V$3:$AV$3,'Cross Check'!J$4,'0910 Apr 13 BPBG'!$V72:$AV72)=#REF!</f>
        <v>#REF!</v>
      </c>
      <c r="K72" t="e">
        <f>SUMIF('0910 Apr 13 BPBG'!$V$3:$AV$3,'Cross Check'!K$4,'0910 Apr 13 BPBG'!$V72:$AV72)=#REF!</f>
        <v>#REF!</v>
      </c>
      <c r="L72" t="e">
        <f>SUMIF('0910 Apr 13 BPBG'!$V$3:$AV$3,'Cross Check'!L$4,'0910 Apr 13 BPBG'!$V72:$AV72)=#REF!</f>
        <v>#REF!</v>
      </c>
      <c r="M72" t="e">
        <f>SUMIF('0910 Apr 13 BPBG'!$V$3:$AV$3,'Cross Check'!M$4,'0910 Apr 13 BPBG'!$V72:$AV72)=#REF!</f>
        <v>#REF!</v>
      </c>
      <c r="N72" t="e">
        <f>SUMIF('0910 Apr 13 BPBG'!$V$3:$AV$3,'Cross Check'!N$4,'0910 Apr 13 BPBG'!$V72:$AV72)=#REF!</f>
        <v>#REF!</v>
      </c>
      <c r="O72" t="e">
        <f>SUMIF('0910 Apr 13 BPBG'!$V$3:$AV$3,'Cross Check'!O$4,'0910 Apr 13 BPBG'!$V72:$AV72)=#REF!</f>
        <v>#REF!</v>
      </c>
      <c r="P72" t="e">
        <f>SUMIF('0910 Apr 13 BPBG'!$V$3:$AV$3,'Cross Check'!P$4,'0910 Apr 13 BPBG'!$V72:$AV72)=#REF!</f>
        <v>#REF!</v>
      </c>
      <c r="R72" s="4" t="b">
        <f>SUMIF('0910 Apr 13 BPBG'!$V$2:$AV$2,'Cross Check'!R$4,'0910 Apr 13 BPBG'!$V72:$AV72)='0910 Apr13 G'!C72</f>
        <v>1</v>
      </c>
      <c r="S72" s="4" t="b">
        <f>SUMIF('0910 Apr 13 BPBG'!$V$2:$AV$2,'Cross Check'!S$4,'0910 Apr 13 BPBG'!$V72:$AV72)='0910 Apr13 G'!D72</f>
        <v>1</v>
      </c>
      <c r="T72" s="4" t="b">
        <f>SUMIF('0910 Apr 13 BPBG'!$V$2:$AV$2,'Cross Check'!T$4,'0910 Apr 13 BPBG'!$V72:$AV72)='0910 Apr13 G'!E72</f>
        <v>1</v>
      </c>
      <c r="U72" s="4" t="b">
        <f>SUMIF('0910 Apr 13 BPBG'!$V$2:$AV$2,'Cross Check'!U$4,'0910 Apr 13 BPBG'!$V72:$AV72)='0910 Apr13 G'!F72</f>
        <v>1</v>
      </c>
      <c r="V72" s="4" t="b">
        <f>SUMIF('0910 Apr 13 BPBG'!$V$2:$AV$2,'Cross Check'!V$4,'0910 Apr 13 BPBG'!$V72:$AV72)='0910 Apr13 G'!G72</f>
        <v>1</v>
      </c>
      <c r="W72" s="4" t="b">
        <f>SUMIF('0910 Apr 13 BPBG'!$V$2:$AV$2,'Cross Check'!W$4,'0910 Apr 13 BPBG'!$V72:$AV72)='0910 Apr13 G'!H72</f>
        <v>1</v>
      </c>
      <c r="X72" s="4" t="b">
        <f>SUMIF('0910 Apr 13 BPBG'!$V$2:$AV$2,'Cross Check'!X$4,'0910 Apr 13 BPBG'!$V72:$AV72)='0910 Apr13 G'!I72</f>
        <v>1</v>
      </c>
      <c r="Y72" s="4" t="b">
        <f>SUMIF('0910 Apr 13 BPBG'!$V$2:$AV$2,'Cross Check'!Y$4,'0910 Apr 13 BPBG'!$V72:$AV72)='0910 Apr13 G'!J72</f>
        <v>0</v>
      </c>
      <c r="Z72" s="4" t="b">
        <f>SUMIF('0910 Apr 13 BPBG'!$V$2:$AV$2,'Cross Check'!Z$4,'0910 Apr 13 BPBG'!$V72:$AV72)='0910 Apr13 G'!K72</f>
        <v>0</v>
      </c>
      <c r="AA72" s="4" t="b">
        <f>SUMIF('0910 Apr 13 BPBG'!$V$2:$AV$2,'Cross Check'!AA$4,'0910 Apr 13 BPBG'!$V72:$AV72)='0910 Apr13 G'!L72</f>
        <v>0</v>
      </c>
      <c r="AB72" s="4" t="b">
        <f>SUMIF('0910 Apr 13 BPBG'!$V$2:$AV$2,'Cross Check'!AB$4,'0910 Apr 13 BPBG'!$V72:$AV72)='0910 Apr13 G'!M72</f>
        <v>0</v>
      </c>
      <c r="AC72" s="4" t="b">
        <f>SUMIF('0910 Apr 13 BPBG'!$V$2:$AV$2,'Cross Check'!AC$4,'0910 Apr 13 BPBG'!$V72:$AV72)='0910 Apr13 G'!N72</f>
        <v>0</v>
      </c>
      <c r="AD72" s="4" t="b">
        <f>SUMIF('0910 Apr 13 BPBG'!$V$2:$AV$2,'Cross Check'!AD$4,'0910 Apr 13 BPBG'!$V72:$AV72)='0910 Apr13 G'!O72</f>
        <v>0</v>
      </c>
      <c r="AE72" s="4" t="b">
        <f>SUMIF('0910 Apr 13 BPBG'!$V$2:$AV$2,'Cross Check'!AE$4,'0910 Apr 13 BPBG'!$V72:$AV72)='0910 Apr13 G'!P72</f>
        <v>0</v>
      </c>
      <c r="AG72" t="e">
        <f>#REF!=#REF!</f>
        <v>#REF!</v>
      </c>
      <c r="AH72" t="e">
        <f>#REF!=#REF!</f>
        <v>#REF!</v>
      </c>
      <c r="AI72" t="e">
        <f>#REF!=#REF!</f>
        <v>#REF!</v>
      </c>
      <c r="AJ72" t="e">
        <f>#REF!=#REF!</f>
        <v>#REF!</v>
      </c>
      <c r="AK72" s="40" t="e">
        <f>#REF!=#REF!</f>
        <v>#REF!</v>
      </c>
      <c r="AL72" t="e">
        <f>#REF!=#REF!</f>
        <v>#REF!</v>
      </c>
      <c r="AM72" t="e">
        <f>#REF!=#REF!</f>
        <v>#REF!</v>
      </c>
      <c r="AN72" t="e">
        <f>#REF!=#REF!</f>
        <v>#REF!</v>
      </c>
      <c r="AO72" t="e">
        <f>#REF!=#REF!</f>
        <v>#REF!</v>
      </c>
      <c r="AP72" t="e">
        <f>#REF!=#REF!</f>
        <v>#REF!</v>
      </c>
    </row>
    <row r="73" spans="1:42" ht="15">
      <c r="A73">
        <v>69</v>
      </c>
      <c r="B73" s="3" t="s">
        <v>70</v>
      </c>
      <c r="C73" s="1" t="e">
        <f>'0910 Apr13 G'!Q73=#REF!</f>
        <v>#REF!</v>
      </c>
      <c r="D73" s="1" t="e">
        <f>#REF!='0910 Apr 13 BPBG'!BX73</f>
        <v>#REF!</v>
      </c>
      <c r="E73" s="1" t="b">
        <f>'0910 Apr13 G'!Q73='0910 Apr 13 BPBG'!BX73</f>
        <v>1</v>
      </c>
      <c r="G73" t="e">
        <f>SUMIF('0910 Apr 13 BPBG'!$V$3:$AV$3,'Cross Check'!G$4,'0910 Apr 13 BPBG'!$V73:$AV73)=#REF!</f>
        <v>#REF!</v>
      </c>
      <c r="H73" t="e">
        <f>SUMIF('0910 Apr 13 BPBG'!$V$3:$AV$3,'Cross Check'!H$4,'0910 Apr 13 BPBG'!$V73:$AV73)=#REF!</f>
        <v>#REF!</v>
      </c>
      <c r="I73" t="e">
        <f>SUMIF('0910 Apr 13 BPBG'!$V$3:$AV$3,'Cross Check'!I$4,'0910 Apr 13 BPBG'!$V73:$AV73)=#REF!</f>
        <v>#REF!</v>
      </c>
      <c r="J73" t="e">
        <f>SUMIF('0910 Apr 13 BPBG'!$V$3:$AV$3,'Cross Check'!J$4,'0910 Apr 13 BPBG'!$V73:$AV73)=#REF!</f>
        <v>#REF!</v>
      </c>
      <c r="K73" t="e">
        <f>SUMIF('0910 Apr 13 BPBG'!$V$3:$AV$3,'Cross Check'!K$4,'0910 Apr 13 BPBG'!$V73:$AV73)=#REF!</f>
        <v>#REF!</v>
      </c>
      <c r="L73" t="e">
        <f>SUMIF('0910 Apr 13 BPBG'!$V$3:$AV$3,'Cross Check'!L$4,'0910 Apr 13 BPBG'!$V73:$AV73)=#REF!</f>
        <v>#REF!</v>
      </c>
      <c r="M73" t="e">
        <f>SUMIF('0910 Apr 13 BPBG'!$V$3:$AV$3,'Cross Check'!M$4,'0910 Apr 13 BPBG'!$V73:$AV73)=#REF!</f>
        <v>#REF!</v>
      </c>
      <c r="N73" t="e">
        <f>SUMIF('0910 Apr 13 BPBG'!$V$3:$AV$3,'Cross Check'!N$4,'0910 Apr 13 BPBG'!$V73:$AV73)=#REF!</f>
        <v>#REF!</v>
      </c>
      <c r="O73" t="e">
        <f>SUMIF('0910 Apr 13 BPBG'!$V$3:$AV$3,'Cross Check'!O$4,'0910 Apr 13 BPBG'!$V73:$AV73)=#REF!</f>
        <v>#REF!</v>
      </c>
      <c r="P73" t="e">
        <f>SUMIF('0910 Apr 13 BPBG'!$V$3:$AV$3,'Cross Check'!P$4,'0910 Apr 13 BPBG'!$V73:$AV73)=#REF!</f>
        <v>#REF!</v>
      </c>
      <c r="R73" s="4" t="b">
        <f>SUMIF('0910 Apr 13 BPBG'!$V$2:$AV$2,'Cross Check'!R$4,'0910 Apr 13 BPBG'!$V73:$AV73)='0910 Apr13 G'!C73</f>
        <v>1</v>
      </c>
      <c r="S73" s="4" t="b">
        <f>SUMIF('0910 Apr 13 BPBG'!$V$2:$AV$2,'Cross Check'!S$4,'0910 Apr 13 BPBG'!$V73:$AV73)='0910 Apr13 G'!D73</f>
        <v>0</v>
      </c>
      <c r="T73" s="4" t="b">
        <f>SUMIF('0910 Apr 13 BPBG'!$V$2:$AV$2,'Cross Check'!T$4,'0910 Apr 13 BPBG'!$V73:$AV73)='0910 Apr13 G'!E73</f>
        <v>0</v>
      </c>
      <c r="U73" s="4" t="b">
        <f>SUMIF('0910 Apr 13 BPBG'!$V$2:$AV$2,'Cross Check'!U$4,'0910 Apr 13 BPBG'!$V73:$AV73)='0910 Apr13 G'!F73</f>
        <v>0</v>
      </c>
      <c r="V73" s="4" t="b">
        <f>SUMIF('0910 Apr 13 BPBG'!$V$2:$AV$2,'Cross Check'!V$4,'0910 Apr 13 BPBG'!$V73:$AV73)='0910 Apr13 G'!G73</f>
        <v>0</v>
      </c>
      <c r="W73" s="4" t="b">
        <f>SUMIF('0910 Apr 13 BPBG'!$V$2:$AV$2,'Cross Check'!W$4,'0910 Apr 13 BPBG'!$V73:$AV73)='0910 Apr13 G'!H73</f>
        <v>0</v>
      </c>
      <c r="X73" s="4" t="b">
        <f>SUMIF('0910 Apr 13 BPBG'!$V$2:$AV$2,'Cross Check'!X$4,'0910 Apr 13 BPBG'!$V73:$AV73)='0910 Apr13 G'!I73</f>
        <v>0</v>
      </c>
      <c r="Y73" s="4" t="b">
        <f>SUMIF('0910 Apr 13 BPBG'!$V$2:$AV$2,'Cross Check'!Y$4,'0910 Apr 13 BPBG'!$V73:$AV73)='0910 Apr13 G'!J73</f>
        <v>0</v>
      </c>
      <c r="Z73" s="4" t="b">
        <f>SUMIF('0910 Apr 13 BPBG'!$V$2:$AV$2,'Cross Check'!Z$4,'0910 Apr 13 BPBG'!$V73:$AV73)='0910 Apr13 G'!K73</f>
        <v>0</v>
      </c>
      <c r="AA73" s="4" t="b">
        <f>SUMIF('0910 Apr 13 BPBG'!$V$2:$AV$2,'Cross Check'!AA$4,'0910 Apr 13 BPBG'!$V73:$AV73)='0910 Apr13 G'!L73</f>
        <v>0</v>
      </c>
      <c r="AB73" s="4" t="b">
        <f>SUMIF('0910 Apr 13 BPBG'!$V$2:$AV$2,'Cross Check'!AB$4,'0910 Apr 13 BPBG'!$V73:$AV73)='0910 Apr13 G'!M73</f>
        <v>0</v>
      </c>
      <c r="AC73" s="4" t="b">
        <f>SUMIF('0910 Apr 13 BPBG'!$V$2:$AV$2,'Cross Check'!AC$4,'0910 Apr 13 BPBG'!$V73:$AV73)='0910 Apr13 G'!N73</f>
        <v>0</v>
      </c>
      <c r="AD73" s="4" t="b">
        <f>SUMIF('0910 Apr 13 BPBG'!$V$2:$AV$2,'Cross Check'!AD$4,'0910 Apr 13 BPBG'!$V73:$AV73)='0910 Apr13 G'!O73</f>
        <v>0</v>
      </c>
      <c r="AE73" s="4" t="b">
        <f>SUMIF('0910 Apr 13 BPBG'!$V$2:$AV$2,'Cross Check'!AE$4,'0910 Apr 13 BPBG'!$V73:$AV73)='0910 Apr13 G'!P73</f>
        <v>0</v>
      </c>
      <c r="AG73" t="e">
        <f>#REF!=#REF!</f>
        <v>#REF!</v>
      </c>
      <c r="AH73" t="e">
        <f>#REF!=#REF!</f>
        <v>#REF!</v>
      </c>
      <c r="AI73" t="e">
        <f>#REF!=#REF!</f>
        <v>#REF!</v>
      </c>
      <c r="AJ73" t="e">
        <f>#REF!=#REF!</f>
        <v>#REF!</v>
      </c>
      <c r="AK73" s="40" t="e">
        <f>#REF!=#REF!</f>
        <v>#REF!</v>
      </c>
      <c r="AL73" t="e">
        <f>#REF!=#REF!</f>
        <v>#REF!</v>
      </c>
      <c r="AM73" t="e">
        <f>#REF!=#REF!</f>
        <v>#REF!</v>
      </c>
      <c r="AN73" t="e">
        <f>#REF!=#REF!</f>
        <v>#REF!</v>
      </c>
      <c r="AO73" t="e">
        <f>#REF!=#REF!</f>
        <v>#REF!</v>
      </c>
      <c r="AP73" t="e">
        <f>#REF!=#REF!</f>
        <v>#REF!</v>
      </c>
    </row>
    <row r="74" spans="1:42" ht="15">
      <c r="A74">
        <v>70</v>
      </c>
      <c r="B74" s="3" t="s">
        <v>73</v>
      </c>
      <c r="C74" s="2" t="e">
        <f>'0910 Apr13 G'!Q74=#REF!</f>
        <v>#REF!</v>
      </c>
      <c r="D74" s="2" t="e">
        <f>#REF!='0910 Apr 13 BPBG'!BX74</f>
        <v>#REF!</v>
      </c>
      <c r="E74" s="5" t="b">
        <f>'0910 Apr13 G'!Q74='0910 Apr 13 BPBG'!BX74</f>
        <v>1</v>
      </c>
      <c r="G74" t="e">
        <f>SUMIF('0910 Apr 13 BPBG'!$V$3:$AV$3,'Cross Check'!G$4,'0910 Apr 13 BPBG'!$V74:$AV74)=#REF!</f>
        <v>#REF!</v>
      </c>
      <c r="H74" t="e">
        <f>SUMIF('0910 Apr 13 BPBG'!$V$3:$AV$3,'Cross Check'!H$4,'0910 Apr 13 BPBG'!$V74:$AV74)=#REF!</f>
        <v>#REF!</v>
      </c>
      <c r="I74" t="e">
        <f>SUMIF('0910 Apr 13 BPBG'!$V$3:$AV$3,'Cross Check'!I$4,'0910 Apr 13 BPBG'!$V74:$AV74)=#REF!</f>
        <v>#REF!</v>
      </c>
      <c r="J74" t="e">
        <f>SUMIF('0910 Apr 13 BPBG'!$V$3:$AV$3,'Cross Check'!J$4,'0910 Apr 13 BPBG'!$V74:$AV74)=#REF!</f>
        <v>#REF!</v>
      </c>
      <c r="K74" t="e">
        <f>SUMIF('0910 Apr 13 BPBG'!$V$3:$AV$3,'Cross Check'!K$4,'0910 Apr 13 BPBG'!$V74:$AV74)=#REF!</f>
        <v>#REF!</v>
      </c>
      <c r="L74" t="e">
        <f>SUMIF('0910 Apr 13 BPBG'!$V$3:$AV$3,'Cross Check'!L$4,'0910 Apr 13 BPBG'!$V74:$AV74)=#REF!</f>
        <v>#REF!</v>
      </c>
      <c r="M74" t="e">
        <f>SUMIF('0910 Apr 13 BPBG'!$V$3:$AV$3,'Cross Check'!M$4,'0910 Apr 13 BPBG'!$V74:$AV74)=#REF!</f>
        <v>#REF!</v>
      </c>
      <c r="N74" t="e">
        <f>SUMIF('0910 Apr 13 BPBG'!$V$3:$AV$3,'Cross Check'!N$4,'0910 Apr 13 BPBG'!$V74:$AV74)=#REF!</f>
        <v>#REF!</v>
      </c>
      <c r="O74" t="e">
        <f>SUMIF('0910 Apr 13 BPBG'!$V$3:$AV$3,'Cross Check'!O$4,'0910 Apr 13 BPBG'!$V74:$AV74)=#REF!</f>
        <v>#REF!</v>
      </c>
      <c r="P74" t="e">
        <f>SUMIF('0910 Apr 13 BPBG'!$V$3:$AV$3,'Cross Check'!P$4,'0910 Apr 13 BPBG'!$V74:$AV74)=#REF!</f>
        <v>#REF!</v>
      </c>
      <c r="R74" s="4" t="b">
        <f>SUMIF('0910 Apr 13 BPBG'!$V$2:$AV$2,'Cross Check'!R$4,'0910 Apr 13 BPBG'!$V74:$AV74)='0910 Apr13 G'!D74</f>
        <v>0</v>
      </c>
      <c r="S74" s="4" t="b">
        <f>SUMIF('0910 Apr 13 BPBG'!$V$2:$AV$2,'Cross Check'!S$4,'0910 Apr 13 BPBG'!$V74:$AV74)='0910 Apr13 G'!E74</f>
        <v>0</v>
      </c>
      <c r="T74" s="4" t="b">
        <f>SUMIF('0910 Apr 13 BPBG'!$V$2:$AV$2,'Cross Check'!T$4,'0910 Apr 13 BPBG'!$V74:$AV74)='0910 Apr13 G'!F74</f>
        <v>0</v>
      </c>
      <c r="U74" s="4" t="b">
        <f>SUMIF('0910 Apr 13 BPBG'!$V$2:$AV$2,'Cross Check'!U$4,'0910 Apr 13 BPBG'!$V74:$AV74)='0910 Apr13 G'!G74</f>
        <v>0</v>
      </c>
      <c r="V74" s="4" t="b">
        <f>SUMIF('0910 Apr 13 BPBG'!$V$2:$AV$2,'Cross Check'!V$4,'0910 Apr 13 BPBG'!$V74:$AV74)='0910 Apr13 G'!H74</f>
        <v>0</v>
      </c>
      <c r="W74" s="4" t="b">
        <f>SUMIF('0910 Apr 13 BPBG'!$V$2:$AV$2,'Cross Check'!W$4,'0910 Apr 13 BPBG'!$V74:$AV74)='0910 Apr13 G'!I74</f>
        <v>0</v>
      </c>
      <c r="X74" s="4" t="b">
        <f>SUMIF('0910 Apr 13 BPBG'!$V$2:$AV$2,'Cross Check'!X$4,'0910 Apr 13 BPBG'!$V74:$AV74)='0910 Apr13 G'!J74</f>
        <v>0</v>
      </c>
      <c r="Y74" s="4" t="b">
        <f>SUMIF('0910 Apr 13 BPBG'!$V$2:$AV$2,'Cross Check'!Y$4,'0910 Apr 13 BPBG'!$V74:$AV74)='0910 Apr13 G'!K74</f>
        <v>0</v>
      </c>
      <c r="Z74" s="4" t="b">
        <f>SUMIF('0910 Apr 13 BPBG'!$V$2:$AV$2,'Cross Check'!Z$4,'0910 Apr 13 BPBG'!$V74:$AV74)='0910 Apr13 G'!L74</f>
        <v>0</v>
      </c>
      <c r="AA74" s="4" t="b">
        <f>SUMIF('0910 Apr 13 BPBG'!$V$2:$AV$2,'Cross Check'!AA$4,'0910 Apr 13 BPBG'!$V74:$AV74)='0910 Apr13 G'!M74</f>
        <v>0</v>
      </c>
      <c r="AB74" s="4" t="b">
        <f>SUMIF('0910 Apr 13 BPBG'!$V$2:$AV$2,'Cross Check'!AB$4,'0910 Apr 13 BPBG'!$V74:$AV74)='0910 Apr13 G'!N74</f>
        <v>0</v>
      </c>
      <c r="AC74" s="4" t="b">
        <f>SUMIF('0910 Apr 13 BPBG'!$V$2:$AV$2,'Cross Check'!AC$4,'0910 Apr 13 BPBG'!$V74:$AV74)='0910 Apr13 G'!O74</f>
        <v>0</v>
      </c>
      <c r="AD74" s="4" t="b">
        <f>SUMIF('0910 Apr 13 BPBG'!$V$2:$AV$2,'Cross Check'!AD$4,'0910 Apr 13 BPBG'!$V74:$AV74)='0910 Apr13 G'!P74</f>
        <v>0</v>
      </c>
      <c r="AE74" s="4" t="e">
        <f>SUMIF('0910 Apr 13 BPBG'!$V$2:$AV$2,'Cross Check'!AE$4,'0910 Apr 13 BPBG'!$V74:$AV74)='0910 Apr13 G'!#REF!</f>
        <v>#REF!</v>
      </c>
      <c r="AG74" t="e">
        <f>#REF!=#REF!</f>
        <v>#REF!</v>
      </c>
      <c r="AH74" t="e">
        <f>#REF!=#REF!</f>
        <v>#REF!</v>
      </c>
      <c r="AI74" t="e">
        <f>#REF!=#REF!</f>
        <v>#REF!</v>
      </c>
      <c r="AJ74" t="e">
        <f>#REF!=#REF!</f>
        <v>#REF!</v>
      </c>
      <c r="AK74" s="40" t="e">
        <f>#REF!=#REF!</f>
        <v>#REF!</v>
      </c>
      <c r="AL74" t="e">
        <f>#REF!=#REF!</f>
        <v>#REF!</v>
      </c>
      <c r="AM74" t="e">
        <f>#REF!=#REF!</f>
        <v>#REF!</v>
      </c>
      <c r="AN74" t="e">
        <f>#REF!=#REF!</f>
        <v>#REF!</v>
      </c>
      <c r="AO74" t="e">
        <f>#REF!=#REF!</f>
        <v>#REF!</v>
      </c>
      <c r="AP74" t="e">
        <f>#REF!=#REF!</f>
        <v>#REF!</v>
      </c>
    </row>
    <row r="75" spans="1:42" ht="15">
      <c r="A75">
        <v>71</v>
      </c>
      <c r="B75" s="3" t="s">
        <v>74</v>
      </c>
      <c r="C75" s="2" t="e">
        <f>'0910 Apr13 G'!Q75=#REF!</f>
        <v>#REF!</v>
      </c>
      <c r="D75" s="2" t="e">
        <f>#REF!='0910 Apr 13 BPBG'!BX75</f>
        <v>#REF!</v>
      </c>
      <c r="E75" s="5" t="b">
        <f>'0910 Apr13 G'!Q75='0910 Apr 13 BPBG'!BX75</f>
        <v>1</v>
      </c>
      <c r="G75" t="e">
        <f>SUMIF('0910 Apr 13 BPBG'!$V$3:$AV$3,'Cross Check'!G$4,'0910 Apr 13 BPBG'!$V75:$AV75)=#REF!</f>
        <v>#REF!</v>
      </c>
      <c r="H75" t="e">
        <f>SUMIF('0910 Apr 13 BPBG'!$V$3:$AV$3,'Cross Check'!H$4,'0910 Apr 13 BPBG'!$V75:$AV75)=#REF!</f>
        <v>#REF!</v>
      </c>
      <c r="I75" t="e">
        <f>SUMIF('0910 Apr 13 BPBG'!$V$3:$AV$3,'Cross Check'!I$4,'0910 Apr 13 BPBG'!$V75:$AV75)=#REF!</f>
        <v>#REF!</v>
      </c>
      <c r="J75" t="e">
        <f>SUMIF('0910 Apr 13 BPBG'!$V$3:$AV$3,'Cross Check'!J$4,'0910 Apr 13 BPBG'!$V75:$AV75)=#REF!</f>
        <v>#REF!</v>
      </c>
      <c r="K75" t="e">
        <f>SUMIF('0910 Apr 13 BPBG'!$V$3:$AV$3,'Cross Check'!K$4,'0910 Apr 13 BPBG'!$V75:$AV75)=#REF!</f>
        <v>#REF!</v>
      </c>
      <c r="L75" t="e">
        <f>SUMIF('0910 Apr 13 BPBG'!$V$3:$AV$3,'Cross Check'!L$4,'0910 Apr 13 BPBG'!$V75:$AV75)=#REF!</f>
        <v>#REF!</v>
      </c>
      <c r="M75" t="e">
        <f>SUMIF('0910 Apr 13 BPBG'!$V$3:$AV$3,'Cross Check'!M$4,'0910 Apr 13 BPBG'!$V75:$AV75)=#REF!</f>
        <v>#REF!</v>
      </c>
      <c r="N75" t="e">
        <f>SUMIF('0910 Apr 13 BPBG'!$V$3:$AV$3,'Cross Check'!N$4,'0910 Apr 13 BPBG'!$V75:$AV75)=#REF!</f>
        <v>#REF!</v>
      </c>
      <c r="O75" t="e">
        <f>SUMIF('0910 Apr 13 BPBG'!$V$3:$AV$3,'Cross Check'!O$4,'0910 Apr 13 BPBG'!$V75:$AV75)=#REF!</f>
        <v>#REF!</v>
      </c>
      <c r="P75" t="e">
        <f>SUMIF('0910 Apr 13 BPBG'!$V$3:$AV$3,'Cross Check'!P$4,'0910 Apr 13 BPBG'!$V75:$AV75)=#REF!</f>
        <v>#REF!</v>
      </c>
      <c r="R75" s="4" t="b">
        <f>SUMIF('0910 Apr 13 BPBG'!$V$2:$AV$2,'Cross Check'!R$4,'0910 Apr 13 BPBG'!$V75:$AV75)='0910 Apr13 G'!C75</f>
        <v>1</v>
      </c>
      <c r="S75" s="4" t="b">
        <f>SUMIF('0910 Apr 13 BPBG'!$V$2:$AV$2,'Cross Check'!S$4,'0910 Apr 13 BPBG'!$V75:$AV75)='0910 Apr13 G'!D75</f>
        <v>0</v>
      </c>
      <c r="T75" s="4" t="b">
        <f>SUMIF('0910 Apr 13 BPBG'!$V$2:$AV$2,'Cross Check'!T$4,'0910 Apr 13 BPBG'!$V75:$AV75)='0910 Apr13 G'!E75</f>
        <v>0</v>
      </c>
      <c r="U75" s="4" t="b">
        <f>SUMIF('0910 Apr 13 BPBG'!$V$2:$AV$2,'Cross Check'!U$4,'0910 Apr 13 BPBG'!$V75:$AV75)='0910 Apr13 G'!F75</f>
        <v>0</v>
      </c>
      <c r="V75" s="4" t="b">
        <f>SUMIF('0910 Apr 13 BPBG'!$V$2:$AV$2,'Cross Check'!V$4,'0910 Apr 13 BPBG'!$V75:$AV75)='0910 Apr13 G'!G75</f>
        <v>0</v>
      </c>
      <c r="W75" s="4" t="b">
        <f>SUMIF('0910 Apr 13 BPBG'!$V$2:$AV$2,'Cross Check'!W$4,'0910 Apr 13 BPBG'!$V75:$AV75)='0910 Apr13 G'!H75</f>
        <v>0</v>
      </c>
      <c r="X75" s="4" t="b">
        <f>SUMIF('0910 Apr 13 BPBG'!$V$2:$AV$2,'Cross Check'!X$4,'0910 Apr 13 BPBG'!$V75:$AV75)='0910 Apr13 G'!I75</f>
        <v>0</v>
      </c>
      <c r="Y75" s="4" t="b">
        <f>SUMIF('0910 Apr 13 BPBG'!$V$2:$AV$2,'Cross Check'!Y$4,'0910 Apr 13 BPBG'!$V75:$AV75)='0910 Apr13 G'!J75</f>
        <v>0</v>
      </c>
      <c r="Z75" s="4" t="b">
        <f>SUMIF('0910 Apr 13 BPBG'!$V$2:$AV$2,'Cross Check'!Z$4,'0910 Apr 13 BPBG'!$V75:$AV75)='0910 Apr13 G'!K75</f>
        <v>0</v>
      </c>
      <c r="AA75" s="4" t="b">
        <f>SUMIF('0910 Apr 13 BPBG'!$V$2:$AV$2,'Cross Check'!AA$4,'0910 Apr 13 BPBG'!$V75:$AV75)='0910 Apr13 G'!L75</f>
        <v>0</v>
      </c>
      <c r="AB75" s="4" t="b">
        <f>SUMIF('0910 Apr 13 BPBG'!$V$2:$AV$2,'Cross Check'!AB$4,'0910 Apr 13 BPBG'!$V75:$AV75)='0910 Apr13 G'!M75</f>
        <v>1</v>
      </c>
      <c r="AC75" s="4" t="b">
        <f>SUMIF('0910 Apr 13 BPBG'!$V$2:$AV$2,'Cross Check'!AC$4,'0910 Apr 13 BPBG'!$V75:$AV75)='0910 Apr13 G'!N75</f>
        <v>1</v>
      </c>
      <c r="AD75" s="4" t="b">
        <f>SUMIF('0910 Apr 13 BPBG'!$V$2:$AV$2,'Cross Check'!AD$4,'0910 Apr 13 BPBG'!$V75:$AV75)='0910 Apr13 G'!O75</f>
        <v>1</v>
      </c>
      <c r="AE75" s="4" t="b">
        <f>SUMIF('0910 Apr 13 BPBG'!$V$2:$AV$2,'Cross Check'!AE$4,'0910 Apr 13 BPBG'!$V75:$AV75)='0910 Apr13 G'!P75</f>
        <v>1</v>
      </c>
      <c r="AG75" t="e">
        <f>#REF!=#REF!</f>
        <v>#REF!</v>
      </c>
      <c r="AH75" t="e">
        <f>#REF!=#REF!</f>
        <v>#REF!</v>
      </c>
      <c r="AI75" t="e">
        <f>#REF!=#REF!</f>
        <v>#REF!</v>
      </c>
      <c r="AJ75" t="e">
        <f>#REF!=#REF!</f>
        <v>#REF!</v>
      </c>
      <c r="AK75" s="40" t="e">
        <f>#REF!=#REF!</f>
        <v>#REF!</v>
      </c>
      <c r="AL75" t="e">
        <f>#REF!=#REF!</f>
        <v>#REF!</v>
      </c>
      <c r="AM75" t="e">
        <f>#REF!=#REF!</f>
        <v>#REF!</v>
      </c>
      <c r="AN75" t="e">
        <f>#REF!=#REF!</f>
        <v>#REF!</v>
      </c>
      <c r="AO75" t="e">
        <f>#REF!=#REF!</f>
        <v>#REF!</v>
      </c>
      <c r="AP75" t="e">
        <f>#REF!=#REF!</f>
        <v>#REF!</v>
      </c>
    </row>
    <row r="76" spans="1:42" ht="15">
      <c r="A76">
        <v>72</v>
      </c>
      <c r="B76" s="3" t="s">
        <v>75</v>
      </c>
      <c r="C76" s="2" t="e">
        <f>'0910 Apr13 G'!Q76=#REF!</f>
        <v>#REF!</v>
      </c>
      <c r="D76" s="2" t="e">
        <f>#REF!='0910 Apr 13 BPBG'!BX76</f>
        <v>#REF!</v>
      </c>
      <c r="E76" s="5" t="b">
        <f>'0910 Apr13 G'!Q76='0910 Apr 13 BPBG'!BX76</f>
        <v>1</v>
      </c>
      <c r="G76" t="e">
        <f>SUMIF('0910 Apr 13 BPBG'!$V$3:$AV$3,'Cross Check'!G$4,'0910 Apr 13 BPBG'!$V76:$AV76)=#REF!</f>
        <v>#REF!</v>
      </c>
      <c r="H76" t="e">
        <f>SUMIF('0910 Apr 13 BPBG'!$V$3:$AV$3,'Cross Check'!H$4,'0910 Apr 13 BPBG'!$V76:$AV76)=#REF!</f>
        <v>#REF!</v>
      </c>
      <c r="I76" t="e">
        <f>SUMIF('0910 Apr 13 BPBG'!$V$3:$AV$3,'Cross Check'!I$4,'0910 Apr 13 BPBG'!$V76:$AV76)=#REF!</f>
        <v>#REF!</v>
      </c>
      <c r="J76" t="e">
        <f>SUMIF('0910 Apr 13 BPBG'!$V$3:$AV$3,'Cross Check'!J$4,'0910 Apr 13 BPBG'!$V76:$AV76)=#REF!</f>
        <v>#REF!</v>
      </c>
      <c r="K76" t="e">
        <f>SUMIF('0910 Apr 13 BPBG'!$V$3:$AV$3,'Cross Check'!K$4,'0910 Apr 13 BPBG'!$V76:$AV76)=#REF!</f>
        <v>#REF!</v>
      </c>
      <c r="L76" t="e">
        <f>SUMIF('0910 Apr 13 BPBG'!$V$3:$AV$3,'Cross Check'!L$4,'0910 Apr 13 BPBG'!$V76:$AV76)=#REF!</f>
        <v>#REF!</v>
      </c>
      <c r="M76" t="e">
        <f>SUMIF('0910 Apr 13 BPBG'!$V$3:$AV$3,'Cross Check'!M$4,'0910 Apr 13 BPBG'!$V76:$AV76)=#REF!</f>
        <v>#REF!</v>
      </c>
      <c r="N76" t="e">
        <f>SUMIF('0910 Apr 13 BPBG'!$V$3:$AV$3,'Cross Check'!N$4,'0910 Apr 13 BPBG'!$V76:$AV76)=#REF!</f>
        <v>#REF!</v>
      </c>
      <c r="O76" t="e">
        <f>SUMIF('0910 Apr 13 BPBG'!$V$3:$AV$3,'Cross Check'!O$4,'0910 Apr 13 BPBG'!$V76:$AV76)=#REF!</f>
        <v>#REF!</v>
      </c>
      <c r="P76" t="e">
        <f>SUMIF('0910 Apr 13 BPBG'!$V$3:$AV$3,'Cross Check'!P$4,'0910 Apr 13 BPBG'!$V76:$AV76)=#REF!</f>
        <v>#REF!</v>
      </c>
      <c r="R76" s="4" t="b">
        <f>SUMIF('0910 Apr 13 BPBG'!$V$2:$AV$2,'Cross Check'!R$4,'0910 Apr 13 BPBG'!$V76:$AV76)='0910 Apr13 G'!C76</f>
        <v>1</v>
      </c>
      <c r="S76" s="4" t="b">
        <f>SUMIF('0910 Apr 13 BPBG'!$V$2:$AV$2,'Cross Check'!S$4,'0910 Apr 13 BPBG'!$V76:$AV76)='0910 Apr13 G'!D76</f>
        <v>0</v>
      </c>
      <c r="T76" s="4" t="b">
        <f>SUMIF('0910 Apr 13 BPBG'!$V$2:$AV$2,'Cross Check'!T$4,'0910 Apr 13 BPBG'!$V76:$AV76)='0910 Apr13 G'!E76</f>
        <v>0</v>
      </c>
      <c r="U76" s="4" t="b">
        <f>SUMIF('0910 Apr 13 BPBG'!$V$2:$AV$2,'Cross Check'!U$4,'0910 Apr 13 BPBG'!$V76:$AV76)='0910 Apr13 G'!F76</f>
        <v>0</v>
      </c>
      <c r="V76" s="4" t="b">
        <f>SUMIF('0910 Apr 13 BPBG'!$V$2:$AV$2,'Cross Check'!V$4,'0910 Apr 13 BPBG'!$V76:$AV76)='0910 Apr13 G'!G76</f>
        <v>0</v>
      </c>
      <c r="W76" s="4" t="b">
        <f>SUMIF('0910 Apr 13 BPBG'!$V$2:$AV$2,'Cross Check'!W$4,'0910 Apr 13 BPBG'!$V76:$AV76)='0910 Apr13 G'!H76</f>
        <v>0</v>
      </c>
      <c r="X76" s="4" t="b">
        <f>SUMIF('0910 Apr 13 BPBG'!$V$2:$AV$2,'Cross Check'!X$4,'0910 Apr 13 BPBG'!$V76:$AV76)='0910 Apr13 G'!I76</f>
        <v>0</v>
      </c>
      <c r="Y76" s="4" t="b">
        <f>SUMIF('0910 Apr 13 BPBG'!$V$2:$AV$2,'Cross Check'!Y$4,'0910 Apr 13 BPBG'!$V76:$AV76)='0910 Apr13 G'!J76</f>
        <v>1</v>
      </c>
      <c r="Z76" s="4" t="b">
        <f>SUMIF('0910 Apr 13 BPBG'!$V$2:$AV$2,'Cross Check'!Z$4,'0910 Apr 13 BPBG'!$V76:$AV76)='0910 Apr13 G'!K76</f>
        <v>1</v>
      </c>
      <c r="AA76" s="4" t="b">
        <f>SUMIF('0910 Apr 13 BPBG'!$V$2:$AV$2,'Cross Check'!AA$4,'0910 Apr 13 BPBG'!$V76:$AV76)='0910 Apr13 G'!L76</f>
        <v>1</v>
      </c>
      <c r="AB76" s="4" t="b">
        <f>SUMIF('0910 Apr 13 BPBG'!$V$2:$AV$2,'Cross Check'!AB$4,'0910 Apr 13 BPBG'!$V76:$AV76)='0910 Apr13 G'!M76</f>
        <v>1</v>
      </c>
      <c r="AC76" s="4" t="b">
        <f>SUMIF('0910 Apr 13 BPBG'!$V$2:$AV$2,'Cross Check'!AC$4,'0910 Apr 13 BPBG'!$V76:$AV76)='0910 Apr13 G'!N76</f>
        <v>1</v>
      </c>
      <c r="AD76" s="4" t="b">
        <f>SUMIF('0910 Apr 13 BPBG'!$V$2:$AV$2,'Cross Check'!AD$4,'0910 Apr 13 BPBG'!$V76:$AV76)='0910 Apr13 G'!O76</f>
        <v>1</v>
      </c>
      <c r="AE76" s="4" t="b">
        <f>SUMIF('0910 Apr 13 BPBG'!$V$2:$AV$2,'Cross Check'!AE$4,'0910 Apr 13 BPBG'!$V76:$AV76)='0910 Apr13 G'!P76</f>
        <v>1</v>
      </c>
      <c r="AG76" t="e">
        <f>#REF!=#REF!</f>
        <v>#REF!</v>
      </c>
      <c r="AH76" t="e">
        <f>#REF!=#REF!</f>
        <v>#REF!</v>
      </c>
      <c r="AI76" t="e">
        <f>#REF!=#REF!</f>
        <v>#REF!</v>
      </c>
      <c r="AJ76" t="e">
        <f>#REF!=#REF!</f>
        <v>#REF!</v>
      </c>
      <c r="AK76" s="40" t="e">
        <f>#REF!=#REF!</f>
        <v>#REF!</v>
      </c>
      <c r="AL76" t="e">
        <f>#REF!=#REF!</f>
        <v>#REF!</v>
      </c>
      <c r="AM76" t="e">
        <f>#REF!=#REF!</f>
        <v>#REF!</v>
      </c>
      <c r="AN76" t="e">
        <f>#REF!=#REF!</f>
        <v>#REF!</v>
      </c>
      <c r="AO76" t="e">
        <f>#REF!=#REF!</f>
        <v>#REF!</v>
      </c>
      <c r="AP76" t="e">
        <f>#REF!=#REF!</f>
        <v>#REF!</v>
      </c>
    </row>
    <row r="77" spans="1:42" ht="15">
      <c r="A77">
        <v>73</v>
      </c>
      <c r="B77" s="3" t="s">
        <v>76</v>
      </c>
      <c r="C77" s="5" t="e">
        <f>'0910 Apr13 G'!Q77=#REF!</f>
        <v>#REF!</v>
      </c>
      <c r="D77" s="5" t="e">
        <f>#REF!='0910 Apr 13 BPBG'!BX77</f>
        <v>#REF!</v>
      </c>
      <c r="E77" s="5" t="b">
        <f>'0910 Apr13 G'!Q77='0910 Apr 13 BPBG'!BX77</f>
        <v>1</v>
      </c>
      <c r="G77" t="e">
        <f>SUMIF('0910 Apr 13 BPBG'!$V$3:$AV$3,'Cross Check'!G$4,'0910 Apr 13 BPBG'!$V77:$AV77)=#REF!</f>
        <v>#REF!</v>
      </c>
      <c r="H77" t="e">
        <f>SUMIF('0910 Apr 13 BPBG'!$V$3:$AV$3,'Cross Check'!H$4,'0910 Apr 13 BPBG'!$V77:$AV77)=#REF!</f>
        <v>#REF!</v>
      </c>
      <c r="I77" t="e">
        <f>SUMIF('0910 Apr 13 BPBG'!$V$3:$AV$3,'Cross Check'!I$4,'0910 Apr 13 BPBG'!$V77:$AV77)=#REF!</f>
        <v>#REF!</v>
      </c>
      <c r="J77" t="e">
        <f>SUMIF('0910 Apr 13 BPBG'!$V$3:$AV$3,'Cross Check'!J$4,'0910 Apr 13 BPBG'!$V77:$AV77)=#REF!</f>
        <v>#REF!</v>
      </c>
      <c r="K77" t="e">
        <f>SUMIF('0910 Apr 13 BPBG'!$V$3:$AV$3,'Cross Check'!K$4,'0910 Apr 13 BPBG'!$V77:$AV77)=#REF!</f>
        <v>#REF!</v>
      </c>
      <c r="L77" t="e">
        <f>SUMIF('0910 Apr 13 BPBG'!$V$3:$AV$3,'Cross Check'!L$4,'0910 Apr 13 BPBG'!$V77:$AV77)=#REF!</f>
        <v>#REF!</v>
      </c>
      <c r="M77" t="e">
        <f>SUMIF('0910 Apr 13 BPBG'!$V$3:$AV$3,'Cross Check'!M$4,'0910 Apr 13 BPBG'!$V77:$AV77)=#REF!</f>
        <v>#REF!</v>
      </c>
      <c r="N77" t="e">
        <f>SUMIF('0910 Apr 13 BPBG'!$V$3:$AV$3,'Cross Check'!N$4,'0910 Apr 13 BPBG'!$V77:$AV77)=#REF!</f>
        <v>#REF!</v>
      </c>
      <c r="O77" t="e">
        <f>SUMIF('0910 Apr 13 BPBG'!$V$3:$AV$3,'Cross Check'!O$4,'0910 Apr 13 BPBG'!$V77:$AV77)=#REF!</f>
        <v>#REF!</v>
      </c>
      <c r="P77" t="e">
        <f>SUMIF('0910 Apr 13 BPBG'!$V$3:$AV$3,'Cross Check'!P$4,'0910 Apr 13 BPBG'!$V77:$AV77)=#REF!</f>
        <v>#REF!</v>
      </c>
      <c r="R77" s="4" t="b">
        <f>SUMIF('0910 Apr 13 BPBG'!$V$2:$AV$2,'Cross Check'!R$4,'0910 Apr 13 BPBG'!$V77:$AV77)='0910 Apr13 G'!D77</f>
        <v>0</v>
      </c>
      <c r="S77" s="4" t="b">
        <f>SUMIF('0910 Apr 13 BPBG'!$V$2:$AV$2,'Cross Check'!S$4,'0910 Apr 13 BPBG'!$V77:$AV77)='0910 Apr13 G'!E77</f>
        <v>0</v>
      </c>
      <c r="T77" s="4" t="b">
        <f>SUMIF('0910 Apr 13 BPBG'!$V$2:$AV$2,'Cross Check'!T$4,'0910 Apr 13 BPBG'!$V77:$AV77)='0910 Apr13 G'!F77</f>
        <v>0</v>
      </c>
      <c r="U77" s="4" t="b">
        <f>SUMIF('0910 Apr 13 BPBG'!$V$2:$AV$2,'Cross Check'!U$4,'0910 Apr 13 BPBG'!$V77:$AV77)='0910 Apr13 G'!G77</f>
        <v>0</v>
      </c>
      <c r="V77" s="4" t="b">
        <f>SUMIF('0910 Apr 13 BPBG'!$V$2:$AV$2,'Cross Check'!V$4,'0910 Apr 13 BPBG'!$V77:$AV77)='0910 Apr13 G'!H77</f>
        <v>0</v>
      </c>
      <c r="W77" s="4" t="b">
        <f>SUMIF('0910 Apr 13 BPBG'!$V$2:$AV$2,'Cross Check'!W$4,'0910 Apr 13 BPBG'!$V77:$AV77)='0910 Apr13 G'!I77</f>
        <v>0</v>
      </c>
      <c r="X77" s="4" t="b">
        <f>SUMIF('0910 Apr 13 BPBG'!$V$2:$AV$2,'Cross Check'!X$4,'0910 Apr 13 BPBG'!$V77:$AV77)='0910 Apr13 G'!J77</f>
        <v>0</v>
      </c>
      <c r="Y77" s="4" t="b">
        <f>SUMIF('0910 Apr 13 BPBG'!$V$2:$AV$2,'Cross Check'!Y$4,'0910 Apr 13 BPBG'!$V77:$AV77)='0910 Apr13 G'!K77</f>
        <v>0</v>
      </c>
      <c r="Z77" s="4" t="b">
        <f>SUMIF('0910 Apr 13 BPBG'!$V$2:$AV$2,'Cross Check'!Z$4,'0910 Apr 13 BPBG'!$V77:$AV77)='0910 Apr13 G'!L77</f>
        <v>0</v>
      </c>
      <c r="AA77" s="4" t="b">
        <f>SUMIF('0910 Apr 13 BPBG'!$V$2:$AV$2,'Cross Check'!AA$4,'0910 Apr 13 BPBG'!$V77:$AV77)='0910 Apr13 G'!M77</f>
        <v>0</v>
      </c>
      <c r="AB77" s="4" t="b">
        <f>SUMIF('0910 Apr 13 BPBG'!$V$2:$AV$2,'Cross Check'!AB$4,'0910 Apr 13 BPBG'!$V77:$AV77)='0910 Apr13 G'!N77</f>
        <v>0</v>
      </c>
      <c r="AC77" s="4" t="b">
        <f>SUMIF('0910 Apr 13 BPBG'!$V$2:$AV$2,'Cross Check'!AC$4,'0910 Apr 13 BPBG'!$V77:$AV77)='0910 Apr13 G'!O77</f>
        <v>0</v>
      </c>
      <c r="AD77" s="4" t="b">
        <f>SUMIF('0910 Apr 13 BPBG'!$V$2:$AV$2,'Cross Check'!AD$4,'0910 Apr 13 BPBG'!$V77:$AV77)='0910 Apr13 G'!P77</f>
        <v>0</v>
      </c>
      <c r="AE77" s="4" t="e">
        <f>SUMIF('0910 Apr 13 BPBG'!$V$2:$AV$2,'Cross Check'!AE$4,'0910 Apr 13 BPBG'!$V77:$AV77)='0910 Apr13 G'!#REF!</f>
        <v>#REF!</v>
      </c>
      <c r="AG77" t="e">
        <f>#REF!=#REF!</f>
        <v>#REF!</v>
      </c>
      <c r="AH77" t="e">
        <f>#REF!=#REF!</f>
        <v>#REF!</v>
      </c>
      <c r="AI77" t="e">
        <f>#REF!=#REF!</f>
        <v>#REF!</v>
      </c>
      <c r="AJ77" t="e">
        <f>#REF!=#REF!</f>
        <v>#REF!</v>
      </c>
      <c r="AK77" s="40" t="e">
        <f>#REF!=#REF!</f>
        <v>#REF!</v>
      </c>
      <c r="AL77" t="e">
        <f>#REF!=#REF!</f>
        <v>#REF!</v>
      </c>
      <c r="AM77" t="e">
        <f>#REF!=#REF!</f>
        <v>#REF!</v>
      </c>
      <c r="AN77" t="e">
        <f>#REF!=#REF!</f>
        <v>#REF!</v>
      </c>
      <c r="AO77" t="e">
        <f>#REF!=#REF!</f>
        <v>#REF!</v>
      </c>
      <c r="AP77" t="e">
        <f>#REF!=#REF!</f>
        <v>#REF!</v>
      </c>
    </row>
    <row r="78" spans="1:42" ht="15">
      <c r="A78">
        <v>74</v>
      </c>
      <c r="B78" s="3" t="s">
        <v>77</v>
      </c>
      <c r="C78" s="5" t="e">
        <f>'0910 Apr13 G'!Q78=#REF!</f>
        <v>#REF!</v>
      </c>
      <c r="D78" s="5" t="e">
        <f>#REF!='0910 Apr 13 BPBG'!BX78</f>
        <v>#REF!</v>
      </c>
      <c r="E78" s="5" t="b">
        <f>'0910 Apr13 G'!Q78='0910 Apr 13 BPBG'!BX78</f>
        <v>1</v>
      </c>
      <c r="G78" t="e">
        <f>SUMIF('0910 Apr 13 BPBG'!$V$3:$AV$3,'Cross Check'!G$4,'0910 Apr 13 BPBG'!$V78:$AV78)=#REF!</f>
        <v>#REF!</v>
      </c>
      <c r="H78" t="e">
        <f>SUMIF('0910 Apr 13 BPBG'!$V$3:$AV$3,'Cross Check'!H$4,'0910 Apr 13 BPBG'!$V78:$AV78)=#REF!</f>
        <v>#REF!</v>
      </c>
      <c r="I78" t="e">
        <f>SUMIF('0910 Apr 13 BPBG'!$V$3:$AV$3,'Cross Check'!I$4,'0910 Apr 13 BPBG'!$V78:$AV78)=#REF!</f>
        <v>#REF!</v>
      </c>
      <c r="J78" t="e">
        <f>SUMIF('0910 Apr 13 BPBG'!$V$3:$AV$3,'Cross Check'!J$4,'0910 Apr 13 BPBG'!$V78:$AV78)=#REF!</f>
        <v>#REF!</v>
      </c>
      <c r="K78" t="e">
        <f>SUMIF('0910 Apr 13 BPBG'!$V$3:$AV$3,'Cross Check'!K$4,'0910 Apr 13 BPBG'!$V78:$AV78)=#REF!</f>
        <v>#REF!</v>
      </c>
      <c r="L78" t="e">
        <f>SUMIF('0910 Apr 13 BPBG'!$V$3:$AV$3,'Cross Check'!L$4,'0910 Apr 13 BPBG'!$V78:$AV78)=#REF!</f>
        <v>#REF!</v>
      </c>
      <c r="M78" t="e">
        <f>SUMIF('0910 Apr 13 BPBG'!$V$3:$AV$3,'Cross Check'!M$4,'0910 Apr 13 BPBG'!$V78:$AV78)=#REF!</f>
        <v>#REF!</v>
      </c>
      <c r="N78" t="e">
        <f>SUMIF('0910 Apr 13 BPBG'!$V$3:$AV$3,'Cross Check'!N$4,'0910 Apr 13 BPBG'!$V78:$AV78)=#REF!</f>
        <v>#REF!</v>
      </c>
      <c r="O78" t="e">
        <f>SUMIF('0910 Apr 13 BPBG'!$V$3:$AV$3,'Cross Check'!O$4,'0910 Apr 13 BPBG'!$V78:$AV78)=#REF!</f>
        <v>#REF!</v>
      </c>
      <c r="P78" t="e">
        <f>SUMIF('0910 Apr 13 BPBG'!$V$3:$AV$3,'Cross Check'!P$4,'0910 Apr 13 BPBG'!$V78:$AV78)=#REF!</f>
        <v>#REF!</v>
      </c>
      <c r="R78" s="4" t="b">
        <f>SUMIF('0910 Apr 13 BPBG'!$V$2:$AV$2,'Cross Check'!R$4,'0910 Apr 13 BPBG'!$V78:$AV78)='0910 Apr13 G'!C78</f>
        <v>1</v>
      </c>
      <c r="S78" s="4" t="b">
        <f>SUMIF('0910 Apr 13 BPBG'!$V$2:$AV$2,'Cross Check'!S$4,'0910 Apr 13 BPBG'!$V78:$AV78)='0910 Apr13 G'!D78</f>
        <v>0</v>
      </c>
      <c r="T78" s="4" t="b">
        <f>SUMIF('0910 Apr 13 BPBG'!$V$2:$AV$2,'Cross Check'!T$4,'0910 Apr 13 BPBG'!$V78:$AV78)='0910 Apr13 G'!E78</f>
        <v>0</v>
      </c>
      <c r="U78" s="4" t="b">
        <f>SUMIF('0910 Apr 13 BPBG'!$V$2:$AV$2,'Cross Check'!U$4,'0910 Apr 13 BPBG'!$V78:$AV78)='0910 Apr13 G'!F78</f>
        <v>0</v>
      </c>
      <c r="V78" s="4" t="b">
        <f>SUMIF('0910 Apr 13 BPBG'!$V$2:$AV$2,'Cross Check'!V$4,'0910 Apr 13 BPBG'!$V78:$AV78)='0910 Apr13 G'!G78</f>
        <v>0</v>
      </c>
      <c r="W78" s="4" t="b">
        <f>SUMIF('0910 Apr 13 BPBG'!$V$2:$AV$2,'Cross Check'!W$4,'0910 Apr 13 BPBG'!$V78:$AV78)='0910 Apr13 G'!H78</f>
        <v>0</v>
      </c>
      <c r="X78" s="4" t="b">
        <f>SUMIF('0910 Apr 13 BPBG'!$V$2:$AV$2,'Cross Check'!X$4,'0910 Apr 13 BPBG'!$V78:$AV78)='0910 Apr13 G'!I78</f>
        <v>0</v>
      </c>
      <c r="Y78" s="4" t="b">
        <f>SUMIF('0910 Apr 13 BPBG'!$V$2:$AV$2,'Cross Check'!Y$4,'0910 Apr 13 BPBG'!$V78:$AV78)='0910 Apr13 G'!J78</f>
        <v>0</v>
      </c>
      <c r="Z78" s="4" t="b">
        <f>SUMIF('0910 Apr 13 BPBG'!$V$2:$AV$2,'Cross Check'!Z$4,'0910 Apr 13 BPBG'!$V78:$AV78)='0910 Apr13 G'!K78</f>
        <v>0</v>
      </c>
      <c r="AA78" s="4" t="b">
        <f>SUMIF('0910 Apr 13 BPBG'!$V$2:$AV$2,'Cross Check'!AA$4,'0910 Apr 13 BPBG'!$V78:$AV78)='0910 Apr13 G'!L78</f>
        <v>0</v>
      </c>
      <c r="AB78" s="4" t="b">
        <f>SUMIF('0910 Apr 13 BPBG'!$V$2:$AV$2,'Cross Check'!AB$4,'0910 Apr 13 BPBG'!$V78:$AV78)='0910 Apr13 G'!M78</f>
        <v>0</v>
      </c>
      <c r="AC78" s="4" t="b">
        <f>SUMIF('0910 Apr 13 BPBG'!$V$2:$AV$2,'Cross Check'!AC$4,'0910 Apr 13 BPBG'!$V78:$AV78)='0910 Apr13 G'!N78</f>
        <v>0</v>
      </c>
      <c r="AD78" s="4" t="b">
        <f>SUMIF('0910 Apr 13 BPBG'!$V$2:$AV$2,'Cross Check'!AD$4,'0910 Apr 13 BPBG'!$V78:$AV78)='0910 Apr13 G'!O78</f>
        <v>0</v>
      </c>
      <c r="AE78" s="4" t="b">
        <f>SUMIF('0910 Apr 13 BPBG'!$V$2:$AV$2,'Cross Check'!AE$4,'0910 Apr 13 BPBG'!$V78:$AV78)='0910 Apr13 G'!P78</f>
        <v>0</v>
      </c>
      <c r="AG78" t="e">
        <f>#REF!=#REF!</f>
        <v>#REF!</v>
      </c>
      <c r="AH78" t="e">
        <f>#REF!=#REF!</f>
        <v>#REF!</v>
      </c>
      <c r="AI78" t="e">
        <f>#REF!=#REF!</f>
        <v>#REF!</v>
      </c>
      <c r="AJ78" t="e">
        <f>#REF!=#REF!</f>
        <v>#REF!</v>
      </c>
      <c r="AK78" s="40" t="e">
        <f>#REF!=#REF!</f>
        <v>#REF!</v>
      </c>
      <c r="AL78" t="e">
        <f>#REF!=#REF!</f>
        <v>#REF!</v>
      </c>
      <c r="AM78" t="e">
        <f>#REF!=#REF!</f>
        <v>#REF!</v>
      </c>
      <c r="AN78" t="e">
        <f>#REF!=#REF!</f>
        <v>#REF!</v>
      </c>
      <c r="AO78" t="e">
        <f>#REF!=#REF!</f>
        <v>#REF!</v>
      </c>
      <c r="AP78" t="e">
        <f>#REF!=#REF!</f>
        <v>#REF!</v>
      </c>
    </row>
  </sheetData>
  <sheetProtection sheet="1" objects="1" scenarios="1"/>
  <mergeCells count="4">
    <mergeCell ref="C3:E3"/>
    <mergeCell ref="G3:P3"/>
    <mergeCell ref="R3:AE3"/>
    <mergeCell ref="AG3:AP3"/>
  </mergeCells>
  <conditionalFormatting sqref="C5:AP78">
    <cfRule type="cellIs" priority="1" dxfId="2" operator="equal" stopIfTrue="1">
      <formula>FALSE</formula>
    </cfRule>
  </conditionalFormatting>
  <printOptions/>
  <pageMargins left="0.75" right="0.75" top="1" bottom="1" header="0.5" footer="0.5"/>
  <pageSetup horizontalDpi="300" verticalDpi="300" orientation="landscape" scale="73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K224"/>
  <sheetViews>
    <sheetView zoomScale="75" zoomScaleNormal="75" zoomScalePageLayoutView="0" workbookViewId="0" topLeftCell="A1">
      <selection activeCell="B9" sqref="B9"/>
    </sheetView>
  </sheetViews>
  <sheetFormatPr defaultColWidth="6.5546875" defaultRowHeight="15"/>
  <cols>
    <col min="1" max="1" width="16.4453125" style="15" customWidth="1"/>
    <col min="2" max="2" width="10.3359375" style="15" bestFit="1" customWidth="1"/>
    <col min="3" max="3" width="10.6640625" style="15" customWidth="1"/>
    <col min="4" max="4" width="10.10546875" style="15" bestFit="1" customWidth="1"/>
    <col min="5" max="5" width="13.21484375" style="15" bestFit="1" customWidth="1"/>
    <col min="6" max="6" width="10.10546875" style="15" bestFit="1" customWidth="1"/>
    <col min="7" max="8" width="13.21484375" style="15" bestFit="1" customWidth="1"/>
    <col min="9" max="9" width="10.3359375" style="15" bestFit="1" customWidth="1"/>
    <col min="10" max="10" width="9.3359375" style="15" customWidth="1"/>
    <col min="11" max="11" width="6.5546875" style="15" customWidth="1"/>
    <col min="12" max="12" width="14.4453125" style="15" bestFit="1" customWidth="1"/>
    <col min="13" max="13" width="0.671875" style="15" customWidth="1"/>
    <col min="14" max="14" width="9.3359375" style="15" bestFit="1" customWidth="1"/>
    <col min="15" max="15" width="6.5546875" style="15" customWidth="1"/>
    <col min="16" max="16" width="9.6640625" style="15" bestFit="1" customWidth="1"/>
    <col min="17" max="17" width="6.5546875" style="15" customWidth="1"/>
    <col min="18" max="18" width="9.6640625" style="15" bestFit="1" customWidth="1"/>
    <col min="19" max="19" width="7.77734375" style="15" bestFit="1" customWidth="1"/>
    <col min="20" max="16384" width="6.5546875" style="15" customWidth="1"/>
  </cols>
  <sheetData>
    <row r="1" ht="13.5" customHeight="1">
      <c r="H1" s="16"/>
    </row>
    <row r="2" ht="13.5" customHeight="1">
      <c r="H2" s="17"/>
    </row>
    <row r="3" spans="1:10" ht="13.5" customHeight="1">
      <c r="A3" s="121" t="s">
        <v>210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2" customHeight="1">
      <c r="A4" s="121" t="str">
        <f>Cover!A22</f>
        <v>2009-10 Projected Student Enrollments (FTEs) for Florida School Districts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" customHeight="1">
      <c r="A5" s="121" t="str">
        <f>Cover!A23</f>
        <v>Compared with FTEs for 2006-07 Final, 2007-08 Final, 2008-09 4th Calc, and 2009-10 Feb 23 Forecast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" customHeight="1">
      <c r="A6" s="121" t="s">
        <v>88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4.25" customHeight="1">
      <c r="A7" s="120">
        <f>Cover!A12</f>
        <v>39916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3.5" customHeight="1">
      <c r="A8" s="19"/>
      <c r="B8" s="100" t="s">
        <v>239</v>
      </c>
      <c r="C8" s="101" t="s">
        <v>240</v>
      </c>
      <c r="D8" s="101"/>
      <c r="E8" s="101" t="s">
        <v>241</v>
      </c>
      <c r="F8" s="101"/>
      <c r="G8" s="102" t="s">
        <v>243</v>
      </c>
      <c r="H8" s="102" t="s">
        <v>242</v>
      </c>
      <c r="I8" s="101"/>
      <c r="J8" s="101"/>
    </row>
    <row r="9" spans="2:10" ht="12.75" customHeight="1">
      <c r="B9" s="18"/>
      <c r="C9" s="21"/>
      <c r="D9" s="18"/>
      <c r="E9" s="22"/>
      <c r="F9" s="18"/>
      <c r="G9" s="18"/>
      <c r="H9" s="18"/>
      <c r="I9" s="18"/>
      <c r="J9" s="18"/>
    </row>
    <row r="10" spans="1:10" ht="14.25" customHeight="1">
      <c r="A10" s="19"/>
      <c r="B10" s="23"/>
      <c r="C10" s="24"/>
      <c r="D10" s="23"/>
      <c r="E10" s="23"/>
      <c r="F10" s="23"/>
      <c r="I10" s="23"/>
      <c r="J10" s="23"/>
    </row>
    <row r="11" spans="2:10" ht="12.75" customHeight="1">
      <c r="B11" s="18"/>
      <c r="C11" s="21"/>
      <c r="D11" s="18"/>
      <c r="E11" s="18"/>
      <c r="F11" s="18"/>
      <c r="H11" s="18"/>
      <c r="I11" s="18"/>
      <c r="J11" s="18"/>
    </row>
    <row r="12" spans="2:10" ht="12.75" customHeight="1">
      <c r="B12" s="18"/>
      <c r="C12" s="21"/>
      <c r="D12" s="18"/>
      <c r="E12" s="18"/>
      <c r="F12" s="18"/>
      <c r="G12" s="25" t="s">
        <v>238</v>
      </c>
      <c r="H12" s="18" t="s">
        <v>238</v>
      </c>
      <c r="I12" s="18"/>
      <c r="J12" s="18"/>
    </row>
    <row r="13" spans="2:10" ht="15" customHeight="1">
      <c r="B13" s="18" t="s">
        <v>104</v>
      </c>
      <c r="C13" s="18" t="s">
        <v>190</v>
      </c>
      <c r="D13" s="22" t="s">
        <v>89</v>
      </c>
      <c r="E13" s="18" t="s">
        <v>230</v>
      </c>
      <c r="F13" s="22" t="s">
        <v>89</v>
      </c>
      <c r="G13" s="25" t="s">
        <v>195</v>
      </c>
      <c r="H13" s="18" t="s">
        <v>90</v>
      </c>
      <c r="I13" s="22" t="s">
        <v>89</v>
      </c>
      <c r="J13" s="18" t="s">
        <v>91</v>
      </c>
    </row>
    <row r="14" spans="2:10" ht="15" customHeight="1">
      <c r="B14" s="18" t="s">
        <v>92</v>
      </c>
      <c r="C14" s="18" t="s">
        <v>92</v>
      </c>
      <c r="D14" s="18" t="s">
        <v>93</v>
      </c>
      <c r="E14" s="26" t="s">
        <v>193</v>
      </c>
      <c r="F14" s="18" t="s">
        <v>94</v>
      </c>
      <c r="G14" s="26">
        <v>39867</v>
      </c>
      <c r="H14" s="26">
        <f>A7</f>
        <v>39916</v>
      </c>
      <c r="I14" s="18" t="s">
        <v>95</v>
      </c>
      <c r="J14" s="18" t="s">
        <v>96</v>
      </c>
    </row>
    <row r="15" spans="2:10" ht="12" customHeight="1">
      <c r="B15" s="43">
        <v>1</v>
      </c>
      <c r="C15" s="44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</row>
    <row r="16" spans="1:19" ht="13.5" customHeight="1">
      <c r="A16" s="19" t="s">
        <v>245</v>
      </c>
      <c r="C16" s="23"/>
      <c r="F16" s="23"/>
      <c r="G16" s="27"/>
      <c r="I16" s="23"/>
      <c r="L16" s="19"/>
      <c r="O16" s="102" t="s">
        <v>248</v>
      </c>
      <c r="P16" s="102"/>
      <c r="Q16" s="102"/>
      <c r="R16" s="100"/>
      <c r="S16" s="102" t="s">
        <v>247</v>
      </c>
    </row>
    <row r="17" spans="1:219" ht="13.5" customHeight="1">
      <c r="A17" s="19" t="s">
        <v>244</v>
      </c>
      <c r="B17" s="52">
        <f ca="1">INDIRECT(ADDRESS(S17,O17,1,,$B$8))</f>
        <v>603364.26</v>
      </c>
      <c r="C17" s="52">
        <f ca="1">INDIRECT(ADDRESS(S17,O17,1,,$C$8))</f>
        <v>603566.3</v>
      </c>
      <c r="D17" s="52">
        <f aca="true" t="shared" si="0" ref="D17:D24">+C17-B17</f>
        <v>202.04000000003725</v>
      </c>
      <c r="E17" s="52">
        <f ca="1">INDIRECT(ADDRESS(S17,O17,1,,$E$8))</f>
        <v>590070.02</v>
      </c>
      <c r="F17" s="52">
        <f>+E17-C17</f>
        <v>-13496.280000000028</v>
      </c>
      <c r="G17" s="52">
        <f ca="1">INDIRECT(ADDRESS(S17,O17,1,,$G$8))</f>
        <v>584975.75</v>
      </c>
      <c r="H17" s="52">
        <f ca="1">INDIRECT(ADDRESS(S17,O17,1,,$H$8))</f>
        <v>585011.75</v>
      </c>
      <c r="I17" s="52">
        <f>+H17-E17</f>
        <v>-5058.270000000019</v>
      </c>
      <c r="J17" s="52">
        <f aca="true" t="shared" si="1" ref="J17:J27">H17-G17</f>
        <v>36</v>
      </c>
      <c r="K17" s="18"/>
      <c r="L17" s="19"/>
      <c r="M17" s="23"/>
      <c r="N17" s="29"/>
      <c r="O17" s="103">
        <v>3</v>
      </c>
      <c r="P17" s="104"/>
      <c r="Q17" s="100"/>
      <c r="R17" s="104"/>
      <c r="S17" s="105">
        <v>80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</row>
    <row r="18" spans="1:19" ht="13.5" customHeight="1">
      <c r="A18" s="45" t="s">
        <v>102</v>
      </c>
      <c r="B18" s="52">
        <f ca="1">INDIRECT(ADDRESS(S18,O18,1,,$B$8))</f>
        <v>733827.58</v>
      </c>
      <c r="C18" s="52">
        <f ca="1">INDIRECT(ADDRESS(S18,O18,1,,$C$8))</f>
        <v>727253.14</v>
      </c>
      <c r="D18" s="52">
        <f t="shared" si="0"/>
        <v>-6574.439999999944</v>
      </c>
      <c r="E18" s="52">
        <f ca="1">INDIRECT(ADDRESS(S18,O18,1,,$E$8))</f>
        <v>733551.87</v>
      </c>
      <c r="F18" s="52">
        <f>+E18-C18</f>
        <v>6298.729999999981</v>
      </c>
      <c r="G18" s="52">
        <f ca="1">INDIRECT(ADDRESS(S18,O18,1,,$G$8))</f>
        <v>726026.73</v>
      </c>
      <c r="H18" s="52">
        <f ca="1">INDIRECT(ADDRESS(S18,O18,1,,$H$8))</f>
        <v>726055.51</v>
      </c>
      <c r="I18" s="52">
        <f>+H18-E18</f>
        <v>-7496.359999999986</v>
      </c>
      <c r="J18" s="52">
        <f t="shared" si="1"/>
        <v>28.78000000002794</v>
      </c>
      <c r="K18" s="18"/>
      <c r="L18" s="19"/>
      <c r="N18" s="29"/>
      <c r="O18" s="103">
        <v>4</v>
      </c>
      <c r="P18" s="106"/>
      <c r="Q18" s="102"/>
      <c r="R18" s="106"/>
      <c r="S18" s="107">
        <v>80</v>
      </c>
    </row>
    <row r="19" spans="1:19" ht="13.5" customHeight="1">
      <c r="A19" s="45" t="s">
        <v>103</v>
      </c>
      <c r="B19" s="52">
        <f ca="1">INDIRECT(ADDRESS(S19,O19,1,,$B$8))</f>
        <v>544225.73</v>
      </c>
      <c r="C19" s="52">
        <f ca="1">INDIRECT(ADDRESS(S19,O19,1,,$C$8))</f>
        <v>547304.95</v>
      </c>
      <c r="D19" s="52">
        <f t="shared" si="0"/>
        <v>3079.219999999972</v>
      </c>
      <c r="E19" s="52">
        <f ca="1">INDIRECT(ADDRESS(S19,O19,1,,$E$8))</f>
        <v>546108.52</v>
      </c>
      <c r="F19" s="52">
        <f>+E19-C19</f>
        <v>-1196.4299999999348</v>
      </c>
      <c r="G19" s="52">
        <f ca="1">INDIRECT(ADDRESS(S19,O19,1,,$G$8))</f>
        <v>545076.74</v>
      </c>
      <c r="H19" s="52">
        <f ca="1">INDIRECT(ADDRESS(S19,O19,1,,$H$8))</f>
        <v>545063.69</v>
      </c>
      <c r="I19" s="52">
        <f>+H19-E19</f>
        <v>-1044.8300000000745</v>
      </c>
      <c r="J19" s="52">
        <f t="shared" si="1"/>
        <v>-13.050000000046566</v>
      </c>
      <c r="K19" s="18"/>
      <c r="L19" s="19"/>
      <c r="N19" s="29"/>
      <c r="O19" s="103">
        <v>5</v>
      </c>
      <c r="P19" s="106"/>
      <c r="Q19" s="102"/>
      <c r="R19" s="106"/>
      <c r="S19" s="107">
        <v>80</v>
      </c>
    </row>
    <row r="20" spans="1:19" ht="13.5" customHeight="1">
      <c r="A20" s="41" t="s">
        <v>252</v>
      </c>
      <c r="B20" s="53">
        <f>SUM(B17:B19)</f>
        <v>1881417.5699999998</v>
      </c>
      <c r="C20" s="53">
        <f>SUM(C17:C19)</f>
        <v>1878124.39</v>
      </c>
      <c r="D20" s="54">
        <f>C20-B20</f>
        <v>-3293.179999999935</v>
      </c>
      <c r="E20" s="54">
        <f>SUM(E17:E19)</f>
        <v>1869730.4100000001</v>
      </c>
      <c r="F20" s="54">
        <f>+E20-C20</f>
        <v>-8393.979999999749</v>
      </c>
      <c r="G20" s="54">
        <f>SUM(G17:G19)</f>
        <v>1856079.22</v>
      </c>
      <c r="H20" s="54">
        <f>SUM(H17:H19)</f>
        <v>1856130.95</v>
      </c>
      <c r="I20" s="54">
        <f>+H20-E20</f>
        <v>-13599.460000000196</v>
      </c>
      <c r="J20" s="54">
        <f t="shared" si="1"/>
        <v>51.72999999998137</v>
      </c>
      <c r="K20" s="18"/>
      <c r="L20" s="19"/>
      <c r="O20" s="103"/>
      <c r="P20" s="106"/>
      <c r="Q20" s="102"/>
      <c r="R20" s="106"/>
      <c r="S20" s="107"/>
    </row>
    <row r="21" spans="1:19" ht="13.5" customHeight="1">
      <c r="A21" s="19"/>
      <c r="B21" s="55"/>
      <c r="C21" s="55"/>
      <c r="D21" s="52"/>
      <c r="E21" s="52"/>
      <c r="F21" s="52"/>
      <c r="G21" s="52"/>
      <c r="H21" s="52"/>
      <c r="I21" s="52"/>
      <c r="J21" s="52"/>
      <c r="K21" s="18"/>
      <c r="L21" s="19"/>
      <c r="O21" s="103"/>
      <c r="P21" s="106"/>
      <c r="Q21" s="102"/>
      <c r="R21" s="106"/>
      <c r="S21" s="107"/>
    </row>
    <row r="22" spans="1:19" ht="13.5" customHeight="1">
      <c r="A22" s="19" t="s">
        <v>246</v>
      </c>
      <c r="B22" s="52">
        <f ca="1">INDIRECT(ADDRESS(S22,O22,1,,$B$8))</f>
        <v>140968.33</v>
      </c>
      <c r="C22" s="52">
        <f ca="1">INDIRECT(ADDRESS(S22,O22,1,,$C$8))</f>
        <v>138818.5</v>
      </c>
      <c r="D22" s="52">
        <f t="shared" si="0"/>
        <v>-2149.829999999987</v>
      </c>
      <c r="E22" s="52">
        <f ca="1">INDIRECT(ADDRESS(S22,O22,1,,$E$8))</f>
        <v>139265.3</v>
      </c>
      <c r="F22" s="52">
        <f>+E22-C22</f>
        <v>446.79999999998836</v>
      </c>
      <c r="G22" s="52">
        <f ca="1">INDIRECT(ADDRESS(S22,O22,1,,$G$8))</f>
        <v>138734.67</v>
      </c>
      <c r="H22" s="52">
        <f ca="1">INDIRECT(ADDRESS(S22,O22,1,,$H$8))</f>
        <v>138734.67</v>
      </c>
      <c r="I22" s="52">
        <f>+H22-E22</f>
        <v>-530.6299999999756</v>
      </c>
      <c r="J22" s="52">
        <f t="shared" si="1"/>
        <v>0</v>
      </c>
      <c r="K22" s="18"/>
      <c r="L22" s="19"/>
      <c r="N22" s="29"/>
      <c r="O22" s="103">
        <v>6</v>
      </c>
      <c r="P22" s="106"/>
      <c r="Q22" s="102"/>
      <c r="R22" s="106"/>
      <c r="S22" s="107">
        <v>80</v>
      </c>
    </row>
    <row r="23" spans="1:19" ht="13.5" customHeight="1">
      <c r="A23" s="45" t="s">
        <v>111</v>
      </c>
      <c r="B23" s="52">
        <f ca="1">INDIRECT(ADDRESS(S23,O23,1,,$B$8))</f>
        <v>220461.3</v>
      </c>
      <c r="C23" s="52">
        <f ca="1">INDIRECT(ADDRESS(S23,O23,1,,$C$8))</f>
        <v>217567.99</v>
      </c>
      <c r="D23" s="52">
        <f t="shared" si="0"/>
        <v>-2893.3099999999977</v>
      </c>
      <c r="E23" s="52">
        <f ca="1">INDIRECT(ADDRESS(S23,O23,1,,$E$8))</f>
        <v>219251.65</v>
      </c>
      <c r="F23" s="52">
        <f>+E23-C23</f>
        <v>1683.6600000000035</v>
      </c>
      <c r="G23" s="52">
        <f ca="1">INDIRECT(ADDRESS(S23,O23,1,,$G$8))</f>
        <v>218879.91</v>
      </c>
      <c r="H23" s="52">
        <f ca="1">INDIRECT(ADDRESS(S23,O23,1,,$H$8))</f>
        <v>218878.55</v>
      </c>
      <c r="I23" s="52">
        <f>+H23-E23</f>
        <v>-373.1000000000058</v>
      </c>
      <c r="J23" s="52">
        <f t="shared" si="1"/>
        <v>-1.360000000015134</v>
      </c>
      <c r="K23" s="18"/>
      <c r="L23" s="19"/>
      <c r="N23" s="29"/>
      <c r="O23" s="103">
        <v>7</v>
      </c>
      <c r="P23" s="106"/>
      <c r="Q23" s="102"/>
      <c r="R23" s="106"/>
      <c r="S23" s="107">
        <v>80</v>
      </c>
    </row>
    <row r="24" spans="1:19" ht="13.5" customHeight="1">
      <c r="A24" s="19" t="s">
        <v>112</v>
      </c>
      <c r="B24" s="52">
        <f ca="1">INDIRECT(ADDRESS(S24,O24,1,,$B$8))</f>
        <v>135758.01</v>
      </c>
      <c r="C24" s="52">
        <f ca="1">INDIRECT(ADDRESS(S24,O24,1,,$C$8))</f>
        <v>137302.01</v>
      </c>
      <c r="D24" s="52">
        <f t="shared" si="0"/>
        <v>1544</v>
      </c>
      <c r="E24" s="52">
        <f ca="1">INDIRECT(ADDRESS(S24,O24,1,,$E$8))</f>
        <v>132951.14</v>
      </c>
      <c r="F24" s="52">
        <f>+E24-C24</f>
        <v>-4350.869999999995</v>
      </c>
      <c r="G24" s="52">
        <f ca="1">INDIRECT(ADDRESS(S24,O24,1,,$G$8))</f>
        <v>132005.31</v>
      </c>
      <c r="H24" s="52">
        <f ca="1">INDIRECT(ADDRESS(S24,O24,1,,$H$8))</f>
        <v>132012.17</v>
      </c>
      <c r="I24" s="52">
        <f>+H24-E24</f>
        <v>-938.9700000000012</v>
      </c>
      <c r="J24" s="52">
        <f t="shared" si="1"/>
        <v>6.860000000015134</v>
      </c>
      <c r="K24" s="18"/>
      <c r="L24" s="19"/>
      <c r="N24" s="29"/>
      <c r="O24" s="103">
        <v>8</v>
      </c>
      <c r="P24" s="106"/>
      <c r="Q24" s="102"/>
      <c r="R24" s="106"/>
      <c r="S24" s="107">
        <v>80</v>
      </c>
    </row>
    <row r="25" spans="1:19" ht="13.5" customHeight="1">
      <c r="A25" s="41" t="s">
        <v>251</v>
      </c>
      <c r="B25" s="53">
        <f>SUM(B22:B24)</f>
        <v>497187.64</v>
      </c>
      <c r="C25" s="53">
        <f>SUM(C22:C24)</f>
        <v>493688.5</v>
      </c>
      <c r="D25" s="54">
        <f>C25-B25</f>
        <v>-3499.140000000014</v>
      </c>
      <c r="E25" s="54">
        <f>SUM(E22:E24)</f>
        <v>491468.08999999997</v>
      </c>
      <c r="F25" s="54">
        <f>+E25-C25</f>
        <v>-2220.4100000000326</v>
      </c>
      <c r="G25" s="54">
        <f>SUM(G22:G24)</f>
        <v>489619.89</v>
      </c>
      <c r="H25" s="54">
        <f>SUM(H22:H24)</f>
        <v>489625.39</v>
      </c>
      <c r="I25" s="54">
        <f>+H25-E25</f>
        <v>-1842.6999999999534</v>
      </c>
      <c r="J25" s="54">
        <f t="shared" si="1"/>
        <v>5.5</v>
      </c>
      <c r="K25" s="18"/>
      <c r="L25" s="19"/>
      <c r="O25" s="103"/>
      <c r="P25" s="106"/>
      <c r="Q25" s="102"/>
      <c r="R25" s="106"/>
      <c r="S25" s="107"/>
    </row>
    <row r="26" spans="1:19" ht="13.5" customHeight="1">
      <c r="A26" s="19"/>
      <c r="B26" s="55"/>
      <c r="C26" s="55"/>
      <c r="D26" s="52"/>
      <c r="E26" s="52"/>
      <c r="F26" s="52"/>
      <c r="G26" s="52"/>
      <c r="H26" s="52"/>
      <c r="I26" s="52"/>
      <c r="J26" s="52"/>
      <c r="K26" s="18"/>
      <c r="L26" s="19"/>
      <c r="O26" s="103"/>
      <c r="P26" s="106"/>
      <c r="Q26" s="102"/>
      <c r="R26" s="106"/>
      <c r="S26" s="107"/>
    </row>
    <row r="27" spans="1:19" ht="13.5" customHeight="1">
      <c r="A27" s="41" t="s">
        <v>249</v>
      </c>
      <c r="B27" s="53">
        <f>B20+B25</f>
        <v>2378605.21</v>
      </c>
      <c r="C27" s="53">
        <f>C20+C25</f>
        <v>2371812.8899999997</v>
      </c>
      <c r="D27" s="54">
        <f>C27-B27</f>
        <v>-6792.320000000298</v>
      </c>
      <c r="E27" s="54">
        <f>E20+E25</f>
        <v>2361198.5</v>
      </c>
      <c r="F27" s="54">
        <f>+E27-C27</f>
        <v>-10614.389999999665</v>
      </c>
      <c r="G27" s="54">
        <f>G20+G25</f>
        <v>2345699.11</v>
      </c>
      <c r="H27" s="54">
        <f>H20+H25</f>
        <v>2345756.34</v>
      </c>
      <c r="I27" s="54">
        <f>+H27-E27</f>
        <v>-15442.160000000149</v>
      </c>
      <c r="J27" s="54">
        <f t="shared" si="1"/>
        <v>57.22999999998137</v>
      </c>
      <c r="K27" s="18"/>
      <c r="L27" s="19"/>
      <c r="O27" s="103"/>
      <c r="P27" s="106"/>
      <c r="Q27" s="102"/>
      <c r="R27" s="106"/>
      <c r="S27" s="107"/>
    </row>
    <row r="28" spans="2:19" ht="12" customHeight="1">
      <c r="B28" s="52"/>
      <c r="C28" s="52"/>
      <c r="D28" s="52"/>
      <c r="E28" s="52"/>
      <c r="F28" s="52"/>
      <c r="G28" s="52"/>
      <c r="H28" s="52"/>
      <c r="I28" s="52"/>
      <c r="J28" s="52"/>
      <c r="K28" s="18"/>
      <c r="O28" s="108"/>
      <c r="P28" s="102"/>
      <c r="Q28" s="102"/>
      <c r="R28" s="106"/>
      <c r="S28" s="107"/>
    </row>
    <row r="29" spans="1:19" ht="13.5" customHeight="1">
      <c r="A29" s="19" t="s">
        <v>97</v>
      </c>
      <c r="B29" s="52">
        <f ca="1">INDIRECT(ADDRESS(S29,O29,1,,$B$8))</f>
        <v>159019.17</v>
      </c>
      <c r="C29" s="52">
        <f ca="1">INDIRECT(ADDRESS(S29,O29,1,,$C$8))</f>
        <v>158749.75</v>
      </c>
      <c r="D29" s="52">
        <f>+C29-B29</f>
        <v>-269.4200000000128</v>
      </c>
      <c r="E29" s="52">
        <f ca="1">INDIRECT(ADDRESS(S29,O29,1,,$E$8))</f>
        <v>157454.21</v>
      </c>
      <c r="F29" s="52">
        <f>+E29-C29</f>
        <v>-1295.5400000000081</v>
      </c>
      <c r="G29" s="52">
        <f ca="1">INDIRECT(ADDRESS(S29,O29,1,,$G$8))</f>
        <v>163110.13</v>
      </c>
      <c r="H29" s="52">
        <f ca="1">INDIRECT(ADDRESS(S29,O29,1,,$H$8))</f>
        <v>163110.13</v>
      </c>
      <c r="I29" s="52">
        <f>+H29-E29</f>
        <v>5655.920000000013</v>
      </c>
      <c r="J29" s="52">
        <f>H29-G29</f>
        <v>0</v>
      </c>
      <c r="K29" s="18"/>
      <c r="L29" s="19"/>
      <c r="N29" s="29"/>
      <c r="O29" s="103">
        <v>9</v>
      </c>
      <c r="P29" s="106"/>
      <c r="Q29" s="102"/>
      <c r="R29" s="106"/>
      <c r="S29" s="107">
        <v>80</v>
      </c>
    </row>
    <row r="30" spans="2:19" ht="12" customHeight="1">
      <c r="B30" s="52"/>
      <c r="C30" s="52"/>
      <c r="D30" s="52"/>
      <c r="E30" s="52"/>
      <c r="F30" s="52"/>
      <c r="G30" s="52"/>
      <c r="H30" s="52"/>
      <c r="I30" s="52"/>
      <c r="J30" s="52"/>
      <c r="K30" s="18"/>
      <c r="O30" s="108"/>
      <c r="P30" s="102"/>
      <c r="Q30" s="102"/>
      <c r="R30" s="106"/>
      <c r="S30" s="107"/>
    </row>
    <row r="31" spans="1:19" ht="13.5" customHeight="1">
      <c r="A31" s="19" t="s">
        <v>98</v>
      </c>
      <c r="B31" s="52"/>
      <c r="C31" s="52"/>
      <c r="D31" s="52"/>
      <c r="E31" s="52"/>
      <c r="F31" s="52"/>
      <c r="G31" s="52"/>
      <c r="H31" s="52"/>
      <c r="I31" s="52"/>
      <c r="J31" s="52"/>
      <c r="K31" s="18"/>
      <c r="L31" s="19"/>
      <c r="O31" s="103"/>
      <c r="P31" s="102"/>
      <c r="Q31" s="102"/>
      <c r="R31" s="106"/>
      <c r="S31" s="107"/>
    </row>
    <row r="32" spans="1:19" ht="13.5" customHeight="1">
      <c r="A32" s="31" t="s">
        <v>255</v>
      </c>
      <c r="B32" s="52">
        <f ca="1">INDIRECT(ADDRESS(S32,O32,1,,$B$8))</f>
        <v>19147.37</v>
      </c>
      <c r="C32" s="72">
        <f ca="1">INDIRECT(ADDRESS(S32,O32,1,,$C$8))</f>
        <v>19397.66</v>
      </c>
      <c r="D32" s="52">
        <f>+C32-B32</f>
        <v>250.29000000000087</v>
      </c>
      <c r="E32" s="52">
        <f ca="1">INDIRECT(ADDRESS(S32,O32,1,,$E$8))</f>
        <v>20347.71</v>
      </c>
      <c r="F32" s="52">
        <f>+E32-C32</f>
        <v>950.0499999999993</v>
      </c>
      <c r="G32" s="52">
        <f ca="1">INDIRECT(ADDRESS(S32,O32,1,,$G$8))</f>
        <v>20481.9</v>
      </c>
      <c r="H32" s="52">
        <f ca="1">INDIRECT(ADDRESS(S32,O32,1,,$H$8))</f>
        <v>20481.9</v>
      </c>
      <c r="I32" s="52">
        <f>+H32-E32</f>
        <v>134.19000000000233</v>
      </c>
      <c r="J32" s="52">
        <f>H32-G32</f>
        <v>0</v>
      </c>
      <c r="K32" s="18"/>
      <c r="L32" s="31"/>
      <c r="N32" s="29"/>
      <c r="O32" s="103">
        <v>10</v>
      </c>
      <c r="P32" s="102"/>
      <c r="Q32" s="102"/>
      <c r="R32" s="106"/>
      <c r="S32" s="107">
        <v>80</v>
      </c>
    </row>
    <row r="33" spans="1:19" ht="13.5" customHeight="1">
      <c r="A33" s="31" t="s">
        <v>256</v>
      </c>
      <c r="B33" s="52">
        <f ca="1">INDIRECT(ADDRESS(S33,O33,1,,$B$8))</f>
        <v>6065.41</v>
      </c>
      <c r="C33" s="72">
        <f ca="1">INDIRECT(ADDRESS(S33,O33,1,,$C$8))</f>
        <v>6034.58</v>
      </c>
      <c r="D33" s="52">
        <f>+C33-B33</f>
        <v>-30.829999999999927</v>
      </c>
      <c r="E33" s="52">
        <f ca="1">INDIRECT(ADDRESS(S33,O33,1,,$E$8))</f>
        <v>6017.32</v>
      </c>
      <c r="F33" s="52">
        <f>+E33-C33</f>
        <v>-17.26000000000022</v>
      </c>
      <c r="G33" s="52">
        <f ca="1">INDIRECT(ADDRESS(S33,O33,1,,$G$8))</f>
        <v>6118.41</v>
      </c>
      <c r="H33" s="52">
        <f ca="1">INDIRECT(ADDRESS(S33,O33,1,,$H$8))</f>
        <v>6118.41</v>
      </c>
      <c r="I33" s="52">
        <f>+H33-E33</f>
        <v>101.09000000000015</v>
      </c>
      <c r="J33" s="52">
        <f>H33-G33</f>
        <v>0</v>
      </c>
      <c r="K33" s="18"/>
      <c r="L33" s="31"/>
      <c r="N33" s="29"/>
      <c r="O33" s="103">
        <v>11</v>
      </c>
      <c r="P33" s="102"/>
      <c r="Q33" s="102"/>
      <c r="R33" s="106"/>
      <c r="S33" s="107">
        <v>80</v>
      </c>
    </row>
    <row r="34" spans="1:19" ht="13.5" customHeight="1">
      <c r="A34" s="41" t="s">
        <v>250</v>
      </c>
      <c r="B34" s="53">
        <f>SUM(B32+B33)</f>
        <v>25212.78</v>
      </c>
      <c r="C34" s="53">
        <f>SUM(C32+C33)</f>
        <v>25432.239999999998</v>
      </c>
      <c r="D34" s="54">
        <f>C34-B34</f>
        <v>219.45999999999913</v>
      </c>
      <c r="E34" s="54">
        <f>SUM(E32+E33)</f>
        <v>26365.03</v>
      </c>
      <c r="F34" s="54">
        <f>+E34-C34</f>
        <v>932.7900000000009</v>
      </c>
      <c r="G34" s="54">
        <f>SUM(G32:G33)</f>
        <v>26600.31</v>
      </c>
      <c r="H34" s="54">
        <f>SUM(H32:H33)</f>
        <v>26600.31</v>
      </c>
      <c r="I34" s="54">
        <f>+H34-E34</f>
        <v>235.28000000000247</v>
      </c>
      <c r="J34" s="54">
        <f>H34-G34</f>
        <v>0</v>
      </c>
      <c r="K34" s="18"/>
      <c r="L34" s="31"/>
      <c r="O34" s="108"/>
      <c r="P34" s="102"/>
      <c r="Q34" s="102"/>
      <c r="R34" s="102"/>
      <c r="S34" s="107"/>
    </row>
    <row r="35" spans="2:19" ht="12" customHeight="1">
      <c r="B35" s="52"/>
      <c r="C35" s="52"/>
      <c r="D35" s="52"/>
      <c r="E35" s="52"/>
      <c r="F35" s="52"/>
      <c r="G35" s="52"/>
      <c r="H35" s="52"/>
      <c r="I35" s="52"/>
      <c r="J35" s="52"/>
      <c r="K35" s="18"/>
      <c r="L35" s="31"/>
      <c r="N35" s="29"/>
      <c r="O35" s="108"/>
      <c r="P35" s="106"/>
      <c r="Q35" s="102"/>
      <c r="R35" s="102"/>
      <c r="S35" s="107"/>
    </row>
    <row r="36" spans="1:19" ht="28.5" customHeight="1">
      <c r="A36" s="56" t="s">
        <v>253</v>
      </c>
      <c r="B36" s="109">
        <f>B25+B34</f>
        <v>522400.42000000004</v>
      </c>
      <c r="C36" s="109">
        <f>C25+C34</f>
        <v>519120.74</v>
      </c>
      <c r="D36" s="110">
        <f>+C36-B36</f>
        <v>-3279.680000000051</v>
      </c>
      <c r="E36" s="110">
        <f>E25+E34</f>
        <v>517833.12</v>
      </c>
      <c r="F36" s="110">
        <f>+E36-C36</f>
        <v>-1287.6199999999953</v>
      </c>
      <c r="G36" s="110">
        <f>+G25+G34</f>
        <v>516220.2</v>
      </c>
      <c r="H36" s="110">
        <f>+H25+H34</f>
        <v>516225.7</v>
      </c>
      <c r="I36" s="110">
        <f>+H36-E36</f>
        <v>-1607.4199999999837</v>
      </c>
      <c r="J36" s="110">
        <f>H36-G36</f>
        <v>5.5</v>
      </c>
      <c r="K36" s="18"/>
      <c r="L36" s="31"/>
      <c r="N36" s="29"/>
      <c r="O36" s="108"/>
      <c r="P36" s="106"/>
      <c r="Q36" s="102"/>
      <c r="R36" s="102"/>
      <c r="S36" s="107"/>
    </row>
    <row r="37" spans="2:19" ht="12" customHeight="1">
      <c r="B37" s="52"/>
      <c r="C37" s="52"/>
      <c r="D37" s="52"/>
      <c r="E37" s="52"/>
      <c r="F37" s="52"/>
      <c r="G37" s="52"/>
      <c r="H37" s="52"/>
      <c r="I37" s="52"/>
      <c r="J37" s="52"/>
      <c r="K37" s="18"/>
      <c r="N37" s="29"/>
      <c r="O37" s="108"/>
      <c r="P37" s="106"/>
      <c r="Q37" s="102"/>
      <c r="R37" s="102"/>
      <c r="S37" s="107"/>
    </row>
    <row r="38" spans="1:19" ht="13.5" customHeight="1">
      <c r="A38" s="19" t="s">
        <v>107</v>
      </c>
      <c r="B38" s="52">
        <f ca="1">INDIRECT(ADDRESS(S38,O38,1,,$B$8))</f>
        <v>75493.94</v>
      </c>
      <c r="C38" s="52">
        <f ca="1">INDIRECT(ADDRESS(S38,O38,1,,$C$8))</f>
        <v>75282.22</v>
      </c>
      <c r="D38" s="52">
        <f>+C38-B38</f>
        <v>-211.72000000000116</v>
      </c>
      <c r="E38" s="52">
        <f ca="1">INDIRECT(ADDRESS(S38,O38,1,,$E$8))</f>
        <v>72988.72</v>
      </c>
      <c r="F38" s="52">
        <f>E38-C38</f>
        <v>-2293.5</v>
      </c>
      <c r="G38" s="52">
        <f ca="1">INDIRECT(ADDRESS(S38,O38,1,,$G$8))</f>
        <v>72525.62</v>
      </c>
      <c r="H38" s="52">
        <f ca="1">INDIRECT(ADDRESS(S38,O38,1,,$H$8))</f>
        <v>72539.95</v>
      </c>
      <c r="I38" s="52">
        <f>+H38-E38</f>
        <v>-448.7700000000041</v>
      </c>
      <c r="J38" s="52">
        <f>H38-G38</f>
        <v>14.330000000001746</v>
      </c>
      <c r="K38" s="18"/>
      <c r="O38" s="103">
        <v>12</v>
      </c>
      <c r="P38" s="102"/>
      <c r="Q38" s="102"/>
      <c r="R38" s="102"/>
      <c r="S38" s="107">
        <v>80</v>
      </c>
    </row>
    <row r="39" spans="2:19" ht="12" customHeight="1">
      <c r="B39" s="52"/>
      <c r="C39" s="52"/>
      <c r="D39" s="52"/>
      <c r="E39" s="52"/>
      <c r="F39" s="52"/>
      <c r="G39" s="52"/>
      <c r="H39" s="52"/>
      <c r="I39" s="52"/>
      <c r="J39" s="52"/>
      <c r="N39" s="29"/>
      <c r="P39" s="29"/>
      <c r="S39" s="29"/>
    </row>
    <row r="40" spans="1:10" ht="13.5" customHeight="1">
      <c r="A40" s="42" t="s">
        <v>254</v>
      </c>
      <c r="B40" s="53">
        <f>B29+B34+B38</f>
        <v>259725.89</v>
      </c>
      <c r="C40" s="53">
        <f>C29+C34+C38</f>
        <v>259464.21</v>
      </c>
      <c r="D40" s="54">
        <f>C40-B40</f>
        <v>-261.6800000000221</v>
      </c>
      <c r="E40" s="54">
        <f>E29+E34+E38</f>
        <v>256807.96</v>
      </c>
      <c r="F40" s="54">
        <f>+E40-C40</f>
        <v>-2656.25</v>
      </c>
      <c r="G40" s="54">
        <f>G29+G34+G38</f>
        <v>262236.06</v>
      </c>
      <c r="H40" s="54">
        <f>H29+H34+H38</f>
        <v>262250.39</v>
      </c>
      <c r="I40" s="54">
        <f>+H40-E40</f>
        <v>5442.430000000022</v>
      </c>
      <c r="J40" s="54">
        <f>H40-G40</f>
        <v>14.330000000016298</v>
      </c>
    </row>
    <row r="41" spans="1:19" ht="12" customHeight="1">
      <c r="A41" s="42"/>
      <c r="B41" s="53"/>
      <c r="C41" s="53"/>
      <c r="D41" s="54"/>
      <c r="E41" s="54"/>
      <c r="F41" s="54"/>
      <c r="G41" s="54"/>
      <c r="H41" s="54"/>
      <c r="I41" s="54"/>
      <c r="J41" s="54"/>
      <c r="L41" s="19"/>
      <c r="N41" s="29"/>
      <c r="P41" s="29"/>
      <c r="S41" s="29"/>
    </row>
    <row r="42" spans="1:14" ht="13.5" customHeight="1">
      <c r="A42" s="41" t="s">
        <v>2</v>
      </c>
      <c r="B42" s="53">
        <f>SUM(B27+B40)</f>
        <v>2638331.1</v>
      </c>
      <c r="C42" s="53">
        <f>SUM(C27+C40)</f>
        <v>2631277.0999999996</v>
      </c>
      <c r="D42" s="53">
        <f>C42-B42</f>
        <v>-7054.000000000466</v>
      </c>
      <c r="E42" s="53">
        <f>SUM(E27+E40)</f>
        <v>2618006.46</v>
      </c>
      <c r="F42" s="54">
        <f>+E42-C42</f>
        <v>-13270.639999999665</v>
      </c>
      <c r="G42" s="53">
        <f>SUM(G27+G40)</f>
        <v>2607935.17</v>
      </c>
      <c r="H42" s="53">
        <f>SUM(H27+H40)</f>
        <v>2608006.73</v>
      </c>
      <c r="I42" s="53">
        <f>+H42-E42</f>
        <v>-9999.729999999981</v>
      </c>
      <c r="J42" s="53">
        <f>H42-G42</f>
        <v>71.56000000005588</v>
      </c>
      <c r="N42" s="29"/>
    </row>
    <row r="43" spans="1:10" ht="13.5" customHeight="1">
      <c r="A43" s="19"/>
      <c r="B43" s="29"/>
      <c r="C43" s="32"/>
      <c r="D43" s="28"/>
      <c r="E43" s="32"/>
      <c r="F43" s="28"/>
      <c r="G43" s="33"/>
      <c r="H43" s="49"/>
      <c r="I43" s="28"/>
      <c r="J43" s="28"/>
    </row>
    <row r="44" spans="1:8" ht="13.5" customHeight="1">
      <c r="A44" s="15" t="s">
        <v>100</v>
      </c>
      <c r="B44" s="34"/>
      <c r="C44" s="29"/>
      <c r="D44" s="29"/>
      <c r="E44" s="29"/>
      <c r="F44" s="29"/>
      <c r="G44" s="29"/>
      <c r="H44" s="50"/>
    </row>
    <row r="45" spans="4:10" ht="13.5" customHeight="1">
      <c r="D45" s="29"/>
      <c r="E45" s="29"/>
      <c r="F45" s="29"/>
      <c r="G45" s="29"/>
      <c r="H45" s="51"/>
      <c r="J45" s="82" t="str">
        <f>"DOE "&amp;TEXT(Cover!A12,"mm/dd/yy")</f>
        <v>DOE 04/13/09</v>
      </c>
    </row>
    <row r="46" spans="4:8" ht="13.5" customHeight="1">
      <c r="D46" s="29"/>
      <c r="E46" s="29"/>
      <c r="F46" s="29"/>
      <c r="G46" s="29"/>
      <c r="H46" s="20"/>
    </row>
    <row r="47" spans="1:5" ht="13.5" customHeight="1">
      <c r="A47" s="19"/>
      <c r="B47" s="35"/>
      <c r="C47" s="35"/>
      <c r="D47" s="35"/>
      <c r="E47" s="35"/>
    </row>
    <row r="48" spans="1:5" ht="13.5" customHeight="1">
      <c r="A48" s="19"/>
      <c r="B48" s="35"/>
      <c r="C48" s="35"/>
      <c r="D48" s="35"/>
      <c r="E48" s="35"/>
    </row>
    <row r="49" spans="1:5" ht="13.5" customHeight="1">
      <c r="A49" s="19"/>
      <c r="B49" s="35"/>
      <c r="C49" s="35"/>
      <c r="D49" s="35"/>
      <c r="E49" s="35"/>
    </row>
    <row r="50" spans="1:5" ht="13.5" customHeight="1">
      <c r="A50" s="19"/>
      <c r="B50" s="35"/>
      <c r="C50" s="35"/>
      <c r="D50" s="35"/>
      <c r="E50" s="35"/>
    </row>
    <row r="51" spans="1:5" ht="13.5" customHeight="1">
      <c r="A51" s="19"/>
      <c r="B51" s="35"/>
      <c r="C51" s="35"/>
      <c r="D51" s="35"/>
      <c r="E51" s="35"/>
    </row>
    <row r="52" spans="1:5" ht="13.5" customHeight="1">
      <c r="A52" s="19"/>
      <c r="B52" s="35"/>
      <c r="C52" s="35"/>
      <c r="D52" s="35"/>
      <c r="E52" s="35"/>
    </row>
    <row r="53" spans="1:5" ht="13.5" customHeight="1">
      <c r="A53" s="19"/>
      <c r="B53" s="35"/>
      <c r="C53" s="35"/>
      <c r="D53" s="35"/>
      <c r="E53" s="35"/>
    </row>
    <row r="54" spans="1:5" ht="13.5" customHeight="1">
      <c r="A54" s="19"/>
      <c r="B54" s="35"/>
      <c r="C54" s="35"/>
      <c r="D54" s="35"/>
      <c r="E54" s="35"/>
    </row>
    <row r="55" spans="1:5" ht="13.5" customHeight="1">
      <c r="A55" s="19"/>
      <c r="B55" s="35"/>
      <c r="C55" s="35"/>
      <c r="D55" s="35"/>
      <c r="E55" s="35"/>
    </row>
    <row r="56" spans="1:5" ht="13.5" customHeight="1">
      <c r="A56" s="19"/>
      <c r="B56" s="35"/>
      <c r="C56" s="35"/>
      <c r="D56" s="35"/>
      <c r="E56" s="35"/>
    </row>
    <row r="57" spans="1:5" ht="13.5" customHeight="1">
      <c r="A57" s="19"/>
      <c r="B57" s="35"/>
      <c r="C57" s="35"/>
      <c r="D57" s="35"/>
      <c r="E57" s="35"/>
    </row>
    <row r="58" spans="1:5" ht="13.5" customHeight="1">
      <c r="A58" s="19"/>
      <c r="B58" s="35"/>
      <c r="C58" s="35"/>
      <c r="D58" s="35"/>
      <c r="E58" s="35"/>
    </row>
    <row r="59" spans="1:5" ht="13.5" customHeight="1">
      <c r="A59" s="19"/>
      <c r="B59" s="35"/>
      <c r="C59" s="35"/>
      <c r="D59" s="35"/>
      <c r="E59" s="35"/>
    </row>
    <row r="60" ht="13.5" customHeight="1">
      <c r="B60" s="28"/>
    </row>
    <row r="61" spans="1:5" ht="13.5" customHeight="1">
      <c r="A61" s="31"/>
      <c r="B61" s="36"/>
      <c r="C61" s="29"/>
      <c r="D61" s="29"/>
      <c r="E61" s="29"/>
    </row>
    <row r="62" spans="1:5" ht="13.5" customHeight="1">
      <c r="A62" s="31"/>
      <c r="B62" s="36"/>
      <c r="C62" s="29"/>
      <c r="D62" s="29"/>
      <c r="E62" s="29"/>
    </row>
    <row r="63" spans="1:5" ht="13.5" customHeight="1">
      <c r="A63" s="31"/>
      <c r="B63" s="36"/>
      <c r="C63" s="29"/>
      <c r="D63" s="29"/>
      <c r="E63" s="29"/>
    </row>
    <row r="64" spans="1:5" ht="13.5" customHeight="1">
      <c r="A64" s="31"/>
      <c r="B64" s="36"/>
      <c r="C64" s="29"/>
      <c r="D64" s="29"/>
      <c r="E64" s="29"/>
    </row>
    <row r="65" spans="1:5" ht="13.5" customHeight="1">
      <c r="A65" s="31"/>
      <c r="B65" s="36"/>
      <c r="C65" s="29"/>
      <c r="D65" s="29"/>
      <c r="E65" s="29"/>
    </row>
    <row r="66" spans="1:5" ht="13.5" customHeight="1">
      <c r="A66" s="19"/>
      <c r="B66" s="36"/>
      <c r="C66" s="29"/>
      <c r="D66" s="29"/>
      <c r="E66" s="29"/>
    </row>
    <row r="67" spans="1:2" ht="13.5" customHeight="1">
      <c r="A67" s="19"/>
      <c r="B67" s="36"/>
    </row>
    <row r="68" spans="2:5" ht="13.5" customHeight="1">
      <c r="B68" s="28"/>
      <c r="C68" s="29"/>
      <c r="D68" s="29"/>
      <c r="E68" s="29"/>
    </row>
    <row r="69" spans="1:5" ht="13.5" customHeight="1">
      <c r="A69" s="20"/>
      <c r="B69" s="20"/>
      <c r="C69" s="20"/>
      <c r="D69" s="20"/>
      <c r="E69" s="20"/>
    </row>
    <row r="70" spans="1:5" ht="13.5" customHeight="1">
      <c r="A70" s="20"/>
      <c r="B70" s="20"/>
      <c r="C70" s="20"/>
      <c r="D70" s="20"/>
      <c r="E70" s="20"/>
    </row>
    <row r="71" spans="1:5" ht="13.5" customHeight="1">
      <c r="A71" s="20"/>
      <c r="B71" s="20"/>
      <c r="C71" s="20"/>
      <c r="D71" s="20"/>
      <c r="E71" s="20"/>
    </row>
    <row r="72" spans="1:5" ht="13.5" customHeight="1">
      <c r="A72" s="20"/>
      <c r="B72" s="20"/>
      <c r="C72" s="20"/>
      <c r="D72" s="20"/>
      <c r="E72" s="20"/>
    </row>
    <row r="73" spans="1:5" ht="13.5" customHeight="1">
      <c r="A73" s="19"/>
      <c r="B73" s="20"/>
      <c r="C73" s="20"/>
      <c r="D73" s="20"/>
      <c r="E73" s="20"/>
    </row>
    <row r="74" ht="13.5" customHeight="1"/>
    <row r="75" spans="2:5" ht="13.5" customHeight="1">
      <c r="B75" s="23"/>
      <c r="C75" s="23"/>
      <c r="D75" s="23"/>
      <c r="E75" s="23"/>
    </row>
    <row r="76" spans="2:5" ht="13.5" customHeight="1">
      <c r="B76" s="23"/>
      <c r="C76" s="23"/>
      <c r="D76" s="23"/>
      <c r="E76" s="23"/>
    </row>
    <row r="77" spans="2:5" ht="13.5" customHeight="1">
      <c r="B77" s="23"/>
      <c r="C77" s="23"/>
      <c r="D77" s="23"/>
      <c r="E77" s="23"/>
    </row>
    <row r="78" spans="2:5" ht="13.5" customHeight="1">
      <c r="B78" s="24"/>
      <c r="C78" s="23"/>
      <c r="D78" s="23"/>
      <c r="E78" s="23"/>
    </row>
    <row r="79" spans="1:5" ht="13.5" customHeight="1">
      <c r="A79" s="19"/>
      <c r="B79" s="23"/>
      <c r="C79" s="23"/>
      <c r="D79" s="23"/>
      <c r="E79" s="23"/>
    </row>
    <row r="80" ht="13.5" customHeight="1">
      <c r="B80" s="28"/>
    </row>
    <row r="81" spans="1:2" ht="13.5" customHeight="1">
      <c r="A81" s="19"/>
      <c r="B81" s="37"/>
    </row>
    <row r="82" spans="1:5" ht="13.5" customHeight="1">
      <c r="A82" s="19"/>
      <c r="B82" s="36"/>
      <c r="C82" s="35"/>
      <c r="D82" s="35"/>
      <c r="E82" s="35"/>
    </row>
    <row r="83" spans="1:5" ht="13.5" customHeight="1">
      <c r="A83" s="19"/>
      <c r="B83" s="36"/>
      <c r="C83" s="35"/>
      <c r="D83" s="35"/>
      <c r="E83" s="35"/>
    </row>
    <row r="84" spans="1:5" ht="13.5" customHeight="1">
      <c r="A84" s="19"/>
      <c r="B84" s="28"/>
      <c r="C84" s="29"/>
      <c r="D84" s="29"/>
      <c r="E84" s="29"/>
    </row>
    <row r="85" spans="1:5" ht="13.5" customHeight="1">
      <c r="A85" s="19"/>
      <c r="B85" s="36"/>
      <c r="C85" s="29"/>
      <c r="D85" s="29"/>
      <c r="E85" s="29"/>
    </row>
    <row r="86" spans="1:5" ht="13.5" customHeight="1">
      <c r="A86" s="19"/>
      <c r="B86" s="28"/>
      <c r="C86" s="28"/>
      <c r="D86" s="28"/>
      <c r="E86" s="28"/>
    </row>
    <row r="87" spans="1:5" ht="13.5" customHeight="1">
      <c r="A87" s="19"/>
      <c r="B87" s="28"/>
      <c r="C87" s="28"/>
      <c r="D87" s="28"/>
      <c r="E87" s="28"/>
    </row>
    <row r="88" spans="1:5" ht="13.5" customHeight="1">
      <c r="A88" s="19"/>
      <c r="B88" s="36"/>
      <c r="C88" s="35"/>
      <c r="D88" s="35"/>
      <c r="E88" s="35"/>
    </row>
    <row r="89" spans="1:5" ht="13.5" customHeight="1">
      <c r="A89" s="19"/>
      <c r="B89" s="36"/>
      <c r="C89" s="35"/>
      <c r="D89" s="35"/>
      <c r="E89" s="35"/>
    </row>
    <row r="90" spans="1:5" ht="13.5" customHeight="1">
      <c r="A90" s="19"/>
      <c r="B90" s="36"/>
      <c r="C90" s="35"/>
      <c r="D90" s="35"/>
      <c r="E90" s="35"/>
    </row>
    <row r="91" spans="1:5" ht="13.5" customHeight="1">
      <c r="A91" s="19"/>
      <c r="B91" s="28"/>
      <c r="C91" s="29"/>
      <c r="D91" s="29"/>
      <c r="E91" s="29"/>
    </row>
    <row r="92" spans="1:5" ht="13.5" customHeight="1">
      <c r="A92" s="19"/>
      <c r="B92" s="36"/>
      <c r="C92" s="28"/>
      <c r="D92" s="28"/>
      <c r="E92" s="28"/>
    </row>
    <row r="93" ht="13.5" customHeight="1">
      <c r="B93" s="28"/>
    </row>
    <row r="94" spans="1:2" ht="13.5" customHeight="1">
      <c r="A94" s="19"/>
      <c r="B94" s="28"/>
    </row>
    <row r="95" spans="1:5" ht="13.5" customHeight="1">
      <c r="A95" s="19"/>
      <c r="B95" s="36"/>
      <c r="C95" s="35"/>
      <c r="D95" s="35"/>
      <c r="E95" s="35"/>
    </row>
    <row r="96" spans="1:5" ht="13.5" customHeight="1">
      <c r="A96" s="19"/>
      <c r="B96" s="36"/>
      <c r="C96" s="35"/>
      <c r="D96" s="35"/>
      <c r="E96" s="35"/>
    </row>
    <row r="97" spans="1:5" ht="13.5" customHeight="1">
      <c r="A97" s="19"/>
      <c r="B97" s="36"/>
      <c r="C97" s="35"/>
      <c r="D97" s="35"/>
      <c r="E97" s="35"/>
    </row>
    <row r="98" spans="1:5" ht="13.5" customHeight="1">
      <c r="A98" s="19"/>
      <c r="B98" s="36"/>
      <c r="C98" s="35"/>
      <c r="D98" s="35"/>
      <c r="E98" s="35"/>
    </row>
    <row r="99" spans="1:5" ht="13.5" customHeight="1">
      <c r="A99" s="19"/>
      <c r="B99" s="36"/>
      <c r="C99" s="35"/>
      <c r="D99" s="35"/>
      <c r="E99" s="35"/>
    </row>
    <row r="100" spans="1:5" ht="13.5" customHeight="1">
      <c r="A100" s="19"/>
      <c r="B100" s="36"/>
      <c r="C100" s="35"/>
      <c r="D100" s="35"/>
      <c r="E100" s="35"/>
    </row>
    <row r="101" spans="1:5" ht="13.5" customHeight="1">
      <c r="A101" s="19"/>
      <c r="B101" s="36"/>
      <c r="C101" s="35"/>
      <c r="D101" s="35"/>
      <c r="E101" s="35"/>
    </row>
    <row r="102" spans="1:5" ht="13.5" customHeight="1">
      <c r="A102" s="19"/>
      <c r="B102" s="36"/>
      <c r="C102" s="35"/>
      <c r="D102" s="35"/>
      <c r="E102" s="35"/>
    </row>
    <row r="103" spans="1:5" ht="13.5" customHeight="1">
      <c r="A103" s="19"/>
      <c r="B103" s="36"/>
      <c r="C103" s="35"/>
      <c r="D103" s="35"/>
      <c r="E103" s="35"/>
    </row>
    <row r="104" spans="1:5" ht="13.5" customHeight="1">
      <c r="A104" s="19"/>
      <c r="B104" s="28"/>
      <c r="C104" s="35"/>
      <c r="D104" s="35"/>
      <c r="E104" s="35"/>
    </row>
    <row r="105" spans="1:5" ht="13.5" customHeight="1">
      <c r="A105" s="19"/>
      <c r="B105" s="36"/>
      <c r="C105" s="29"/>
      <c r="D105" s="29"/>
      <c r="E105" s="29"/>
    </row>
    <row r="106" ht="13.5" customHeight="1">
      <c r="B106" s="28"/>
    </row>
    <row r="107" ht="13.5" customHeight="1">
      <c r="B107" s="36"/>
    </row>
    <row r="108" ht="13.5" customHeight="1"/>
    <row r="109" ht="13.5" customHeight="1">
      <c r="A109" s="19"/>
    </row>
    <row r="110" ht="13.5" customHeight="1"/>
    <row r="111" ht="13.5" customHeight="1"/>
    <row r="112" ht="13.5" customHeight="1"/>
    <row r="113" ht="13.5" customHeight="1"/>
    <row r="114" spans="1:5" ht="13.5" customHeight="1">
      <c r="A114" s="20"/>
      <c r="B114" s="20"/>
      <c r="C114" s="20"/>
      <c r="D114" s="20"/>
      <c r="E114" s="20"/>
    </row>
    <row r="115" spans="1:5" ht="13.5" customHeight="1">
      <c r="A115" s="20"/>
      <c r="B115" s="20"/>
      <c r="C115" s="20"/>
      <c r="D115" s="20"/>
      <c r="E115" s="20"/>
    </row>
    <row r="116" spans="1:5" ht="13.5" customHeight="1">
      <c r="A116" s="20"/>
      <c r="B116" s="20"/>
      <c r="C116" s="20"/>
      <c r="D116" s="20"/>
      <c r="E116" s="20"/>
    </row>
    <row r="117" spans="1:5" ht="13.5" customHeight="1">
      <c r="A117" s="20"/>
      <c r="B117" s="20"/>
      <c r="C117" s="20"/>
      <c r="D117" s="20"/>
      <c r="E117" s="20"/>
    </row>
    <row r="118" spans="1:5" ht="13.5" customHeight="1">
      <c r="A118" s="19"/>
      <c r="B118" s="20"/>
      <c r="C118" s="20"/>
      <c r="D118" s="20"/>
      <c r="E118" s="20"/>
    </row>
    <row r="119" spans="1:5" ht="13.5" customHeight="1">
      <c r="A119" s="19"/>
      <c r="B119" s="20"/>
      <c r="C119" s="20"/>
      <c r="D119" s="20"/>
      <c r="E119" s="20"/>
    </row>
    <row r="120" spans="1:5" ht="13.5" customHeight="1">
      <c r="A120" s="20"/>
      <c r="B120" s="20"/>
      <c r="C120" s="20"/>
      <c r="D120" s="20"/>
      <c r="E120" s="20"/>
    </row>
    <row r="121" spans="1:5" ht="13.5" customHeight="1">
      <c r="A121" s="20"/>
      <c r="B121" s="20"/>
      <c r="C121" s="20"/>
      <c r="D121" s="20"/>
      <c r="E121" s="20"/>
    </row>
    <row r="122" spans="1:7" ht="13.5" customHeight="1">
      <c r="A122" s="19"/>
      <c r="B122" s="38"/>
      <c r="C122" s="39"/>
      <c r="D122" s="39"/>
      <c r="E122" s="39"/>
      <c r="F122" s="39"/>
      <c r="G122" s="39"/>
    </row>
    <row r="123" spans="1:7" ht="13.5" customHeight="1">
      <c r="A123" s="19"/>
      <c r="B123" s="38"/>
      <c r="C123" s="39"/>
      <c r="D123" s="39"/>
      <c r="E123" s="39"/>
      <c r="F123" s="39"/>
      <c r="G123" s="39"/>
    </row>
    <row r="124" spans="2:7" ht="13.5" customHeight="1">
      <c r="B124" s="38"/>
      <c r="C124" s="39"/>
      <c r="D124" s="39"/>
      <c r="E124" s="39"/>
      <c r="F124" s="39"/>
      <c r="G124" s="39"/>
    </row>
    <row r="125" spans="1:7" ht="13.5" customHeight="1">
      <c r="A125" s="19"/>
      <c r="B125" s="38"/>
      <c r="C125" s="39"/>
      <c r="D125" s="39"/>
      <c r="E125" s="39"/>
      <c r="F125" s="39"/>
      <c r="G125" s="39"/>
    </row>
    <row r="126" spans="1:7" ht="13.5" customHeight="1">
      <c r="A126" s="19"/>
      <c r="B126" s="38"/>
      <c r="C126" s="39"/>
      <c r="D126" s="39"/>
      <c r="E126" s="39"/>
      <c r="F126" s="39"/>
      <c r="G126" s="39"/>
    </row>
    <row r="127" spans="1:7" ht="13.5" customHeight="1">
      <c r="A127" s="19"/>
      <c r="B127" s="38"/>
      <c r="C127" s="39"/>
      <c r="D127" s="39"/>
      <c r="E127" s="39"/>
      <c r="F127" s="39"/>
      <c r="G127" s="39"/>
    </row>
    <row r="128" spans="1:7" ht="13.5" customHeight="1">
      <c r="A128" s="19"/>
      <c r="B128" s="38"/>
      <c r="C128" s="39"/>
      <c r="D128" s="39"/>
      <c r="E128" s="39"/>
      <c r="F128" s="39"/>
      <c r="G128" s="39"/>
    </row>
    <row r="129" spans="1:7" ht="13.5" customHeight="1">
      <c r="A129" s="19"/>
      <c r="B129" s="38"/>
      <c r="C129" s="39"/>
      <c r="D129" s="39"/>
      <c r="E129" s="39"/>
      <c r="F129" s="39"/>
      <c r="G129" s="39"/>
    </row>
    <row r="130" spans="1:7" ht="13.5" customHeight="1">
      <c r="A130" s="19"/>
      <c r="B130" s="38"/>
      <c r="C130" s="39"/>
      <c r="D130" s="39"/>
      <c r="E130" s="39"/>
      <c r="F130" s="39"/>
      <c r="G130" s="39"/>
    </row>
    <row r="131" spans="1:7" ht="13.5" customHeight="1">
      <c r="A131" s="19"/>
      <c r="B131" s="38"/>
      <c r="C131" s="39"/>
      <c r="D131" s="39"/>
      <c r="E131" s="39"/>
      <c r="F131" s="39"/>
      <c r="G131" s="39"/>
    </row>
    <row r="132" spans="1:7" ht="13.5" customHeight="1">
      <c r="A132" s="19"/>
      <c r="B132" s="38"/>
      <c r="C132" s="39"/>
      <c r="D132" s="39"/>
      <c r="E132" s="39"/>
      <c r="F132" s="39"/>
      <c r="G132" s="39"/>
    </row>
    <row r="133" spans="1:7" ht="13.5" customHeight="1">
      <c r="A133" s="19"/>
      <c r="B133" s="38"/>
      <c r="C133" s="39"/>
      <c r="D133" s="39"/>
      <c r="E133" s="39"/>
      <c r="F133" s="39"/>
      <c r="G133" s="39"/>
    </row>
    <row r="134" spans="2:7" ht="13.5" customHeight="1">
      <c r="B134" s="38"/>
      <c r="C134" s="39"/>
      <c r="D134" s="39"/>
      <c r="E134" s="39"/>
      <c r="F134" s="39"/>
      <c r="G134" s="39"/>
    </row>
    <row r="135" spans="1:7" ht="13.5" customHeight="1">
      <c r="A135" s="19"/>
      <c r="B135" s="38"/>
      <c r="C135" s="39"/>
      <c r="D135" s="39"/>
      <c r="E135" s="39"/>
      <c r="F135" s="39"/>
      <c r="G135" s="39"/>
    </row>
    <row r="136" spans="2:7" ht="13.5" customHeight="1">
      <c r="B136" s="38"/>
      <c r="C136" s="39"/>
      <c r="D136" s="39"/>
      <c r="E136" s="39"/>
      <c r="F136" s="39"/>
      <c r="G136" s="39"/>
    </row>
    <row r="137" spans="1:7" ht="13.5" customHeight="1">
      <c r="A137" s="19"/>
      <c r="B137" s="38"/>
      <c r="C137" s="39"/>
      <c r="D137" s="39"/>
      <c r="E137" s="39"/>
      <c r="F137" s="39"/>
      <c r="G137" s="39"/>
    </row>
    <row r="138" spans="1:7" ht="13.5" customHeight="1">
      <c r="A138" s="19"/>
      <c r="B138" s="38"/>
      <c r="C138" s="39"/>
      <c r="D138" s="39"/>
      <c r="E138" s="39"/>
      <c r="F138" s="39"/>
      <c r="G138" s="39"/>
    </row>
    <row r="139" spans="1:7" ht="13.5" customHeight="1">
      <c r="A139" s="19"/>
      <c r="B139" s="38"/>
      <c r="C139" s="39"/>
      <c r="D139" s="39"/>
      <c r="E139" s="39"/>
      <c r="F139" s="39"/>
      <c r="G139" s="39"/>
    </row>
    <row r="140" spans="2:7" ht="13.5" customHeight="1">
      <c r="B140" s="38"/>
      <c r="C140" s="39"/>
      <c r="D140" s="39"/>
      <c r="E140" s="39"/>
      <c r="F140" s="39"/>
      <c r="G140" s="39"/>
    </row>
    <row r="141" spans="1:7" ht="13.5" customHeight="1">
      <c r="A141" s="19"/>
      <c r="B141" s="38"/>
      <c r="C141" s="39"/>
      <c r="D141" s="39"/>
      <c r="E141" s="39"/>
      <c r="F141" s="39"/>
      <c r="G141" s="39"/>
    </row>
    <row r="142" spans="2:7" ht="13.5" customHeight="1">
      <c r="B142" s="38"/>
      <c r="C142" s="39"/>
      <c r="D142" s="39"/>
      <c r="E142" s="39"/>
      <c r="F142" s="39"/>
      <c r="G142" s="39"/>
    </row>
    <row r="143" spans="1:7" ht="13.5" customHeight="1">
      <c r="A143" s="19"/>
      <c r="B143" s="38"/>
      <c r="C143" s="39"/>
      <c r="D143" s="39"/>
      <c r="E143" s="39"/>
      <c r="F143" s="39"/>
      <c r="G143" s="39"/>
    </row>
    <row r="144" spans="2:7" ht="13.5" customHeight="1">
      <c r="B144" s="39"/>
      <c r="C144" s="39"/>
      <c r="D144" s="39"/>
      <c r="E144" s="39"/>
      <c r="F144" s="39"/>
      <c r="G144" s="39"/>
    </row>
    <row r="145" spans="2:7" ht="13.5" customHeight="1">
      <c r="B145" s="39"/>
      <c r="C145" s="39"/>
      <c r="D145" s="39"/>
      <c r="E145" s="39"/>
      <c r="F145" s="39"/>
      <c r="G145" s="39"/>
    </row>
    <row r="146" spans="2:7" ht="13.5" customHeight="1">
      <c r="B146" s="39"/>
      <c r="C146" s="39"/>
      <c r="D146" s="39"/>
      <c r="E146" s="39"/>
      <c r="F146" s="39"/>
      <c r="G146" s="39"/>
    </row>
    <row r="147" spans="2:7" ht="13.5" customHeight="1">
      <c r="B147" s="39"/>
      <c r="C147" s="39"/>
      <c r="D147" s="39"/>
      <c r="E147" s="39"/>
      <c r="F147" s="39"/>
      <c r="G147" s="39"/>
    </row>
    <row r="148" spans="2:7" ht="13.5" customHeight="1">
      <c r="B148" s="39"/>
      <c r="C148" s="39"/>
      <c r="D148" s="39"/>
      <c r="E148" s="39"/>
      <c r="F148" s="39"/>
      <c r="G148" s="39"/>
    </row>
    <row r="149" spans="2:7" ht="13.5" customHeight="1">
      <c r="B149" s="39"/>
      <c r="C149" s="39"/>
      <c r="D149" s="39"/>
      <c r="E149" s="39"/>
      <c r="F149" s="39"/>
      <c r="G149" s="39"/>
    </row>
    <row r="150" spans="2:7" ht="13.5" customHeight="1">
      <c r="B150" s="39"/>
      <c r="C150" s="39"/>
      <c r="D150" s="39"/>
      <c r="E150" s="39"/>
      <c r="F150" s="39"/>
      <c r="G150" s="39"/>
    </row>
    <row r="151" spans="2:7" ht="13.5" customHeight="1">
      <c r="B151" s="39"/>
      <c r="C151" s="39"/>
      <c r="D151" s="39"/>
      <c r="E151" s="39"/>
      <c r="F151" s="39"/>
      <c r="G151" s="39"/>
    </row>
    <row r="152" spans="2:7" ht="13.5" customHeight="1">
      <c r="B152" s="39"/>
      <c r="C152" s="39"/>
      <c r="D152" s="39"/>
      <c r="E152" s="39"/>
      <c r="F152" s="39"/>
      <c r="G152" s="39"/>
    </row>
    <row r="153" spans="2:7" ht="13.5" customHeight="1">
      <c r="B153" s="39"/>
      <c r="C153" s="39"/>
      <c r="D153" s="39"/>
      <c r="E153" s="39"/>
      <c r="F153" s="39"/>
      <c r="G153" s="39"/>
    </row>
    <row r="154" spans="2:7" ht="14.25">
      <c r="B154" s="39"/>
      <c r="C154" s="39"/>
      <c r="D154" s="39"/>
      <c r="E154" s="39"/>
      <c r="F154" s="39"/>
      <c r="G154" s="39"/>
    </row>
    <row r="155" spans="2:7" ht="14.25">
      <c r="B155" s="39"/>
      <c r="C155" s="39"/>
      <c r="D155" s="39"/>
      <c r="E155" s="39"/>
      <c r="F155" s="39"/>
      <c r="G155" s="39"/>
    </row>
    <row r="156" spans="2:7" ht="14.25">
      <c r="B156" s="39"/>
      <c r="C156" s="39"/>
      <c r="D156" s="39"/>
      <c r="E156" s="39"/>
      <c r="F156" s="39"/>
      <c r="G156" s="39"/>
    </row>
    <row r="157" spans="2:7" ht="14.25">
      <c r="B157" s="39"/>
      <c r="C157" s="39"/>
      <c r="D157" s="39"/>
      <c r="E157" s="39"/>
      <c r="F157" s="39"/>
      <c r="G157" s="39"/>
    </row>
    <row r="158" spans="2:7" ht="14.25">
      <c r="B158" s="39"/>
      <c r="C158" s="39"/>
      <c r="D158" s="39"/>
      <c r="E158" s="39"/>
      <c r="F158" s="39"/>
      <c r="G158" s="39"/>
    </row>
    <row r="159" spans="2:7" ht="14.25">
      <c r="B159" s="39"/>
      <c r="C159" s="39"/>
      <c r="D159" s="39"/>
      <c r="E159" s="39"/>
      <c r="F159" s="39"/>
      <c r="G159" s="39"/>
    </row>
    <row r="160" spans="2:7" ht="14.25">
      <c r="B160" s="39"/>
      <c r="C160" s="39"/>
      <c r="D160" s="39"/>
      <c r="E160" s="39"/>
      <c r="F160" s="39"/>
      <c r="G160" s="39"/>
    </row>
    <row r="161" spans="2:7" ht="14.25">
      <c r="B161" s="39"/>
      <c r="C161" s="39"/>
      <c r="D161" s="39"/>
      <c r="E161" s="39"/>
      <c r="F161" s="39"/>
      <c r="G161" s="39"/>
    </row>
    <row r="162" spans="2:7" ht="14.25">
      <c r="B162" s="39"/>
      <c r="C162" s="39"/>
      <c r="D162" s="39"/>
      <c r="E162" s="39"/>
      <c r="F162" s="39"/>
      <c r="G162" s="39"/>
    </row>
    <row r="163" spans="2:7" ht="14.25">
      <c r="B163" s="39"/>
      <c r="C163" s="39"/>
      <c r="D163" s="39"/>
      <c r="E163" s="39"/>
      <c r="F163" s="39"/>
      <c r="G163" s="39"/>
    </row>
    <row r="164" spans="2:7" ht="14.25">
      <c r="B164" s="39"/>
      <c r="C164" s="39"/>
      <c r="D164" s="39"/>
      <c r="E164" s="39"/>
      <c r="F164" s="39"/>
      <c r="G164" s="39"/>
    </row>
    <row r="165" spans="2:7" ht="14.25">
      <c r="B165" s="39"/>
      <c r="C165" s="39"/>
      <c r="D165" s="39"/>
      <c r="E165" s="39"/>
      <c r="F165" s="39"/>
      <c r="G165" s="39"/>
    </row>
    <row r="166" spans="2:7" ht="14.25">
      <c r="B166" s="39"/>
      <c r="C166" s="39"/>
      <c r="D166" s="39"/>
      <c r="E166" s="39"/>
      <c r="F166" s="39"/>
      <c r="G166" s="39"/>
    </row>
    <row r="167" spans="2:7" ht="14.25">
      <c r="B167" s="39"/>
      <c r="C167" s="39"/>
      <c r="D167" s="39"/>
      <c r="E167" s="39"/>
      <c r="F167" s="39"/>
      <c r="G167" s="39"/>
    </row>
    <row r="168" spans="2:7" ht="14.25">
      <c r="B168" s="39"/>
      <c r="C168" s="39"/>
      <c r="D168" s="39"/>
      <c r="E168" s="39"/>
      <c r="F168" s="39"/>
      <c r="G168" s="39"/>
    </row>
    <row r="169" spans="2:7" ht="14.25">
      <c r="B169" s="39"/>
      <c r="C169" s="39"/>
      <c r="D169" s="39"/>
      <c r="E169" s="39"/>
      <c r="F169" s="39"/>
      <c r="G169" s="39"/>
    </row>
    <row r="170" spans="2:7" ht="14.25">
      <c r="B170" s="39"/>
      <c r="C170" s="39"/>
      <c r="D170" s="39"/>
      <c r="E170" s="39"/>
      <c r="F170" s="39"/>
      <c r="G170" s="39"/>
    </row>
    <row r="171" spans="2:7" ht="14.25">
      <c r="B171" s="39"/>
      <c r="C171" s="39"/>
      <c r="D171" s="39"/>
      <c r="E171" s="39"/>
      <c r="F171" s="39"/>
      <c r="G171" s="39"/>
    </row>
    <row r="172" spans="2:7" ht="14.25">
      <c r="B172" s="39"/>
      <c r="C172" s="39"/>
      <c r="D172" s="39"/>
      <c r="E172" s="39"/>
      <c r="F172" s="39"/>
      <c r="G172" s="39"/>
    </row>
    <row r="173" spans="2:7" ht="14.25">
      <c r="B173" s="39"/>
      <c r="C173" s="39"/>
      <c r="D173" s="39"/>
      <c r="E173" s="39"/>
      <c r="F173" s="39"/>
      <c r="G173" s="39"/>
    </row>
    <row r="174" spans="2:7" ht="14.25">
      <c r="B174" s="39"/>
      <c r="C174" s="39"/>
      <c r="D174" s="39"/>
      <c r="E174" s="39"/>
      <c r="F174" s="39"/>
      <c r="G174" s="39"/>
    </row>
    <row r="175" spans="2:7" ht="14.25">
      <c r="B175" s="39"/>
      <c r="C175" s="39"/>
      <c r="D175" s="39"/>
      <c r="E175" s="39"/>
      <c r="F175" s="39"/>
      <c r="G175" s="39"/>
    </row>
    <row r="176" spans="2:7" ht="14.25">
      <c r="B176" s="39"/>
      <c r="C176" s="39"/>
      <c r="D176" s="39"/>
      <c r="E176" s="39"/>
      <c r="F176" s="39"/>
      <c r="G176" s="39"/>
    </row>
    <row r="177" spans="2:7" ht="14.25">
      <c r="B177" s="39"/>
      <c r="C177" s="39"/>
      <c r="D177" s="39"/>
      <c r="E177" s="39"/>
      <c r="F177" s="39"/>
      <c r="G177" s="39"/>
    </row>
    <row r="178" spans="2:7" ht="14.25">
      <c r="B178" s="39"/>
      <c r="C178" s="39"/>
      <c r="D178" s="39"/>
      <c r="E178" s="39"/>
      <c r="F178" s="39"/>
      <c r="G178" s="39"/>
    </row>
    <row r="179" spans="2:7" ht="14.25">
      <c r="B179" s="39"/>
      <c r="C179" s="39"/>
      <c r="D179" s="39"/>
      <c r="E179" s="39"/>
      <c r="F179" s="39"/>
      <c r="G179" s="39"/>
    </row>
    <row r="180" spans="2:7" ht="14.25">
      <c r="B180" s="39"/>
      <c r="C180" s="39"/>
      <c r="D180" s="39"/>
      <c r="E180" s="39"/>
      <c r="F180" s="39"/>
      <c r="G180" s="39"/>
    </row>
    <row r="181" spans="2:7" ht="14.25">
      <c r="B181" s="39"/>
      <c r="C181" s="39"/>
      <c r="D181" s="39"/>
      <c r="E181" s="39"/>
      <c r="F181" s="39"/>
      <c r="G181" s="39"/>
    </row>
    <row r="182" spans="2:7" ht="14.25">
      <c r="B182" s="39"/>
      <c r="C182" s="39"/>
      <c r="D182" s="39"/>
      <c r="E182" s="39"/>
      <c r="F182" s="39"/>
      <c r="G182" s="39"/>
    </row>
    <row r="183" spans="2:7" ht="14.25">
      <c r="B183" s="39"/>
      <c r="C183" s="39"/>
      <c r="D183" s="39"/>
      <c r="E183" s="39"/>
      <c r="F183" s="39"/>
      <c r="G183" s="39"/>
    </row>
    <row r="184" spans="2:7" ht="14.25">
      <c r="B184" s="39"/>
      <c r="C184" s="39"/>
      <c r="D184" s="39"/>
      <c r="E184" s="39"/>
      <c r="F184" s="39"/>
      <c r="G184" s="39"/>
    </row>
    <row r="185" spans="2:7" ht="14.25">
      <c r="B185" s="39"/>
      <c r="C185" s="39"/>
      <c r="D185" s="39"/>
      <c r="E185" s="39"/>
      <c r="F185" s="39"/>
      <c r="G185" s="39"/>
    </row>
    <row r="186" spans="2:7" ht="14.25">
      <c r="B186" s="39"/>
      <c r="C186" s="39"/>
      <c r="D186" s="39"/>
      <c r="E186" s="39"/>
      <c r="F186" s="39"/>
      <c r="G186" s="39"/>
    </row>
    <row r="187" spans="2:7" ht="14.25">
      <c r="B187" s="39"/>
      <c r="C187" s="39"/>
      <c r="D187" s="39"/>
      <c r="E187" s="39"/>
      <c r="F187" s="39"/>
      <c r="G187" s="39"/>
    </row>
    <row r="188" spans="2:7" ht="14.25">
      <c r="B188" s="39"/>
      <c r="C188" s="39"/>
      <c r="D188" s="39"/>
      <c r="E188" s="39"/>
      <c r="F188" s="39"/>
      <c r="G188" s="39"/>
    </row>
    <row r="189" spans="2:7" ht="14.25">
      <c r="B189" s="39"/>
      <c r="C189" s="39"/>
      <c r="D189" s="39"/>
      <c r="E189" s="39"/>
      <c r="F189" s="39"/>
      <c r="G189" s="39"/>
    </row>
    <row r="190" spans="2:7" ht="14.25">
      <c r="B190" s="39"/>
      <c r="C190" s="39"/>
      <c r="D190" s="39"/>
      <c r="E190" s="39"/>
      <c r="F190" s="39"/>
      <c r="G190" s="39"/>
    </row>
    <row r="191" spans="2:7" ht="14.25">
      <c r="B191" s="39"/>
      <c r="C191" s="39"/>
      <c r="D191" s="39"/>
      <c r="E191" s="39"/>
      <c r="F191" s="39"/>
      <c r="G191" s="39"/>
    </row>
    <row r="192" spans="2:7" ht="14.25">
      <c r="B192" s="39"/>
      <c r="C192" s="39"/>
      <c r="D192" s="39"/>
      <c r="E192" s="39"/>
      <c r="F192" s="39"/>
      <c r="G192" s="39"/>
    </row>
    <row r="193" spans="2:7" ht="14.25">
      <c r="B193" s="39"/>
      <c r="C193" s="39"/>
      <c r="D193" s="39"/>
      <c r="E193" s="39"/>
      <c r="F193" s="39"/>
      <c r="G193" s="39"/>
    </row>
    <row r="194" spans="2:7" ht="14.25">
      <c r="B194" s="39"/>
      <c r="C194" s="39"/>
      <c r="D194" s="39"/>
      <c r="E194" s="39"/>
      <c r="F194" s="39"/>
      <c r="G194" s="39"/>
    </row>
    <row r="195" spans="2:7" ht="14.25">
      <c r="B195" s="39"/>
      <c r="C195" s="39"/>
      <c r="D195" s="39"/>
      <c r="E195" s="39"/>
      <c r="F195" s="39"/>
      <c r="G195" s="39"/>
    </row>
    <row r="196" spans="2:7" ht="14.25">
      <c r="B196" s="39"/>
      <c r="C196" s="39"/>
      <c r="D196" s="39"/>
      <c r="E196" s="39"/>
      <c r="F196" s="39"/>
      <c r="G196" s="39"/>
    </row>
    <row r="197" spans="2:7" ht="14.25">
      <c r="B197" s="39"/>
      <c r="C197" s="39"/>
      <c r="D197" s="39"/>
      <c r="E197" s="39"/>
      <c r="F197" s="39"/>
      <c r="G197" s="39"/>
    </row>
    <row r="198" spans="2:7" ht="14.25">
      <c r="B198" s="39"/>
      <c r="C198" s="39"/>
      <c r="D198" s="39"/>
      <c r="E198" s="39"/>
      <c r="F198" s="39"/>
      <c r="G198" s="39"/>
    </row>
    <row r="199" spans="2:7" ht="14.25">
      <c r="B199" s="39"/>
      <c r="C199" s="39"/>
      <c r="D199" s="39"/>
      <c r="E199" s="39"/>
      <c r="F199" s="39"/>
      <c r="G199" s="39"/>
    </row>
    <row r="200" spans="2:7" ht="14.25">
      <c r="B200" s="39"/>
      <c r="C200" s="39"/>
      <c r="D200" s="39"/>
      <c r="E200" s="39"/>
      <c r="F200" s="39"/>
      <c r="G200" s="39"/>
    </row>
    <row r="201" spans="2:7" ht="14.25">
      <c r="B201" s="39"/>
      <c r="C201" s="39"/>
      <c r="D201" s="39"/>
      <c r="E201" s="39"/>
      <c r="F201" s="39"/>
      <c r="G201" s="39"/>
    </row>
    <row r="202" spans="2:7" ht="14.25">
      <c r="B202" s="39"/>
      <c r="C202" s="39"/>
      <c r="D202" s="39"/>
      <c r="E202" s="39"/>
      <c r="F202" s="39"/>
      <c r="G202" s="39"/>
    </row>
    <row r="203" spans="2:7" ht="14.25">
      <c r="B203" s="39"/>
      <c r="C203" s="39"/>
      <c r="D203" s="39"/>
      <c r="E203" s="39"/>
      <c r="F203" s="39"/>
      <c r="G203" s="39"/>
    </row>
    <row r="204" spans="2:7" ht="14.25">
      <c r="B204" s="39"/>
      <c r="C204" s="39"/>
      <c r="D204" s="39"/>
      <c r="E204" s="39"/>
      <c r="F204" s="39"/>
      <c r="G204" s="39"/>
    </row>
    <row r="205" spans="2:7" ht="14.25">
      <c r="B205" s="39"/>
      <c r="C205" s="39"/>
      <c r="D205" s="39"/>
      <c r="E205" s="39"/>
      <c r="F205" s="39"/>
      <c r="G205" s="39"/>
    </row>
    <row r="206" spans="2:7" ht="14.25">
      <c r="B206" s="39"/>
      <c r="C206" s="39"/>
      <c r="D206" s="39"/>
      <c r="E206" s="39"/>
      <c r="F206" s="39"/>
      <c r="G206" s="39"/>
    </row>
    <row r="207" spans="2:7" ht="14.25">
      <c r="B207" s="39"/>
      <c r="C207" s="39"/>
      <c r="D207" s="39"/>
      <c r="E207" s="39"/>
      <c r="F207" s="39"/>
      <c r="G207" s="39"/>
    </row>
    <row r="208" spans="2:7" ht="14.25">
      <c r="B208" s="39"/>
      <c r="C208" s="39"/>
      <c r="D208" s="39"/>
      <c r="E208" s="39"/>
      <c r="F208" s="39"/>
      <c r="G208" s="39"/>
    </row>
    <row r="209" spans="2:7" ht="14.25">
      <c r="B209" s="39"/>
      <c r="C209" s="39"/>
      <c r="D209" s="39"/>
      <c r="E209" s="39"/>
      <c r="F209" s="39"/>
      <c r="G209" s="39"/>
    </row>
    <row r="210" spans="2:7" ht="14.25">
      <c r="B210" s="39"/>
      <c r="C210" s="39"/>
      <c r="D210" s="39"/>
      <c r="E210" s="39"/>
      <c r="F210" s="39"/>
      <c r="G210" s="39"/>
    </row>
    <row r="211" spans="2:7" ht="14.25">
      <c r="B211" s="39"/>
      <c r="C211" s="39"/>
      <c r="D211" s="39"/>
      <c r="E211" s="39"/>
      <c r="F211" s="39"/>
      <c r="G211" s="39"/>
    </row>
    <row r="212" spans="2:7" ht="14.25">
      <c r="B212" s="39"/>
      <c r="C212" s="39"/>
      <c r="D212" s="39"/>
      <c r="E212" s="39"/>
      <c r="F212" s="39"/>
      <c r="G212" s="39"/>
    </row>
    <row r="213" spans="2:7" ht="14.25">
      <c r="B213" s="39"/>
      <c r="C213" s="39"/>
      <c r="D213" s="39"/>
      <c r="E213" s="39"/>
      <c r="F213" s="39"/>
      <c r="G213" s="39"/>
    </row>
    <row r="214" spans="2:7" ht="14.25">
      <c r="B214" s="39"/>
      <c r="C214" s="39"/>
      <c r="D214" s="39"/>
      <c r="E214" s="39"/>
      <c r="F214" s="39"/>
      <c r="G214" s="39"/>
    </row>
    <row r="215" spans="2:7" ht="14.25">
      <c r="B215" s="39"/>
      <c r="C215" s="39"/>
      <c r="D215" s="39"/>
      <c r="E215" s="39"/>
      <c r="F215" s="39"/>
      <c r="G215" s="39"/>
    </row>
    <row r="216" spans="2:7" ht="14.25">
      <c r="B216" s="39"/>
      <c r="C216" s="39"/>
      <c r="D216" s="39"/>
      <c r="E216" s="39"/>
      <c r="F216" s="39"/>
      <c r="G216" s="39"/>
    </row>
    <row r="217" spans="2:7" ht="14.25">
      <c r="B217" s="39"/>
      <c r="C217" s="39"/>
      <c r="D217" s="39"/>
      <c r="E217" s="39"/>
      <c r="F217" s="39"/>
      <c r="G217" s="39"/>
    </row>
    <row r="218" spans="2:7" ht="14.25">
      <c r="B218" s="39"/>
      <c r="C218" s="39"/>
      <c r="D218" s="39"/>
      <c r="E218" s="39"/>
      <c r="F218" s="39"/>
      <c r="G218" s="39"/>
    </row>
    <row r="219" spans="2:7" ht="14.25">
      <c r="B219" s="39"/>
      <c r="C219" s="39"/>
      <c r="D219" s="39"/>
      <c r="E219" s="39"/>
      <c r="F219" s="39"/>
      <c r="G219" s="39"/>
    </row>
    <row r="220" spans="2:7" ht="14.25">
      <c r="B220" s="39"/>
      <c r="C220" s="39"/>
      <c r="D220" s="39"/>
      <c r="E220" s="39"/>
      <c r="F220" s="39"/>
      <c r="G220" s="39"/>
    </row>
    <row r="221" spans="2:7" ht="14.25">
      <c r="B221" s="39"/>
      <c r="C221" s="39"/>
      <c r="D221" s="39"/>
      <c r="E221" s="39"/>
      <c r="F221" s="39"/>
      <c r="G221" s="39"/>
    </row>
    <row r="222" spans="2:7" ht="14.25">
      <c r="B222" s="39"/>
      <c r="C222" s="39"/>
      <c r="D222" s="39"/>
      <c r="E222" s="39"/>
      <c r="F222" s="39"/>
      <c r="G222" s="39"/>
    </row>
    <row r="223" spans="2:7" ht="14.25">
      <c r="B223" s="39"/>
      <c r="C223" s="39"/>
      <c r="D223" s="39"/>
      <c r="E223" s="39"/>
      <c r="F223" s="39"/>
      <c r="G223" s="39"/>
    </row>
    <row r="224" spans="2:7" ht="14.25">
      <c r="B224" s="39"/>
      <c r="C224" s="39"/>
      <c r="D224" s="39"/>
      <c r="E224" s="39"/>
      <c r="F224" s="39"/>
      <c r="G224" s="39"/>
    </row>
  </sheetData>
  <sheetProtection/>
  <mergeCells count="5">
    <mergeCell ref="A7:J7"/>
    <mergeCell ref="A6:J6"/>
    <mergeCell ref="A3:J3"/>
    <mergeCell ref="A4:J4"/>
    <mergeCell ref="A5:J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91" r:id="rId1"/>
  <headerFooter alignWithMargins="0">
    <oddFooter>&amp;C- &amp;P -</oddFooter>
  </headerFooter>
  <ignoredErrors>
    <ignoredError sqref="D20 D25 D27 D40 D36 D42 D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HK224"/>
  <sheetViews>
    <sheetView zoomScale="75" zoomScaleNormal="75" zoomScalePageLayoutView="0" workbookViewId="0" topLeftCell="A1">
      <selection activeCell="B9" sqref="B9"/>
    </sheetView>
  </sheetViews>
  <sheetFormatPr defaultColWidth="6.5546875" defaultRowHeight="15"/>
  <cols>
    <col min="1" max="1" width="21.77734375" style="15" customWidth="1"/>
    <col min="2" max="3" width="13.10546875" style="15" bestFit="1" customWidth="1"/>
    <col min="4" max="4" width="8.21484375" style="15" bestFit="1" customWidth="1"/>
    <col min="5" max="5" width="13.21484375" style="15" bestFit="1" customWidth="1"/>
    <col min="6" max="6" width="7.88671875" style="15" bestFit="1" customWidth="1"/>
    <col min="7" max="8" width="13.21484375" style="15" bestFit="1" customWidth="1"/>
    <col min="9" max="9" width="7.88671875" style="15" bestFit="1" customWidth="1"/>
    <col min="10" max="10" width="5.99609375" style="15" customWidth="1"/>
    <col min="11" max="11" width="6.5546875" style="15" customWidth="1"/>
    <col min="12" max="12" width="14.4453125" style="15" bestFit="1" customWidth="1"/>
    <col min="13" max="13" width="0.671875" style="15" customWidth="1"/>
    <col min="14" max="14" width="9.3359375" style="15" bestFit="1" customWidth="1"/>
    <col min="15" max="15" width="6.5546875" style="15" customWidth="1"/>
    <col min="16" max="16" width="9.6640625" style="15" bestFit="1" customWidth="1"/>
    <col min="17" max="17" width="6.5546875" style="15" customWidth="1"/>
    <col min="18" max="18" width="9.6640625" style="15" bestFit="1" customWidth="1"/>
    <col min="19" max="19" width="7.77734375" style="15" bestFit="1" customWidth="1"/>
    <col min="20" max="16384" width="6.5546875" style="15" customWidth="1"/>
  </cols>
  <sheetData>
    <row r="1" ht="13.5" customHeight="1">
      <c r="H1" s="16"/>
    </row>
    <row r="2" ht="13.5" customHeight="1">
      <c r="H2" s="17"/>
    </row>
    <row r="3" spans="1:10" ht="13.5" customHeight="1">
      <c r="A3" s="121" t="s">
        <v>210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2" customHeight="1">
      <c r="A4" s="121" t="str">
        <f>Cover!A22</f>
        <v>2009-10 Projected Student Enrollments (FTEs) for Florida School Districts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" customHeight="1">
      <c r="A5" s="121" t="str">
        <f>Cover!A23</f>
        <v>Compared with FTEs for 2006-07 Final, 2007-08 Final, 2008-09 4th Calc, and 2009-10 Feb 23 Forecast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" customHeight="1">
      <c r="A6" s="121" t="s">
        <v>88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4.25" customHeight="1">
      <c r="A7" s="120">
        <f>Cover!A12</f>
        <v>39916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7" ht="13.5" customHeight="1">
      <c r="A8" s="19"/>
      <c r="B8" s="20"/>
      <c r="C8" s="20"/>
      <c r="D8" s="20"/>
      <c r="E8" s="20"/>
      <c r="F8" s="20"/>
      <c r="G8" s="20"/>
    </row>
    <row r="9" spans="2:10" ht="12.75" customHeight="1">
      <c r="B9" s="18"/>
      <c r="C9" s="21"/>
      <c r="D9" s="18"/>
      <c r="E9" s="22"/>
      <c r="F9" s="18"/>
      <c r="G9" s="18"/>
      <c r="H9" s="18"/>
      <c r="I9" s="18"/>
      <c r="J9" s="18"/>
    </row>
    <row r="10" spans="1:10" ht="14.25" customHeight="1">
      <c r="A10" s="19"/>
      <c r="B10" s="23"/>
      <c r="C10" s="24"/>
      <c r="D10" s="23"/>
      <c r="E10" s="23"/>
      <c r="F10" s="23"/>
      <c r="I10" s="23"/>
      <c r="J10" s="23"/>
    </row>
    <row r="11" spans="2:10" ht="12.75" customHeight="1">
      <c r="B11" s="18"/>
      <c r="C11" s="21"/>
      <c r="D11" s="18"/>
      <c r="E11" s="18"/>
      <c r="F11" s="18"/>
      <c r="H11" s="18"/>
      <c r="I11" s="18"/>
      <c r="J11" s="18"/>
    </row>
    <row r="12" spans="2:10" ht="12.75" customHeight="1">
      <c r="B12" s="18"/>
      <c r="C12" s="21"/>
      <c r="D12" s="18" t="s">
        <v>211</v>
      </c>
      <c r="E12" s="18"/>
      <c r="F12" s="18" t="s">
        <v>211</v>
      </c>
      <c r="G12" s="25" t="str">
        <f>Diff!G12</f>
        <v>2009-10</v>
      </c>
      <c r="H12" s="18" t="str">
        <f>Diff!H12</f>
        <v>2009-10</v>
      </c>
      <c r="I12" s="18" t="s">
        <v>211</v>
      </c>
      <c r="J12" s="18" t="s">
        <v>211</v>
      </c>
    </row>
    <row r="13" spans="2:10" ht="15" customHeight="1">
      <c r="B13" s="18" t="str">
        <f>Diff!B13</f>
        <v>2006-07</v>
      </c>
      <c r="C13" s="18" t="str">
        <f>Diff!C13</f>
        <v>2007-08</v>
      </c>
      <c r="D13" s="22" t="s">
        <v>89</v>
      </c>
      <c r="E13" s="18" t="str">
        <f>Diff!E13</f>
        <v>2008-09</v>
      </c>
      <c r="F13" s="22" t="s">
        <v>89</v>
      </c>
      <c r="G13" s="25" t="str">
        <f>Diff!G13</f>
        <v>Dist Forecast</v>
      </c>
      <c r="H13" s="18" t="str">
        <f>Diff!H13</f>
        <v>District Forecast</v>
      </c>
      <c r="I13" s="22" t="s">
        <v>89</v>
      </c>
      <c r="J13" s="18" t="s">
        <v>91</v>
      </c>
    </row>
    <row r="14" spans="2:10" ht="15" customHeight="1">
      <c r="B14" s="18" t="s">
        <v>92</v>
      </c>
      <c r="C14" s="18" t="s">
        <v>92</v>
      </c>
      <c r="D14" s="18" t="s">
        <v>93</v>
      </c>
      <c r="E14" s="26" t="str">
        <f>Diff!E14</f>
        <v>4th Calc</v>
      </c>
      <c r="F14" s="18" t="s">
        <v>94</v>
      </c>
      <c r="G14" s="26">
        <f>Diff!G14</f>
        <v>39867</v>
      </c>
      <c r="H14" s="26">
        <f>Diff!H14</f>
        <v>39916</v>
      </c>
      <c r="I14" s="18" t="s">
        <v>95</v>
      </c>
      <c r="J14" s="18" t="s">
        <v>96</v>
      </c>
    </row>
    <row r="15" spans="2:10" ht="15.75" customHeight="1">
      <c r="B15" s="43">
        <v>1</v>
      </c>
      <c r="C15" s="44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</row>
    <row r="16" spans="1:18" ht="13.5" customHeight="1">
      <c r="A16" s="19" t="s">
        <v>245</v>
      </c>
      <c r="C16" s="23"/>
      <c r="F16" s="23"/>
      <c r="G16" s="27"/>
      <c r="I16" s="23"/>
      <c r="L16" s="19"/>
      <c r="R16" s="23"/>
    </row>
    <row r="17" spans="1:219" ht="13.5" customHeight="1">
      <c r="A17" s="19" t="s">
        <v>244</v>
      </c>
      <c r="B17" s="52">
        <f>Diff!B17</f>
        <v>603364.26</v>
      </c>
      <c r="C17" s="72">
        <f>Diff!C17</f>
        <v>603566.3</v>
      </c>
      <c r="D17" s="57">
        <f>Diff!D17/Diff!B17</f>
        <v>0.00033485576358141804</v>
      </c>
      <c r="E17" s="52">
        <f>Diff!E17</f>
        <v>590070.02</v>
      </c>
      <c r="F17" s="57">
        <f>Diff!F17/Diff!C17</f>
        <v>-0.02236089059312958</v>
      </c>
      <c r="G17" s="52">
        <f>Diff!G17</f>
        <v>584975.75</v>
      </c>
      <c r="H17" s="52">
        <f>Diff!H17</f>
        <v>585011.75</v>
      </c>
      <c r="I17" s="57">
        <f>Diff!I17/Diff!E17</f>
        <v>-0.008572321637354188</v>
      </c>
      <c r="J17" s="57">
        <f>Diff!J17/Diff!G17</f>
        <v>6.154101259753075E-05</v>
      </c>
      <c r="K17" s="18"/>
      <c r="L17" s="19"/>
      <c r="M17" s="23"/>
      <c r="N17" s="29"/>
      <c r="O17" s="23"/>
      <c r="P17" s="30"/>
      <c r="Q17" s="23"/>
      <c r="R17" s="30"/>
      <c r="S17" s="30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</row>
    <row r="18" spans="1:19" ht="13.5" customHeight="1">
      <c r="A18" s="45" t="s">
        <v>102</v>
      </c>
      <c r="B18" s="52">
        <f>Diff!B18</f>
        <v>733827.58</v>
      </c>
      <c r="C18" s="72">
        <f>Diff!C18</f>
        <v>727253.14</v>
      </c>
      <c r="D18" s="57">
        <f>Diff!D18/Diff!B18</f>
        <v>-0.008959107260591029</v>
      </c>
      <c r="E18" s="52">
        <f>Diff!E18</f>
        <v>733551.87</v>
      </c>
      <c r="F18" s="57">
        <f>Diff!F18/Diff!C18</f>
        <v>0.008660987012032675</v>
      </c>
      <c r="G18" s="52">
        <f>Diff!G18</f>
        <v>726026.73</v>
      </c>
      <c r="H18" s="52">
        <f>Diff!H18</f>
        <v>726055.51</v>
      </c>
      <c r="I18" s="57">
        <f>Diff!I18/Diff!E18</f>
        <v>-0.010219263703874118</v>
      </c>
      <c r="J18" s="57">
        <f>Diff!J18/Diff!G18</f>
        <v>3.964041379031312E-05</v>
      </c>
      <c r="K18" s="18"/>
      <c r="L18" s="19"/>
      <c r="N18" s="29"/>
      <c r="P18" s="29"/>
      <c r="R18" s="29"/>
      <c r="S18" s="29"/>
    </row>
    <row r="19" spans="1:19" ht="13.5" customHeight="1">
      <c r="A19" s="45" t="s">
        <v>103</v>
      </c>
      <c r="B19" s="52">
        <f>Diff!B19</f>
        <v>544225.73</v>
      </c>
      <c r="C19" s="72">
        <f>Diff!C19</f>
        <v>547304.95</v>
      </c>
      <c r="D19" s="57">
        <f>Diff!D19/Diff!B19</f>
        <v>0.005657983131374498</v>
      </c>
      <c r="E19" s="52">
        <f>Diff!E19</f>
        <v>546108.52</v>
      </c>
      <c r="F19" s="57">
        <f>Diff!F19/Diff!C19</f>
        <v>-0.0021860390628660217</v>
      </c>
      <c r="G19" s="52">
        <f>Diff!G19</f>
        <v>545076.74</v>
      </c>
      <c r="H19" s="52">
        <f>Diff!H19</f>
        <v>545063.69</v>
      </c>
      <c r="I19" s="57">
        <f>Diff!I19/Diff!E19</f>
        <v>-0.0019132277958235746</v>
      </c>
      <c r="J19" s="57">
        <f>Diff!J19/Diff!G19</f>
        <v>-2.3941582977924476E-05</v>
      </c>
      <c r="K19" s="18"/>
      <c r="L19" s="19"/>
      <c r="N19" s="29"/>
      <c r="P19" s="29"/>
      <c r="R19" s="29"/>
      <c r="S19" s="29"/>
    </row>
    <row r="20" spans="1:19" ht="13.5" customHeight="1">
      <c r="A20" s="41" t="s">
        <v>110</v>
      </c>
      <c r="B20" s="53">
        <f>SUM(B17:B19)</f>
        <v>1881417.5699999998</v>
      </c>
      <c r="C20" s="53">
        <f>SUM(C17:C19)</f>
        <v>1878124.39</v>
      </c>
      <c r="D20" s="57">
        <f>Diff!D20/Diff!B20</f>
        <v>-0.0017503716625756477</v>
      </c>
      <c r="E20" s="54">
        <f>SUM(E17:E19)</f>
        <v>1869730.4100000001</v>
      </c>
      <c r="F20" s="57">
        <f>Diff!F20/Diff!C20</f>
        <v>-0.004469341884218728</v>
      </c>
      <c r="G20" s="54">
        <f>SUM(G17:G19)</f>
        <v>1856079.22</v>
      </c>
      <c r="H20" s="54">
        <f>SUM(H17:H19)</f>
        <v>1856130.95</v>
      </c>
      <c r="I20" s="57">
        <f>Diff!I20/Diff!E20</f>
        <v>-0.007273487090580184</v>
      </c>
      <c r="J20" s="57">
        <f>Diff!J20/Diff!G20</f>
        <v>2.7870577636218228E-05</v>
      </c>
      <c r="K20" s="18"/>
      <c r="L20" s="19"/>
      <c r="P20" s="29"/>
      <c r="R20" s="29"/>
      <c r="S20" s="29"/>
    </row>
    <row r="21" spans="1:19" ht="13.5" customHeight="1">
      <c r="A21" s="19"/>
      <c r="B21" s="55"/>
      <c r="C21" s="55"/>
      <c r="D21" s="52"/>
      <c r="E21" s="52"/>
      <c r="F21" s="57"/>
      <c r="G21" s="52"/>
      <c r="H21" s="52"/>
      <c r="I21" s="57"/>
      <c r="J21" s="57"/>
      <c r="K21" s="18"/>
      <c r="L21" s="19"/>
      <c r="P21" s="29"/>
      <c r="R21" s="29"/>
      <c r="S21" s="29"/>
    </row>
    <row r="22" spans="1:19" ht="13.5" customHeight="1">
      <c r="A22" s="19" t="s">
        <v>246</v>
      </c>
      <c r="B22" s="52">
        <f>Diff!B22</f>
        <v>140968.33</v>
      </c>
      <c r="C22" s="52">
        <f>Diff!C22</f>
        <v>138818.5</v>
      </c>
      <c r="D22" s="57">
        <f>Diff!D22/Diff!B22</f>
        <v>-0.015250446678342485</v>
      </c>
      <c r="E22" s="52">
        <f>Diff!E22</f>
        <v>139265.3</v>
      </c>
      <c r="F22" s="57">
        <f>Diff!F22/Diff!C22</f>
        <v>0.0032185911820109595</v>
      </c>
      <c r="G22" s="52">
        <f>Diff!G22</f>
        <v>138734.67</v>
      </c>
      <c r="H22" s="52">
        <f>Diff!H22</f>
        <v>138734.67</v>
      </c>
      <c r="I22" s="57">
        <f>Diff!I22/Diff!E22</f>
        <v>-0.0038102097220195958</v>
      </c>
      <c r="J22" s="57">
        <f>Diff!J22/Diff!G22</f>
        <v>0</v>
      </c>
      <c r="K22" s="18"/>
      <c r="L22" s="19"/>
      <c r="N22" s="29"/>
      <c r="P22" s="29"/>
      <c r="R22" s="29"/>
      <c r="S22" s="29"/>
    </row>
    <row r="23" spans="1:19" ht="13.5" customHeight="1">
      <c r="A23" s="45" t="s">
        <v>111</v>
      </c>
      <c r="B23" s="52">
        <f>Diff!B23</f>
        <v>220461.3</v>
      </c>
      <c r="C23" s="52">
        <f>Diff!C23</f>
        <v>217567.99</v>
      </c>
      <c r="D23" s="57">
        <f>Diff!D23/Diff!B23</f>
        <v>-0.013123890678318588</v>
      </c>
      <c r="E23" s="52">
        <f>Diff!E23</f>
        <v>219251.65</v>
      </c>
      <c r="F23" s="57">
        <f>Diff!F23/Diff!C23</f>
        <v>0.007738546465406072</v>
      </c>
      <c r="G23" s="52">
        <f>Diff!G23</f>
        <v>218879.91</v>
      </c>
      <c r="H23" s="52">
        <f>Diff!H23</f>
        <v>218878.55</v>
      </c>
      <c r="I23" s="57">
        <f>Diff!I23/Diff!E23</f>
        <v>-0.001701697569892887</v>
      </c>
      <c r="J23" s="57">
        <f>Diff!J23/Diff!G23</f>
        <v>-6.213452847340507E-06</v>
      </c>
      <c r="K23" s="18"/>
      <c r="L23" s="19"/>
      <c r="N23" s="29"/>
      <c r="P23" s="29"/>
      <c r="R23" s="29"/>
      <c r="S23" s="29"/>
    </row>
    <row r="24" spans="1:19" ht="13.5" customHeight="1">
      <c r="A24" s="19" t="s">
        <v>112</v>
      </c>
      <c r="B24" s="52">
        <f>Diff!B24</f>
        <v>135758.01</v>
      </c>
      <c r="C24" s="52">
        <f>Diff!C24</f>
        <v>137302.01</v>
      </c>
      <c r="D24" s="57">
        <f>Diff!D24/Diff!B24</f>
        <v>0.011373177906776917</v>
      </c>
      <c r="E24" s="52">
        <f>Diff!E24</f>
        <v>132951.14</v>
      </c>
      <c r="F24" s="57">
        <f>Diff!F24/Diff!C24</f>
        <v>-0.03168831978497617</v>
      </c>
      <c r="G24" s="52">
        <f>Diff!G24</f>
        <v>132005.31</v>
      </c>
      <c r="H24" s="52">
        <f>Diff!H24</f>
        <v>132012.17</v>
      </c>
      <c r="I24" s="57">
        <f>Diff!I24/Diff!E24</f>
        <v>-0.007062519358615511</v>
      </c>
      <c r="J24" s="57">
        <f>Diff!J24/Diff!G24</f>
        <v>5.196760645473378E-05</v>
      </c>
      <c r="K24" s="18"/>
      <c r="L24" s="19"/>
      <c r="N24" s="29"/>
      <c r="P24" s="29"/>
      <c r="R24" s="29"/>
      <c r="S24" s="29"/>
    </row>
    <row r="25" spans="1:19" ht="13.5" customHeight="1">
      <c r="A25" s="41" t="s">
        <v>113</v>
      </c>
      <c r="B25" s="53">
        <f>SUM(B22:B24)</f>
        <v>497187.64</v>
      </c>
      <c r="C25" s="53">
        <f>SUM(C22:C24)</f>
        <v>493688.5</v>
      </c>
      <c r="D25" s="57">
        <f>Diff!D25/Diff!B25</f>
        <v>-0.007037866025792624</v>
      </c>
      <c r="E25" s="54">
        <f>SUM(E22:E24)</f>
        <v>491468.08999999997</v>
      </c>
      <c r="F25" s="57">
        <f>Diff!F25/Diff!C25</f>
        <v>-0.004497593117927666</v>
      </c>
      <c r="G25" s="54">
        <f>SUM(G22:G24)</f>
        <v>489619.89</v>
      </c>
      <c r="H25" s="54">
        <f>SUM(H22:H24)</f>
        <v>489625.39</v>
      </c>
      <c r="I25" s="57">
        <f>Diff!I25/Diff!E25</f>
        <v>-0.0037493787236521367</v>
      </c>
      <c r="J25" s="57">
        <f>Diff!J25/Diff!G25</f>
        <v>1.1233203781815318E-05</v>
      </c>
      <c r="K25" s="18"/>
      <c r="L25" s="19"/>
      <c r="P25" s="29"/>
      <c r="R25" s="29"/>
      <c r="S25" s="29"/>
    </row>
    <row r="26" spans="1:19" ht="13.5" customHeight="1">
      <c r="A26" s="19"/>
      <c r="B26" s="55"/>
      <c r="C26" s="55"/>
      <c r="D26" s="52"/>
      <c r="E26" s="52"/>
      <c r="F26" s="57"/>
      <c r="G26" s="52"/>
      <c r="H26" s="52"/>
      <c r="I26" s="57"/>
      <c r="J26" s="57"/>
      <c r="K26" s="18"/>
      <c r="L26" s="19"/>
      <c r="P26" s="29"/>
      <c r="R26" s="29"/>
      <c r="S26" s="29"/>
    </row>
    <row r="27" spans="1:19" ht="13.5" customHeight="1">
      <c r="A27" s="41" t="s">
        <v>249</v>
      </c>
      <c r="B27" s="53">
        <f>B20+B25</f>
        <v>2378605.21</v>
      </c>
      <c r="C27" s="53">
        <f>C20+C25</f>
        <v>2371812.8899999997</v>
      </c>
      <c r="D27" s="57">
        <f>Diff!D27/Diff!B27</f>
        <v>-0.0028555894737993526</v>
      </c>
      <c r="E27" s="54">
        <f>E20+E25</f>
        <v>2361198.5</v>
      </c>
      <c r="F27" s="57">
        <f>Diff!F27/Diff!C27</f>
        <v>-0.004475222326664928</v>
      </c>
      <c r="G27" s="54">
        <f>G20+G25</f>
        <v>2345699.11</v>
      </c>
      <c r="H27" s="54">
        <f>H20+H25</f>
        <v>2345756.34</v>
      </c>
      <c r="I27" s="57">
        <f>Diff!I27/Diff!E27</f>
        <v>-0.006539966885460984</v>
      </c>
      <c r="J27" s="57">
        <f>Diff!J27/Diff!G27</f>
        <v>2.439784359213121E-05</v>
      </c>
      <c r="K27" s="18"/>
      <c r="L27" s="19"/>
      <c r="P27" s="29"/>
      <c r="R27" s="29"/>
      <c r="S27" s="29"/>
    </row>
    <row r="28" spans="2:18" ht="12" customHeight="1">
      <c r="B28" s="52"/>
      <c r="C28" s="52"/>
      <c r="D28" s="52"/>
      <c r="E28" s="52"/>
      <c r="F28" s="57"/>
      <c r="G28" s="52"/>
      <c r="H28" s="52"/>
      <c r="I28" s="57"/>
      <c r="J28" s="57"/>
      <c r="K28" s="18"/>
      <c r="R28" s="29"/>
    </row>
    <row r="29" spans="1:19" ht="13.5" customHeight="1">
      <c r="A29" s="19" t="s">
        <v>97</v>
      </c>
      <c r="B29" s="52">
        <f>Diff!B29</f>
        <v>159019.17</v>
      </c>
      <c r="C29" s="52">
        <f>Diff!C29</f>
        <v>158749.75</v>
      </c>
      <c r="D29" s="57">
        <f>Diff!D29/Diff!B29</f>
        <v>-0.0016942611384527587</v>
      </c>
      <c r="E29" s="52">
        <f>Diff!E29</f>
        <v>157454.21</v>
      </c>
      <c r="F29" s="57">
        <f>Diff!F29/Diff!C29</f>
        <v>-0.008160894741566574</v>
      </c>
      <c r="G29" s="52">
        <f>Diff!G29</f>
        <v>163110.13</v>
      </c>
      <c r="H29" s="52">
        <f>Diff!H29</f>
        <v>163110.13</v>
      </c>
      <c r="I29" s="57">
        <f>Diff!I29/Diff!E29</f>
        <v>0.03592104650615575</v>
      </c>
      <c r="J29" s="57">
        <f>Diff!J29/Diff!G29</f>
        <v>0</v>
      </c>
      <c r="K29" s="18"/>
      <c r="L29" s="19"/>
      <c r="N29" s="29"/>
      <c r="P29" s="29"/>
      <c r="R29" s="29"/>
      <c r="S29" s="29"/>
    </row>
    <row r="30" spans="2:18" ht="12" customHeight="1">
      <c r="B30" s="52"/>
      <c r="C30" s="52"/>
      <c r="D30" s="52"/>
      <c r="E30" s="52"/>
      <c r="F30" s="57"/>
      <c r="G30" s="52"/>
      <c r="H30" s="52"/>
      <c r="I30" s="57"/>
      <c r="J30" s="57"/>
      <c r="K30" s="18"/>
      <c r="R30" s="29"/>
    </row>
    <row r="31" spans="1:18" ht="13.5" customHeight="1">
      <c r="A31" s="19" t="s">
        <v>98</v>
      </c>
      <c r="B31" s="52"/>
      <c r="C31" s="52"/>
      <c r="D31" s="52"/>
      <c r="E31" s="52"/>
      <c r="F31" s="57"/>
      <c r="G31" s="52"/>
      <c r="H31" s="52"/>
      <c r="I31" s="57"/>
      <c r="J31" s="57"/>
      <c r="K31" s="18"/>
      <c r="L31" s="19"/>
      <c r="R31" s="29"/>
    </row>
    <row r="32" spans="1:18" ht="13.5" customHeight="1">
      <c r="A32" s="31" t="s">
        <v>114</v>
      </c>
      <c r="B32" s="52">
        <f>Diff!B32</f>
        <v>19147.37</v>
      </c>
      <c r="C32" s="72">
        <f>Diff!C32</f>
        <v>19397.66</v>
      </c>
      <c r="D32" s="57">
        <f>Diff!D32/Diff!B32</f>
        <v>0.013071769125472631</v>
      </c>
      <c r="E32" s="52">
        <f>Diff!E32</f>
        <v>20347.71</v>
      </c>
      <c r="F32" s="57">
        <f>Diff!F32/Diff!C32</f>
        <v>0.04897755708678259</v>
      </c>
      <c r="G32" s="52">
        <f>Diff!G32</f>
        <v>20481.9</v>
      </c>
      <c r="H32" s="52">
        <f>Diff!H32</f>
        <v>20481.9</v>
      </c>
      <c r="I32" s="57">
        <f>Diff!I32/Diff!E32</f>
        <v>0.006594845316745832</v>
      </c>
      <c r="J32" s="57">
        <f>Diff!J32/Diff!G32</f>
        <v>0</v>
      </c>
      <c r="K32" s="18"/>
      <c r="L32" s="31"/>
      <c r="N32" s="29"/>
      <c r="R32" s="29"/>
    </row>
    <row r="33" spans="1:18" ht="13.5" customHeight="1">
      <c r="A33" s="31" t="s">
        <v>115</v>
      </c>
      <c r="B33" s="52">
        <f>Diff!B33</f>
        <v>6065.41</v>
      </c>
      <c r="C33" s="72">
        <f>Diff!C33</f>
        <v>6034.58</v>
      </c>
      <c r="D33" s="57">
        <f>Diff!D33/Diff!B33</f>
        <v>-0.005082921022651383</v>
      </c>
      <c r="E33" s="52">
        <f>Diff!E33</f>
        <v>6017.32</v>
      </c>
      <c r="F33" s="57">
        <f>Diff!F33/Diff!C33</f>
        <v>-0.0028601824816309037</v>
      </c>
      <c r="G33" s="52">
        <f>Diff!G33</f>
        <v>6118.41</v>
      </c>
      <c r="H33" s="52">
        <f>Diff!H33</f>
        <v>6118.41</v>
      </c>
      <c r="I33" s="57">
        <f>Diff!I33/Diff!E33</f>
        <v>0.016799837801546227</v>
      </c>
      <c r="J33" s="57">
        <f>Diff!J33/Diff!G33</f>
        <v>0</v>
      </c>
      <c r="K33" s="18"/>
      <c r="L33" s="31"/>
      <c r="N33" s="29"/>
      <c r="R33" s="29"/>
    </row>
    <row r="34" spans="1:12" ht="13.5" customHeight="1">
      <c r="A34" s="41" t="s">
        <v>116</v>
      </c>
      <c r="B34" s="53">
        <f>SUM(B32+B33)</f>
        <v>25212.78</v>
      </c>
      <c r="C34" s="53">
        <f>SUM(C32+C33)</f>
        <v>25432.239999999998</v>
      </c>
      <c r="D34" s="57">
        <f>Diff!D34/Diff!B34</f>
        <v>0.008704315827132079</v>
      </c>
      <c r="E34" s="54">
        <f>SUM(E32+E33)</f>
        <v>26365.03</v>
      </c>
      <c r="F34" s="57">
        <f>Diff!F34/Diff!C34</f>
        <v>0.036677461364001004</v>
      </c>
      <c r="G34" s="54">
        <f>SUM(G32:G33)</f>
        <v>26600.31</v>
      </c>
      <c r="H34" s="54">
        <f>SUM(H32:H33)</f>
        <v>26600.31</v>
      </c>
      <c r="I34" s="57">
        <f>Diff!I34/Diff!E34</f>
        <v>0.008923942055063184</v>
      </c>
      <c r="J34" s="57">
        <f>Diff!J34/Diff!G34</f>
        <v>0</v>
      </c>
      <c r="K34" s="18"/>
      <c r="L34" s="31"/>
    </row>
    <row r="35" spans="2:19" ht="12" customHeight="1">
      <c r="B35" s="52"/>
      <c r="C35" s="52"/>
      <c r="D35" s="52"/>
      <c r="E35" s="52"/>
      <c r="F35" s="57"/>
      <c r="G35" s="52"/>
      <c r="H35" s="52"/>
      <c r="I35" s="57"/>
      <c r="J35" s="57"/>
      <c r="K35" s="18"/>
      <c r="L35" s="31"/>
      <c r="N35" s="29"/>
      <c r="P35" s="29"/>
      <c r="S35" s="29"/>
    </row>
    <row r="36" spans="1:19" ht="35.25" customHeight="1">
      <c r="A36" s="56" t="s">
        <v>108</v>
      </c>
      <c r="B36" s="53">
        <f>B25+B34</f>
        <v>522400.42000000004</v>
      </c>
      <c r="C36" s="53">
        <f>C25+C34</f>
        <v>519120.74</v>
      </c>
      <c r="D36" s="57">
        <f>Diff!D36/Diff!B36</f>
        <v>-0.006278096024501762</v>
      </c>
      <c r="E36" s="54">
        <f>E25+E34</f>
        <v>517833.12</v>
      </c>
      <c r="F36" s="57">
        <f>Diff!F36/Diff!C36</f>
        <v>-0.002480386354819874</v>
      </c>
      <c r="G36" s="54">
        <f>+G25+G34</f>
        <v>516220.2</v>
      </c>
      <c r="H36" s="54">
        <f>+H25+H34</f>
        <v>516225.7</v>
      </c>
      <c r="I36" s="57">
        <f>Diff!I36/Diff!E36</f>
        <v>-0.003104127445536863</v>
      </c>
      <c r="J36" s="57">
        <f>Diff!J36/Diff!G36</f>
        <v>1.06543680390655E-05</v>
      </c>
      <c r="K36" s="18"/>
      <c r="L36" s="31"/>
      <c r="N36" s="29"/>
      <c r="P36" s="29"/>
      <c r="S36" s="29"/>
    </row>
    <row r="37" spans="2:19" ht="12" customHeight="1">
      <c r="B37" s="52"/>
      <c r="C37" s="52"/>
      <c r="D37" s="52"/>
      <c r="E37" s="52"/>
      <c r="F37" s="57"/>
      <c r="G37" s="52"/>
      <c r="H37" s="52"/>
      <c r="I37" s="57"/>
      <c r="J37" s="57"/>
      <c r="K37" s="18"/>
      <c r="N37" s="29"/>
      <c r="P37" s="29"/>
      <c r="S37" s="29"/>
    </row>
    <row r="38" spans="1:11" ht="13.5" customHeight="1">
      <c r="A38" s="19" t="s">
        <v>107</v>
      </c>
      <c r="B38" s="52">
        <f>Diff!B38</f>
        <v>75493.94</v>
      </c>
      <c r="C38" s="52">
        <f>Diff!C38</f>
        <v>75282.22</v>
      </c>
      <c r="D38" s="57">
        <f>Diff!D38/Diff!B38</f>
        <v>-0.0028044635105811296</v>
      </c>
      <c r="E38" s="52">
        <f>Diff!E38</f>
        <v>72988.72</v>
      </c>
      <c r="F38" s="57">
        <f>Diff!F38/Diff!C38</f>
        <v>-0.030465360878039995</v>
      </c>
      <c r="G38" s="52">
        <f>Diff!G38</f>
        <v>72525.62</v>
      </c>
      <c r="H38" s="52">
        <f>Diff!H38</f>
        <v>72539.95</v>
      </c>
      <c r="I38" s="57">
        <f>Diff!I38/Diff!E38</f>
        <v>-0.00614848431374059</v>
      </c>
      <c r="J38" s="57">
        <f>Diff!J38/Diff!G38</f>
        <v>0.0001975853498391568</v>
      </c>
      <c r="K38" s="18"/>
    </row>
    <row r="39" spans="2:19" ht="12" customHeight="1">
      <c r="B39" s="52"/>
      <c r="C39" s="52"/>
      <c r="D39" s="52"/>
      <c r="E39" s="52"/>
      <c r="F39" s="57"/>
      <c r="G39" s="52"/>
      <c r="H39" s="52"/>
      <c r="I39" s="57"/>
      <c r="J39" s="57"/>
      <c r="N39" s="29"/>
      <c r="P39" s="29"/>
      <c r="S39" s="29"/>
    </row>
    <row r="40" spans="1:10" ht="13.5" customHeight="1">
      <c r="A40" s="42" t="s">
        <v>99</v>
      </c>
      <c r="B40" s="53">
        <f>B29+B34+B38</f>
        <v>259725.89</v>
      </c>
      <c r="C40" s="53">
        <f>C29+C34+C38</f>
        <v>259464.21</v>
      </c>
      <c r="D40" s="57">
        <f>Diff!D40/Diff!B40</f>
        <v>-0.0010075237397397007</v>
      </c>
      <c r="E40" s="54">
        <f>E29+E34+E38</f>
        <v>256807.96</v>
      </c>
      <c r="F40" s="57">
        <f>Diff!F40/Diff!C40</f>
        <v>-0.010237442767154669</v>
      </c>
      <c r="G40" s="54">
        <f>G29+G34+G38</f>
        <v>262236.06</v>
      </c>
      <c r="H40" s="54">
        <f>H29+H34+H38</f>
        <v>262250.39</v>
      </c>
      <c r="I40" s="57">
        <f>Diff!I40/Diff!E40</f>
        <v>0.02119260633509967</v>
      </c>
      <c r="J40" s="57">
        <f>Diff!J40/Diff!G40</f>
        <v>5.4645421381088086E-05</v>
      </c>
    </row>
    <row r="41" spans="1:19" ht="12" customHeight="1">
      <c r="A41" s="42"/>
      <c r="B41" s="53"/>
      <c r="C41" s="53"/>
      <c r="D41" s="54"/>
      <c r="E41" s="54"/>
      <c r="F41" s="57"/>
      <c r="G41" s="54"/>
      <c r="H41" s="54"/>
      <c r="I41" s="57"/>
      <c r="J41" s="57"/>
      <c r="L41" s="19"/>
      <c r="N41" s="29"/>
      <c r="P41" s="29"/>
      <c r="S41" s="29"/>
    </row>
    <row r="42" spans="1:14" ht="13.5" customHeight="1">
      <c r="A42" s="41" t="s">
        <v>2</v>
      </c>
      <c r="B42" s="53">
        <f>SUM(B27+B40)</f>
        <v>2638331.1</v>
      </c>
      <c r="C42" s="53">
        <f>SUM(C27+C40)</f>
        <v>2631277.0999999996</v>
      </c>
      <c r="D42" s="57">
        <f>Diff!D42/Diff!B42</f>
        <v>-0.002673659875366085</v>
      </c>
      <c r="E42" s="53">
        <f>SUM(E27+E40)</f>
        <v>2618006.46</v>
      </c>
      <c r="F42" s="57">
        <f>Diff!F42/Diff!C42</f>
        <v>-0.005043421690554623</v>
      </c>
      <c r="G42" s="53">
        <f>SUM(G27+G40)</f>
        <v>2607935.17</v>
      </c>
      <c r="H42" s="53">
        <f>SUM(H27+H40)</f>
        <v>2608006.73</v>
      </c>
      <c r="I42" s="57">
        <f>Diff!I42/Diff!E42</f>
        <v>-0.0038195971449207127</v>
      </c>
      <c r="J42" s="57">
        <f>Diff!J42/Diff!G42</f>
        <v>2.7439332397229752E-05</v>
      </c>
      <c r="N42" s="29"/>
    </row>
    <row r="43" spans="1:10" ht="13.5" customHeight="1">
      <c r="A43" s="19"/>
      <c r="B43" s="29"/>
      <c r="C43" s="32"/>
      <c r="D43" s="28"/>
      <c r="E43" s="32"/>
      <c r="F43" s="28"/>
      <c r="G43" s="33"/>
      <c r="H43" s="49"/>
      <c r="I43" s="28"/>
      <c r="J43" s="28"/>
    </row>
    <row r="44" spans="1:8" ht="13.5" customHeight="1">
      <c r="A44" s="15" t="s">
        <v>100</v>
      </c>
      <c r="B44" s="34"/>
      <c r="C44" s="29"/>
      <c r="D44" s="29"/>
      <c r="E44" s="29"/>
      <c r="F44" s="29"/>
      <c r="G44" s="29"/>
      <c r="H44" s="50"/>
    </row>
    <row r="45" spans="4:10" ht="13.5" customHeight="1">
      <c r="D45" s="29"/>
      <c r="E45" s="29"/>
      <c r="F45" s="29"/>
      <c r="G45" s="29"/>
      <c r="H45" s="51"/>
      <c r="J45" s="82" t="str">
        <f>"DOE "&amp;TEXT(Cover!A12,"mm/dd/yy")</f>
        <v>DOE 04/13/09</v>
      </c>
    </row>
    <row r="46" spans="4:8" ht="13.5" customHeight="1">
      <c r="D46" s="29"/>
      <c r="E46" s="29"/>
      <c r="F46" s="29"/>
      <c r="G46" s="29"/>
      <c r="H46" s="20"/>
    </row>
    <row r="47" spans="1:5" ht="13.5" customHeight="1">
      <c r="A47" s="19"/>
      <c r="B47" s="35"/>
      <c r="C47" s="35"/>
      <c r="D47" s="35"/>
      <c r="E47" s="35"/>
    </row>
    <row r="48" spans="1:5" ht="13.5" customHeight="1">
      <c r="A48" s="19"/>
      <c r="B48" s="35"/>
      <c r="C48" s="35"/>
      <c r="D48" s="35"/>
      <c r="E48" s="35"/>
    </row>
    <row r="49" spans="1:5" ht="13.5" customHeight="1">
      <c r="A49" s="19"/>
      <c r="B49" s="35"/>
      <c r="C49" s="35"/>
      <c r="D49" s="35"/>
      <c r="E49" s="35"/>
    </row>
    <row r="50" spans="1:5" ht="13.5" customHeight="1">
      <c r="A50" s="19"/>
      <c r="B50" s="35"/>
      <c r="C50" s="35"/>
      <c r="D50" s="35"/>
      <c r="E50" s="35"/>
    </row>
    <row r="51" spans="1:5" ht="13.5" customHeight="1">
      <c r="A51" s="19"/>
      <c r="B51" s="35"/>
      <c r="C51" s="35"/>
      <c r="D51" s="35"/>
      <c r="E51" s="35"/>
    </row>
    <row r="52" spans="1:5" ht="13.5" customHeight="1">
      <c r="A52" s="19"/>
      <c r="B52" s="35"/>
      <c r="C52" s="35"/>
      <c r="D52" s="35"/>
      <c r="E52" s="35"/>
    </row>
    <row r="53" spans="1:5" ht="13.5" customHeight="1">
      <c r="A53" s="19"/>
      <c r="B53" s="35"/>
      <c r="C53" s="35"/>
      <c r="D53" s="35"/>
      <c r="E53" s="35"/>
    </row>
    <row r="54" spans="1:5" ht="13.5" customHeight="1">
      <c r="A54" s="19"/>
      <c r="B54" s="35"/>
      <c r="C54" s="35"/>
      <c r="D54" s="35"/>
      <c r="E54" s="35"/>
    </row>
    <row r="55" spans="1:5" ht="13.5" customHeight="1">
      <c r="A55" s="19"/>
      <c r="B55" s="35"/>
      <c r="C55" s="35"/>
      <c r="D55" s="35"/>
      <c r="E55" s="35"/>
    </row>
    <row r="56" spans="1:5" ht="13.5" customHeight="1">
      <c r="A56" s="19"/>
      <c r="B56" s="35"/>
      <c r="C56" s="35"/>
      <c r="D56" s="35"/>
      <c r="E56" s="35"/>
    </row>
    <row r="57" spans="1:5" ht="13.5" customHeight="1">
      <c r="A57" s="19"/>
      <c r="B57" s="35"/>
      <c r="C57" s="35"/>
      <c r="D57" s="35"/>
      <c r="E57" s="35"/>
    </row>
    <row r="58" spans="1:5" ht="13.5" customHeight="1">
      <c r="A58" s="19"/>
      <c r="B58" s="35"/>
      <c r="C58" s="35"/>
      <c r="D58" s="35"/>
      <c r="E58" s="35"/>
    </row>
    <row r="59" spans="1:5" ht="13.5" customHeight="1">
      <c r="A59" s="19"/>
      <c r="B59" s="35"/>
      <c r="C59" s="35"/>
      <c r="D59" s="35"/>
      <c r="E59" s="35"/>
    </row>
    <row r="60" ht="13.5" customHeight="1">
      <c r="B60" s="28"/>
    </row>
    <row r="61" spans="1:5" ht="13.5" customHeight="1">
      <c r="A61" s="31"/>
      <c r="B61" s="36"/>
      <c r="C61" s="29"/>
      <c r="D61" s="29"/>
      <c r="E61" s="29"/>
    </row>
    <row r="62" spans="1:5" ht="13.5" customHeight="1">
      <c r="A62" s="31"/>
      <c r="B62" s="36"/>
      <c r="C62" s="29"/>
      <c r="D62" s="29"/>
      <c r="E62" s="29"/>
    </row>
    <row r="63" spans="1:5" ht="13.5" customHeight="1">
      <c r="A63" s="31"/>
      <c r="B63" s="36"/>
      <c r="C63" s="29"/>
      <c r="D63" s="29"/>
      <c r="E63" s="29"/>
    </row>
    <row r="64" spans="1:5" ht="13.5" customHeight="1">
      <c r="A64" s="31"/>
      <c r="B64" s="36"/>
      <c r="C64" s="29"/>
      <c r="D64" s="29"/>
      <c r="E64" s="29"/>
    </row>
    <row r="65" spans="1:5" ht="13.5" customHeight="1">
      <c r="A65" s="31"/>
      <c r="B65" s="36"/>
      <c r="C65" s="29"/>
      <c r="D65" s="29"/>
      <c r="E65" s="29"/>
    </row>
    <row r="66" spans="1:5" ht="13.5" customHeight="1">
      <c r="A66" s="19"/>
      <c r="B66" s="36"/>
      <c r="C66" s="29"/>
      <c r="D66" s="29"/>
      <c r="E66" s="29"/>
    </row>
    <row r="67" spans="1:2" ht="13.5" customHeight="1">
      <c r="A67" s="19"/>
      <c r="B67" s="36"/>
    </row>
    <row r="68" spans="2:5" ht="13.5" customHeight="1">
      <c r="B68" s="28"/>
      <c r="C68" s="29"/>
      <c r="D68" s="29"/>
      <c r="E68" s="29"/>
    </row>
    <row r="69" spans="1:5" ht="13.5" customHeight="1">
      <c r="A69" s="20"/>
      <c r="B69" s="20"/>
      <c r="C69" s="20"/>
      <c r="D69" s="20"/>
      <c r="E69" s="20"/>
    </row>
    <row r="70" spans="1:5" ht="13.5" customHeight="1">
      <c r="A70" s="20"/>
      <c r="B70" s="20"/>
      <c r="C70" s="20"/>
      <c r="D70" s="20"/>
      <c r="E70" s="20"/>
    </row>
    <row r="71" spans="1:5" ht="13.5" customHeight="1">
      <c r="A71" s="20"/>
      <c r="B71" s="20"/>
      <c r="C71" s="20"/>
      <c r="D71" s="20"/>
      <c r="E71" s="20"/>
    </row>
    <row r="72" spans="1:5" ht="13.5" customHeight="1">
      <c r="A72" s="20"/>
      <c r="B72" s="20"/>
      <c r="C72" s="20"/>
      <c r="D72" s="20"/>
      <c r="E72" s="20"/>
    </row>
    <row r="73" spans="1:5" ht="13.5" customHeight="1">
      <c r="A73" s="19"/>
      <c r="B73" s="20"/>
      <c r="C73" s="20"/>
      <c r="D73" s="20"/>
      <c r="E73" s="20"/>
    </row>
    <row r="74" ht="13.5" customHeight="1"/>
    <row r="75" spans="2:5" ht="13.5" customHeight="1">
      <c r="B75" s="23"/>
      <c r="C75" s="23"/>
      <c r="D75" s="23"/>
      <c r="E75" s="23"/>
    </row>
    <row r="76" spans="2:5" ht="13.5" customHeight="1">
      <c r="B76" s="23"/>
      <c r="C76" s="23"/>
      <c r="D76" s="23"/>
      <c r="E76" s="23"/>
    </row>
    <row r="77" spans="2:5" ht="13.5" customHeight="1">
      <c r="B77" s="23"/>
      <c r="C77" s="23"/>
      <c r="D77" s="23"/>
      <c r="E77" s="23"/>
    </row>
    <row r="78" spans="2:5" ht="13.5" customHeight="1">
      <c r="B78" s="24"/>
      <c r="C78" s="23"/>
      <c r="D78" s="23"/>
      <c r="E78" s="23"/>
    </row>
    <row r="79" spans="1:5" ht="13.5" customHeight="1">
      <c r="A79" s="19"/>
      <c r="B79" s="23"/>
      <c r="C79" s="23"/>
      <c r="D79" s="23"/>
      <c r="E79" s="23"/>
    </row>
    <row r="80" ht="13.5" customHeight="1">
      <c r="B80" s="28"/>
    </row>
    <row r="81" spans="1:2" ht="13.5" customHeight="1">
      <c r="A81" s="19"/>
      <c r="B81" s="37"/>
    </row>
    <row r="82" spans="1:5" ht="13.5" customHeight="1">
      <c r="A82" s="19"/>
      <c r="B82" s="36"/>
      <c r="C82" s="35"/>
      <c r="D82" s="35"/>
      <c r="E82" s="35"/>
    </row>
    <row r="83" spans="1:5" ht="13.5" customHeight="1">
      <c r="A83" s="19"/>
      <c r="B83" s="36"/>
      <c r="C83" s="35"/>
      <c r="D83" s="35"/>
      <c r="E83" s="35"/>
    </row>
    <row r="84" spans="1:5" ht="13.5" customHeight="1">
      <c r="A84" s="19"/>
      <c r="B84" s="28"/>
      <c r="C84" s="29"/>
      <c r="D84" s="29"/>
      <c r="E84" s="29"/>
    </row>
    <row r="85" spans="1:5" ht="13.5" customHeight="1">
      <c r="A85" s="19"/>
      <c r="B85" s="36"/>
      <c r="C85" s="29"/>
      <c r="D85" s="29"/>
      <c r="E85" s="29"/>
    </row>
    <row r="86" spans="1:5" ht="13.5" customHeight="1">
      <c r="A86" s="19"/>
      <c r="B86" s="28"/>
      <c r="C86" s="28"/>
      <c r="D86" s="28"/>
      <c r="E86" s="28"/>
    </row>
    <row r="87" spans="1:5" ht="13.5" customHeight="1">
      <c r="A87" s="19"/>
      <c r="B87" s="28"/>
      <c r="C87" s="28"/>
      <c r="D87" s="28"/>
      <c r="E87" s="28"/>
    </row>
    <row r="88" spans="1:5" ht="13.5" customHeight="1">
      <c r="A88" s="19"/>
      <c r="B88" s="36"/>
      <c r="C88" s="35"/>
      <c r="D88" s="35"/>
      <c r="E88" s="35"/>
    </row>
    <row r="89" spans="1:5" ht="13.5" customHeight="1">
      <c r="A89" s="19"/>
      <c r="B89" s="36"/>
      <c r="C89" s="35"/>
      <c r="D89" s="35"/>
      <c r="E89" s="35"/>
    </row>
    <row r="90" spans="1:5" ht="13.5" customHeight="1">
      <c r="A90" s="19"/>
      <c r="B90" s="36"/>
      <c r="C90" s="35"/>
      <c r="D90" s="35"/>
      <c r="E90" s="35"/>
    </row>
    <row r="91" spans="1:5" ht="13.5" customHeight="1">
      <c r="A91" s="19"/>
      <c r="B91" s="28"/>
      <c r="C91" s="29"/>
      <c r="D91" s="29"/>
      <c r="E91" s="29"/>
    </row>
    <row r="92" spans="1:5" ht="13.5" customHeight="1">
      <c r="A92" s="19"/>
      <c r="B92" s="36"/>
      <c r="C92" s="28"/>
      <c r="D92" s="28"/>
      <c r="E92" s="28"/>
    </row>
    <row r="93" ht="13.5" customHeight="1">
      <c r="B93" s="28"/>
    </row>
    <row r="94" spans="1:2" ht="13.5" customHeight="1">
      <c r="A94" s="19"/>
      <c r="B94" s="28"/>
    </row>
    <row r="95" spans="1:5" ht="13.5" customHeight="1">
      <c r="A95" s="19"/>
      <c r="B95" s="36"/>
      <c r="C95" s="35"/>
      <c r="D95" s="35"/>
      <c r="E95" s="35"/>
    </row>
    <row r="96" spans="1:5" ht="13.5" customHeight="1">
      <c r="A96" s="19"/>
      <c r="B96" s="36"/>
      <c r="C96" s="35"/>
      <c r="D96" s="35"/>
      <c r="E96" s="35"/>
    </row>
    <row r="97" spans="1:5" ht="13.5" customHeight="1">
      <c r="A97" s="19"/>
      <c r="B97" s="36"/>
      <c r="C97" s="35"/>
      <c r="D97" s="35"/>
      <c r="E97" s="35"/>
    </row>
    <row r="98" spans="1:5" ht="13.5" customHeight="1">
      <c r="A98" s="19"/>
      <c r="B98" s="36"/>
      <c r="C98" s="35"/>
      <c r="D98" s="35"/>
      <c r="E98" s="35"/>
    </row>
    <row r="99" spans="1:5" ht="13.5" customHeight="1">
      <c r="A99" s="19"/>
      <c r="B99" s="36"/>
      <c r="C99" s="35"/>
      <c r="D99" s="35"/>
      <c r="E99" s="35"/>
    </row>
    <row r="100" spans="1:5" ht="13.5" customHeight="1">
      <c r="A100" s="19"/>
      <c r="B100" s="36"/>
      <c r="C100" s="35"/>
      <c r="D100" s="35"/>
      <c r="E100" s="35"/>
    </row>
    <row r="101" spans="1:5" ht="13.5" customHeight="1">
      <c r="A101" s="19"/>
      <c r="B101" s="36"/>
      <c r="C101" s="35"/>
      <c r="D101" s="35"/>
      <c r="E101" s="35"/>
    </row>
    <row r="102" spans="1:5" ht="13.5" customHeight="1">
      <c r="A102" s="19"/>
      <c r="B102" s="36"/>
      <c r="C102" s="35"/>
      <c r="D102" s="35"/>
      <c r="E102" s="35"/>
    </row>
    <row r="103" spans="1:5" ht="13.5" customHeight="1">
      <c r="A103" s="19"/>
      <c r="B103" s="36"/>
      <c r="C103" s="35"/>
      <c r="D103" s="35"/>
      <c r="E103" s="35"/>
    </row>
    <row r="104" spans="1:5" ht="13.5" customHeight="1">
      <c r="A104" s="19"/>
      <c r="B104" s="28"/>
      <c r="C104" s="35"/>
      <c r="D104" s="35"/>
      <c r="E104" s="35"/>
    </row>
    <row r="105" spans="1:5" ht="13.5" customHeight="1">
      <c r="A105" s="19"/>
      <c r="B105" s="36"/>
      <c r="C105" s="29"/>
      <c r="D105" s="29"/>
      <c r="E105" s="29"/>
    </row>
    <row r="106" ht="13.5" customHeight="1">
      <c r="B106" s="28"/>
    </row>
    <row r="107" ht="13.5" customHeight="1">
      <c r="B107" s="36"/>
    </row>
    <row r="108" ht="13.5" customHeight="1"/>
    <row r="109" ht="13.5" customHeight="1">
      <c r="A109" s="19"/>
    </row>
    <row r="110" ht="13.5" customHeight="1"/>
    <row r="111" ht="13.5" customHeight="1"/>
    <row r="112" ht="13.5" customHeight="1"/>
    <row r="113" ht="13.5" customHeight="1"/>
    <row r="114" spans="1:5" ht="13.5" customHeight="1">
      <c r="A114" s="20"/>
      <c r="B114" s="20"/>
      <c r="C114" s="20"/>
      <c r="D114" s="20"/>
      <c r="E114" s="20"/>
    </row>
    <row r="115" spans="1:5" ht="13.5" customHeight="1">
      <c r="A115" s="20"/>
      <c r="B115" s="20"/>
      <c r="C115" s="20"/>
      <c r="D115" s="20"/>
      <c r="E115" s="20"/>
    </row>
    <row r="116" spans="1:5" ht="13.5" customHeight="1">
      <c r="A116" s="20"/>
      <c r="B116" s="20"/>
      <c r="C116" s="20"/>
      <c r="D116" s="20"/>
      <c r="E116" s="20"/>
    </row>
    <row r="117" spans="1:5" ht="13.5" customHeight="1">
      <c r="A117" s="20"/>
      <c r="B117" s="20"/>
      <c r="C117" s="20"/>
      <c r="D117" s="20"/>
      <c r="E117" s="20"/>
    </row>
    <row r="118" spans="1:5" ht="13.5" customHeight="1">
      <c r="A118" s="19"/>
      <c r="B118" s="20"/>
      <c r="C118" s="20"/>
      <c r="D118" s="20"/>
      <c r="E118" s="20"/>
    </row>
    <row r="119" spans="1:5" ht="13.5" customHeight="1">
      <c r="A119" s="19"/>
      <c r="B119" s="20"/>
      <c r="C119" s="20"/>
      <c r="D119" s="20"/>
      <c r="E119" s="20"/>
    </row>
    <row r="120" spans="1:5" ht="13.5" customHeight="1">
      <c r="A120" s="20"/>
      <c r="B120" s="20"/>
      <c r="C120" s="20"/>
      <c r="D120" s="20"/>
      <c r="E120" s="20"/>
    </row>
    <row r="121" spans="1:5" ht="13.5" customHeight="1">
      <c r="A121" s="20"/>
      <c r="B121" s="20"/>
      <c r="C121" s="20"/>
      <c r="D121" s="20"/>
      <c r="E121" s="20"/>
    </row>
    <row r="122" spans="1:7" ht="13.5" customHeight="1">
      <c r="A122" s="19"/>
      <c r="B122" s="38"/>
      <c r="C122" s="39"/>
      <c r="D122" s="39"/>
      <c r="E122" s="39"/>
      <c r="F122" s="39"/>
      <c r="G122" s="39"/>
    </row>
    <row r="123" spans="1:7" ht="13.5" customHeight="1">
      <c r="A123" s="19"/>
      <c r="B123" s="38"/>
      <c r="C123" s="39"/>
      <c r="D123" s="39"/>
      <c r="E123" s="39"/>
      <c r="F123" s="39"/>
      <c r="G123" s="39"/>
    </row>
    <row r="124" spans="2:7" ht="13.5" customHeight="1">
      <c r="B124" s="38"/>
      <c r="C124" s="39"/>
      <c r="D124" s="39"/>
      <c r="E124" s="39"/>
      <c r="F124" s="39"/>
      <c r="G124" s="39"/>
    </row>
    <row r="125" spans="1:7" ht="13.5" customHeight="1">
      <c r="A125" s="19"/>
      <c r="B125" s="38"/>
      <c r="C125" s="39"/>
      <c r="D125" s="39"/>
      <c r="E125" s="39"/>
      <c r="F125" s="39"/>
      <c r="G125" s="39"/>
    </row>
    <row r="126" spans="1:7" ht="13.5" customHeight="1">
      <c r="A126" s="19"/>
      <c r="B126" s="38"/>
      <c r="C126" s="39"/>
      <c r="D126" s="39"/>
      <c r="E126" s="39"/>
      <c r="F126" s="39"/>
      <c r="G126" s="39"/>
    </row>
    <row r="127" spans="1:7" ht="13.5" customHeight="1">
      <c r="A127" s="19"/>
      <c r="B127" s="38"/>
      <c r="C127" s="39"/>
      <c r="D127" s="39"/>
      <c r="E127" s="39"/>
      <c r="F127" s="39"/>
      <c r="G127" s="39"/>
    </row>
    <row r="128" spans="1:7" ht="13.5" customHeight="1">
      <c r="A128" s="19"/>
      <c r="B128" s="38"/>
      <c r="C128" s="39"/>
      <c r="D128" s="39"/>
      <c r="E128" s="39"/>
      <c r="F128" s="39"/>
      <c r="G128" s="39"/>
    </row>
    <row r="129" spans="1:7" ht="13.5" customHeight="1">
      <c r="A129" s="19"/>
      <c r="B129" s="38"/>
      <c r="C129" s="39"/>
      <c r="D129" s="39"/>
      <c r="E129" s="39"/>
      <c r="F129" s="39"/>
      <c r="G129" s="39"/>
    </row>
    <row r="130" spans="1:7" ht="13.5" customHeight="1">
      <c r="A130" s="19"/>
      <c r="B130" s="38"/>
      <c r="C130" s="39"/>
      <c r="D130" s="39"/>
      <c r="E130" s="39"/>
      <c r="F130" s="39"/>
      <c r="G130" s="39"/>
    </row>
    <row r="131" spans="1:7" ht="13.5" customHeight="1">
      <c r="A131" s="19"/>
      <c r="B131" s="38"/>
      <c r="C131" s="39"/>
      <c r="D131" s="39"/>
      <c r="E131" s="39"/>
      <c r="F131" s="39"/>
      <c r="G131" s="39"/>
    </row>
    <row r="132" spans="1:7" ht="13.5" customHeight="1">
      <c r="A132" s="19"/>
      <c r="B132" s="38"/>
      <c r="C132" s="39"/>
      <c r="D132" s="39"/>
      <c r="E132" s="39"/>
      <c r="F132" s="39"/>
      <c r="G132" s="39"/>
    </row>
    <row r="133" spans="1:7" ht="13.5" customHeight="1">
      <c r="A133" s="19"/>
      <c r="B133" s="38"/>
      <c r="C133" s="39"/>
      <c r="D133" s="39"/>
      <c r="E133" s="39"/>
      <c r="F133" s="39"/>
      <c r="G133" s="39"/>
    </row>
    <row r="134" spans="2:7" ht="13.5" customHeight="1">
      <c r="B134" s="38"/>
      <c r="C134" s="39"/>
      <c r="D134" s="39"/>
      <c r="E134" s="39"/>
      <c r="F134" s="39"/>
      <c r="G134" s="39"/>
    </row>
    <row r="135" spans="1:7" ht="13.5" customHeight="1">
      <c r="A135" s="19"/>
      <c r="B135" s="38"/>
      <c r="C135" s="39"/>
      <c r="D135" s="39"/>
      <c r="E135" s="39"/>
      <c r="F135" s="39"/>
      <c r="G135" s="39"/>
    </row>
    <row r="136" spans="2:7" ht="13.5" customHeight="1">
      <c r="B136" s="38"/>
      <c r="C136" s="39"/>
      <c r="D136" s="39"/>
      <c r="E136" s="39"/>
      <c r="F136" s="39"/>
      <c r="G136" s="39"/>
    </row>
    <row r="137" spans="1:7" ht="13.5" customHeight="1">
      <c r="A137" s="19"/>
      <c r="B137" s="38"/>
      <c r="C137" s="39"/>
      <c r="D137" s="39"/>
      <c r="E137" s="39"/>
      <c r="F137" s="39"/>
      <c r="G137" s="39"/>
    </row>
    <row r="138" spans="1:7" ht="13.5" customHeight="1">
      <c r="A138" s="19"/>
      <c r="B138" s="38"/>
      <c r="C138" s="39"/>
      <c r="D138" s="39"/>
      <c r="E138" s="39"/>
      <c r="F138" s="39"/>
      <c r="G138" s="39"/>
    </row>
    <row r="139" spans="1:7" ht="13.5" customHeight="1">
      <c r="A139" s="19"/>
      <c r="B139" s="38"/>
      <c r="C139" s="39"/>
      <c r="D139" s="39"/>
      <c r="E139" s="39"/>
      <c r="F139" s="39"/>
      <c r="G139" s="39"/>
    </row>
    <row r="140" spans="2:7" ht="13.5" customHeight="1">
      <c r="B140" s="38"/>
      <c r="C140" s="39"/>
      <c r="D140" s="39"/>
      <c r="E140" s="39"/>
      <c r="F140" s="39"/>
      <c r="G140" s="39"/>
    </row>
    <row r="141" spans="1:7" ht="13.5" customHeight="1">
      <c r="A141" s="19"/>
      <c r="B141" s="38"/>
      <c r="C141" s="39"/>
      <c r="D141" s="39"/>
      <c r="E141" s="39"/>
      <c r="F141" s="39"/>
      <c r="G141" s="39"/>
    </row>
    <row r="142" spans="2:7" ht="13.5" customHeight="1">
      <c r="B142" s="38"/>
      <c r="C142" s="39"/>
      <c r="D142" s="39"/>
      <c r="E142" s="39"/>
      <c r="F142" s="39"/>
      <c r="G142" s="39"/>
    </row>
    <row r="143" spans="1:7" ht="13.5" customHeight="1">
      <c r="A143" s="19"/>
      <c r="B143" s="38"/>
      <c r="C143" s="39"/>
      <c r="D143" s="39"/>
      <c r="E143" s="39"/>
      <c r="F143" s="39"/>
      <c r="G143" s="39"/>
    </row>
    <row r="144" spans="2:7" ht="13.5" customHeight="1">
      <c r="B144" s="39"/>
      <c r="C144" s="39"/>
      <c r="D144" s="39"/>
      <c r="E144" s="39"/>
      <c r="F144" s="39"/>
      <c r="G144" s="39"/>
    </row>
    <row r="145" spans="2:7" ht="13.5" customHeight="1">
      <c r="B145" s="39"/>
      <c r="C145" s="39"/>
      <c r="D145" s="39"/>
      <c r="E145" s="39"/>
      <c r="F145" s="39"/>
      <c r="G145" s="39"/>
    </row>
    <row r="146" spans="2:7" ht="13.5" customHeight="1">
      <c r="B146" s="39"/>
      <c r="C146" s="39"/>
      <c r="D146" s="39"/>
      <c r="E146" s="39"/>
      <c r="F146" s="39"/>
      <c r="G146" s="39"/>
    </row>
    <row r="147" spans="2:7" ht="13.5" customHeight="1">
      <c r="B147" s="39"/>
      <c r="C147" s="39"/>
      <c r="D147" s="39"/>
      <c r="E147" s="39"/>
      <c r="F147" s="39"/>
      <c r="G147" s="39"/>
    </row>
    <row r="148" spans="2:7" ht="13.5" customHeight="1">
      <c r="B148" s="39"/>
      <c r="C148" s="39"/>
      <c r="D148" s="39"/>
      <c r="E148" s="39"/>
      <c r="F148" s="39"/>
      <c r="G148" s="39"/>
    </row>
    <row r="149" spans="2:7" ht="13.5" customHeight="1">
      <c r="B149" s="39"/>
      <c r="C149" s="39"/>
      <c r="D149" s="39"/>
      <c r="E149" s="39"/>
      <c r="F149" s="39"/>
      <c r="G149" s="39"/>
    </row>
    <row r="150" spans="2:7" ht="13.5" customHeight="1">
      <c r="B150" s="39"/>
      <c r="C150" s="39"/>
      <c r="D150" s="39"/>
      <c r="E150" s="39"/>
      <c r="F150" s="39"/>
      <c r="G150" s="39"/>
    </row>
    <row r="151" spans="2:7" ht="13.5" customHeight="1">
      <c r="B151" s="39"/>
      <c r="C151" s="39"/>
      <c r="D151" s="39"/>
      <c r="E151" s="39"/>
      <c r="F151" s="39"/>
      <c r="G151" s="39"/>
    </row>
    <row r="152" spans="2:7" ht="13.5" customHeight="1">
      <c r="B152" s="39"/>
      <c r="C152" s="39"/>
      <c r="D152" s="39"/>
      <c r="E152" s="39"/>
      <c r="F152" s="39"/>
      <c r="G152" s="39"/>
    </row>
    <row r="153" spans="2:7" ht="13.5" customHeight="1">
      <c r="B153" s="39"/>
      <c r="C153" s="39"/>
      <c r="D153" s="39"/>
      <c r="E153" s="39"/>
      <c r="F153" s="39"/>
      <c r="G153" s="39"/>
    </row>
    <row r="154" spans="2:7" ht="14.25">
      <c r="B154" s="39"/>
      <c r="C154" s="39"/>
      <c r="D154" s="39"/>
      <c r="E154" s="39"/>
      <c r="F154" s="39"/>
      <c r="G154" s="39"/>
    </row>
    <row r="155" spans="2:7" ht="14.25">
      <c r="B155" s="39"/>
      <c r="C155" s="39"/>
      <c r="D155" s="39"/>
      <c r="E155" s="39"/>
      <c r="F155" s="39"/>
      <c r="G155" s="39"/>
    </row>
    <row r="156" spans="2:7" ht="14.25">
      <c r="B156" s="39"/>
      <c r="C156" s="39"/>
      <c r="D156" s="39"/>
      <c r="E156" s="39"/>
      <c r="F156" s="39"/>
      <c r="G156" s="39"/>
    </row>
    <row r="157" spans="2:7" ht="14.25">
      <c r="B157" s="39"/>
      <c r="C157" s="39"/>
      <c r="D157" s="39"/>
      <c r="E157" s="39"/>
      <c r="F157" s="39"/>
      <c r="G157" s="39"/>
    </row>
    <row r="158" spans="2:7" ht="14.25">
      <c r="B158" s="39"/>
      <c r="C158" s="39"/>
      <c r="D158" s="39"/>
      <c r="E158" s="39"/>
      <c r="F158" s="39"/>
      <c r="G158" s="39"/>
    </row>
    <row r="159" spans="2:7" ht="14.25">
      <c r="B159" s="39"/>
      <c r="C159" s="39"/>
      <c r="D159" s="39"/>
      <c r="E159" s="39"/>
      <c r="F159" s="39"/>
      <c r="G159" s="39"/>
    </row>
    <row r="160" spans="2:7" ht="14.25">
      <c r="B160" s="39"/>
      <c r="C160" s="39"/>
      <c r="D160" s="39"/>
      <c r="E160" s="39"/>
      <c r="F160" s="39"/>
      <c r="G160" s="39"/>
    </row>
    <row r="161" spans="2:7" ht="14.25">
      <c r="B161" s="39"/>
      <c r="C161" s="39"/>
      <c r="D161" s="39"/>
      <c r="E161" s="39"/>
      <c r="F161" s="39"/>
      <c r="G161" s="39"/>
    </row>
    <row r="162" spans="2:7" ht="14.25">
      <c r="B162" s="39"/>
      <c r="C162" s="39"/>
      <c r="D162" s="39"/>
      <c r="E162" s="39"/>
      <c r="F162" s="39"/>
      <c r="G162" s="39"/>
    </row>
    <row r="163" spans="2:7" ht="14.25">
      <c r="B163" s="39"/>
      <c r="C163" s="39"/>
      <c r="D163" s="39"/>
      <c r="E163" s="39"/>
      <c r="F163" s="39"/>
      <c r="G163" s="39"/>
    </row>
    <row r="164" spans="2:7" ht="14.25">
      <c r="B164" s="39"/>
      <c r="C164" s="39"/>
      <c r="D164" s="39"/>
      <c r="E164" s="39"/>
      <c r="F164" s="39"/>
      <c r="G164" s="39"/>
    </row>
    <row r="165" spans="2:7" ht="14.25">
      <c r="B165" s="39"/>
      <c r="C165" s="39"/>
      <c r="D165" s="39"/>
      <c r="E165" s="39"/>
      <c r="F165" s="39"/>
      <c r="G165" s="39"/>
    </row>
    <row r="166" spans="2:7" ht="14.25">
      <c r="B166" s="39"/>
      <c r="C166" s="39"/>
      <c r="D166" s="39"/>
      <c r="E166" s="39"/>
      <c r="F166" s="39"/>
      <c r="G166" s="39"/>
    </row>
    <row r="167" spans="2:7" ht="14.25">
      <c r="B167" s="39"/>
      <c r="C167" s="39"/>
      <c r="D167" s="39"/>
      <c r="E167" s="39"/>
      <c r="F167" s="39"/>
      <c r="G167" s="39"/>
    </row>
    <row r="168" spans="2:7" ht="14.25">
      <c r="B168" s="39"/>
      <c r="C168" s="39"/>
      <c r="D168" s="39"/>
      <c r="E168" s="39"/>
      <c r="F168" s="39"/>
      <c r="G168" s="39"/>
    </row>
    <row r="169" spans="2:7" ht="14.25">
      <c r="B169" s="39"/>
      <c r="C169" s="39"/>
      <c r="D169" s="39"/>
      <c r="E169" s="39"/>
      <c r="F169" s="39"/>
      <c r="G169" s="39"/>
    </row>
    <row r="170" spans="2:7" ht="14.25">
      <c r="B170" s="39"/>
      <c r="C170" s="39"/>
      <c r="D170" s="39"/>
      <c r="E170" s="39"/>
      <c r="F170" s="39"/>
      <c r="G170" s="39"/>
    </row>
    <row r="171" spans="2:7" ht="14.25">
      <c r="B171" s="39"/>
      <c r="C171" s="39"/>
      <c r="D171" s="39"/>
      <c r="E171" s="39"/>
      <c r="F171" s="39"/>
      <c r="G171" s="39"/>
    </row>
    <row r="172" spans="2:7" ht="14.25">
      <c r="B172" s="39"/>
      <c r="C172" s="39"/>
      <c r="D172" s="39"/>
      <c r="E172" s="39"/>
      <c r="F172" s="39"/>
      <c r="G172" s="39"/>
    </row>
    <row r="173" spans="2:7" ht="14.25">
      <c r="B173" s="39"/>
      <c r="C173" s="39"/>
      <c r="D173" s="39"/>
      <c r="E173" s="39"/>
      <c r="F173" s="39"/>
      <c r="G173" s="39"/>
    </row>
    <row r="174" spans="2:7" ht="14.25">
      <c r="B174" s="39"/>
      <c r="C174" s="39"/>
      <c r="D174" s="39"/>
      <c r="E174" s="39"/>
      <c r="F174" s="39"/>
      <c r="G174" s="39"/>
    </row>
    <row r="175" spans="2:7" ht="14.25">
      <c r="B175" s="39"/>
      <c r="C175" s="39"/>
      <c r="D175" s="39"/>
      <c r="E175" s="39"/>
      <c r="F175" s="39"/>
      <c r="G175" s="39"/>
    </row>
    <row r="176" spans="2:7" ht="14.25">
      <c r="B176" s="39"/>
      <c r="C176" s="39"/>
      <c r="D176" s="39"/>
      <c r="E176" s="39"/>
      <c r="F176" s="39"/>
      <c r="G176" s="39"/>
    </row>
    <row r="177" spans="2:7" ht="14.25">
      <c r="B177" s="39"/>
      <c r="C177" s="39"/>
      <c r="D177" s="39"/>
      <c r="E177" s="39"/>
      <c r="F177" s="39"/>
      <c r="G177" s="39"/>
    </row>
    <row r="178" spans="2:7" ht="14.25">
      <c r="B178" s="39"/>
      <c r="C178" s="39"/>
      <c r="D178" s="39"/>
      <c r="E178" s="39"/>
      <c r="F178" s="39"/>
      <c r="G178" s="39"/>
    </row>
    <row r="179" spans="2:7" ht="14.25">
      <c r="B179" s="39"/>
      <c r="C179" s="39"/>
      <c r="D179" s="39"/>
      <c r="E179" s="39"/>
      <c r="F179" s="39"/>
      <c r="G179" s="39"/>
    </row>
    <row r="180" spans="2:7" ht="14.25">
      <c r="B180" s="39"/>
      <c r="C180" s="39"/>
      <c r="D180" s="39"/>
      <c r="E180" s="39"/>
      <c r="F180" s="39"/>
      <c r="G180" s="39"/>
    </row>
    <row r="181" spans="2:7" ht="14.25">
      <c r="B181" s="39"/>
      <c r="C181" s="39"/>
      <c r="D181" s="39"/>
      <c r="E181" s="39"/>
      <c r="F181" s="39"/>
      <c r="G181" s="39"/>
    </row>
    <row r="182" spans="2:7" ht="14.25">
      <c r="B182" s="39"/>
      <c r="C182" s="39"/>
      <c r="D182" s="39"/>
      <c r="E182" s="39"/>
      <c r="F182" s="39"/>
      <c r="G182" s="39"/>
    </row>
    <row r="183" spans="2:7" ht="14.25">
      <c r="B183" s="39"/>
      <c r="C183" s="39"/>
      <c r="D183" s="39"/>
      <c r="E183" s="39"/>
      <c r="F183" s="39"/>
      <c r="G183" s="39"/>
    </row>
    <row r="184" spans="2:7" ht="14.25">
      <c r="B184" s="39"/>
      <c r="C184" s="39"/>
      <c r="D184" s="39"/>
      <c r="E184" s="39"/>
      <c r="F184" s="39"/>
      <c r="G184" s="39"/>
    </row>
    <row r="185" spans="2:7" ht="14.25">
      <c r="B185" s="39"/>
      <c r="C185" s="39"/>
      <c r="D185" s="39"/>
      <c r="E185" s="39"/>
      <c r="F185" s="39"/>
      <c r="G185" s="39"/>
    </row>
    <row r="186" spans="2:7" ht="14.25">
      <c r="B186" s="39"/>
      <c r="C186" s="39"/>
      <c r="D186" s="39"/>
      <c r="E186" s="39"/>
      <c r="F186" s="39"/>
      <c r="G186" s="39"/>
    </row>
    <row r="187" spans="2:7" ht="14.25">
      <c r="B187" s="39"/>
      <c r="C187" s="39"/>
      <c r="D187" s="39"/>
      <c r="E187" s="39"/>
      <c r="F187" s="39"/>
      <c r="G187" s="39"/>
    </row>
    <row r="188" spans="2:7" ht="14.25">
      <c r="B188" s="39"/>
      <c r="C188" s="39"/>
      <c r="D188" s="39"/>
      <c r="E188" s="39"/>
      <c r="F188" s="39"/>
      <c r="G188" s="39"/>
    </row>
    <row r="189" spans="2:7" ht="14.25">
      <c r="B189" s="39"/>
      <c r="C189" s="39"/>
      <c r="D189" s="39"/>
      <c r="E189" s="39"/>
      <c r="F189" s="39"/>
      <c r="G189" s="39"/>
    </row>
    <row r="190" spans="2:7" ht="14.25">
      <c r="B190" s="39"/>
      <c r="C190" s="39"/>
      <c r="D190" s="39"/>
      <c r="E190" s="39"/>
      <c r="F190" s="39"/>
      <c r="G190" s="39"/>
    </row>
    <row r="191" spans="2:7" ht="14.25">
      <c r="B191" s="39"/>
      <c r="C191" s="39"/>
      <c r="D191" s="39"/>
      <c r="E191" s="39"/>
      <c r="F191" s="39"/>
      <c r="G191" s="39"/>
    </row>
    <row r="192" spans="2:7" ht="14.25">
      <c r="B192" s="39"/>
      <c r="C192" s="39"/>
      <c r="D192" s="39"/>
      <c r="E192" s="39"/>
      <c r="F192" s="39"/>
      <c r="G192" s="39"/>
    </row>
    <row r="193" spans="2:7" ht="14.25">
      <c r="B193" s="39"/>
      <c r="C193" s="39"/>
      <c r="D193" s="39"/>
      <c r="E193" s="39"/>
      <c r="F193" s="39"/>
      <c r="G193" s="39"/>
    </row>
    <row r="194" spans="2:7" ht="14.25">
      <c r="B194" s="39"/>
      <c r="C194" s="39"/>
      <c r="D194" s="39"/>
      <c r="E194" s="39"/>
      <c r="F194" s="39"/>
      <c r="G194" s="39"/>
    </row>
    <row r="195" spans="2:7" ht="14.25">
      <c r="B195" s="39"/>
      <c r="C195" s="39"/>
      <c r="D195" s="39"/>
      <c r="E195" s="39"/>
      <c r="F195" s="39"/>
      <c r="G195" s="39"/>
    </row>
    <row r="196" spans="2:7" ht="14.25">
      <c r="B196" s="39"/>
      <c r="C196" s="39"/>
      <c r="D196" s="39"/>
      <c r="E196" s="39"/>
      <c r="F196" s="39"/>
      <c r="G196" s="39"/>
    </row>
    <row r="197" spans="2:7" ht="14.25">
      <c r="B197" s="39"/>
      <c r="C197" s="39"/>
      <c r="D197" s="39"/>
      <c r="E197" s="39"/>
      <c r="F197" s="39"/>
      <c r="G197" s="39"/>
    </row>
    <row r="198" spans="2:7" ht="14.25">
      <c r="B198" s="39"/>
      <c r="C198" s="39"/>
      <c r="D198" s="39"/>
      <c r="E198" s="39"/>
      <c r="F198" s="39"/>
      <c r="G198" s="39"/>
    </row>
    <row r="199" spans="2:7" ht="14.25">
      <c r="B199" s="39"/>
      <c r="C199" s="39"/>
      <c r="D199" s="39"/>
      <c r="E199" s="39"/>
      <c r="F199" s="39"/>
      <c r="G199" s="39"/>
    </row>
    <row r="200" spans="2:7" ht="14.25">
      <c r="B200" s="39"/>
      <c r="C200" s="39"/>
      <c r="D200" s="39"/>
      <c r="E200" s="39"/>
      <c r="F200" s="39"/>
      <c r="G200" s="39"/>
    </row>
    <row r="201" spans="2:7" ht="14.25">
      <c r="B201" s="39"/>
      <c r="C201" s="39"/>
      <c r="D201" s="39"/>
      <c r="E201" s="39"/>
      <c r="F201" s="39"/>
      <c r="G201" s="39"/>
    </row>
    <row r="202" spans="2:7" ht="14.25">
      <c r="B202" s="39"/>
      <c r="C202" s="39"/>
      <c r="D202" s="39"/>
      <c r="E202" s="39"/>
      <c r="F202" s="39"/>
      <c r="G202" s="39"/>
    </row>
    <row r="203" spans="2:7" ht="14.25">
      <c r="B203" s="39"/>
      <c r="C203" s="39"/>
      <c r="D203" s="39"/>
      <c r="E203" s="39"/>
      <c r="F203" s="39"/>
      <c r="G203" s="39"/>
    </row>
    <row r="204" spans="2:7" ht="14.25">
      <c r="B204" s="39"/>
      <c r="C204" s="39"/>
      <c r="D204" s="39"/>
      <c r="E204" s="39"/>
      <c r="F204" s="39"/>
      <c r="G204" s="39"/>
    </row>
    <row r="205" spans="2:7" ht="14.25">
      <c r="B205" s="39"/>
      <c r="C205" s="39"/>
      <c r="D205" s="39"/>
      <c r="E205" s="39"/>
      <c r="F205" s="39"/>
      <c r="G205" s="39"/>
    </row>
    <row r="206" spans="2:7" ht="14.25">
      <c r="B206" s="39"/>
      <c r="C206" s="39"/>
      <c r="D206" s="39"/>
      <c r="E206" s="39"/>
      <c r="F206" s="39"/>
      <c r="G206" s="39"/>
    </row>
    <row r="207" spans="2:7" ht="14.25">
      <c r="B207" s="39"/>
      <c r="C207" s="39"/>
      <c r="D207" s="39"/>
      <c r="E207" s="39"/>
      <c r="F207" s="39"/>
      <c r="G207" s="39"/>
    </row>
    <row r="208" spans="2:7" ht="14.25">
      <c r="B208" s="39"/>
      <c r="C208" s="39"/>
      <c r="D208" s="39"/>
      <c r="E208" s="39"/>
      <c r="F208" s="39"/>
      <c r="G208" s="39"/>
    </row>
    <row r="209" spans="2:7" ht="14.25">
      <c r="B209" s="39"/>
      <c r="C209" s="39"/>
      <c r="D209" s="39"/>
      <c r="E209" s="39"/>
      <c r="F209" s="39"/>
      <c r="G209" s="39"/>
    </row>
    <row r="210" spans="2:7" ht="14.25">
      <c r="B210" s="39"/>
      <c r="C210" s="39"/>
      <c r="D210" s="39"/>
      <c r="E210" s="39"/>
      <c r="F210" s="39"/>
      <c r="G210" s="39"/>
    </row>
    <row r="211" spans="2:7" ht="14.25">
      <c r="B211" s="39"/>
      <c r="C211" s="39"/>
      <c r="D211" s="39"/>
      <c r="E211" s="39"/>
      <c r="F211" s="39"/>
      <c r="G211" s="39"/>
    </row>
    <row r="212" spans="2:7" ht="14.25">
      <c r="B212" s="39"/>
      <c r="C212" s="39"/>
      <c r="D212" s="39"/>
      <c r="E212" s="39"/>
      <c r="F212" s="39"/>
      <c r="G212" s="39"/>
    </row>
    <row r="213" spans="2:7" ht="14.25">
      <c r="B213" s="39"/>
      <c r="C213" s="39"/>
      <c r="D213" s="39"/>
      <c r="E213" s="39"/>
      <c r="F213" s="39"/>
      <c r="G213" s="39"/>
    </row>
    <row r="214" spans="2:7" ht="14.25">
      <c r="B214" s="39"/>
      <c r="C214" s="39"/>
      <c r="D214" s="39"/>
      <c r="E214" s="39"/>
      <c r="F214" s="39"/>
      <c r="G214" s="39"/>
    </row>
    <row r="215" spans="2:7" ht="14.25">
      <c r="B215" s="39"/>
      <c r="C215" s="39"/>
      <c r="D215" s="39"/>
      <c r="E215" s="39"/>
      <c r="F215" s="39"/>
      <c r="G215" s="39"/>
    </row>
    <row r="216" spans="2:7" ht="14.25">
      <c r="B216" s="39"/>
      <c r="C216" s="39"/>
      <c r="D216" s="39"/>
      <c r="E216" s="39"/>
      <c r="F216" s="39"/>
      <c r="G216" s="39"/>
    </row>
    <row r="217" spans="2:7" ht="14.25">
      <c r="B217" s="39"/>
      <c r="C217" s="39"/>
      <c r="D217" s="39"/>
      <c r="E217" s="39"/>
      <c r="F217" s="39"/>
      <c r="G217" s="39"/>
    </row>
    <row r="218" spans="2:7" ht="14.25">
      <c r="B218" s="39"/>
      <c r="C218" s="39"/>
      <c r="D218" s="39"/>
      <c r="E218" s="39"/>
      <c r="F218" s="39"/>
      <c r="G218" s="39"/>
    </row>
    <row r="219" spans="2:7" ht="14.25">
      <c r="B219" s="39"/>
      <c r="C219" s="39"/>
      <c r="D219" s="39"/>
      <c r="E219" s="39"/>
      <c r="F219" s="39"/>
      <c r="G219" s="39"/>
    </row>
    <row r="220" spans="2:7" ht="14.25">
      <c r="B220" s="39"/>
      <c r="C220" s="39"/>
      <c r="D220" s="39"/>
      <c r="E220" s="39"/>
      <c r="F220" s="39"/>
      <c r="G220" s="39"/>
    </row>
    <row r="221" spans="2:7" ht="14.25">
      <c r="B221" s="39"/>
      <c r="C221" s="39"/>
      <c r="D221" s="39"/>
      <c r="E221" s="39"/>
      <c r="F221" s="39"/>
      <c r="G221" s="39"/>
    </row>
    <row r="222" spans="2:7" ht="14.25">
      <c r="B222" s="39"/>
      <c r="C222" s="39"/>
      <c r="D222" s="39"/>
      <c r="E222" s="39"/>
      <c r="F222" s="39"/>
      <c r="G222" s="39"/>
    </row>
    <row r="223" spans="2:7" ht="14.25">
      <c r="B223" s="39"/>
      <c r="C223" s="39"/>
      <c r="D223" s="39"/>
      <c r="E223" s="39"/>
      <c r="F223" s="39"/>
      <c r="G223" s="39"/>
    </row>
    <row r="224" spans="2:7" ht="14.25">
      <c r="B224" s="39"/>
      <c r="C224" s="39"/>
      <c r="D224" s="39"/>
      <c r="E224" s="39"/>
      <c r="F224" s="39"/>
      <c r="G224" s="39"/>
    </row>
  </sheetData>
  <sheetProtection/>
  <mergeCells count="5">
    <mergeCell ref="A7:J7"/>
    <mergeCell ref="A6:J6"/>
    <mergeCell ref="A3:J3"/>
    <mergeCell ref="A4:J4"/>
    <mergeCell ref="A5:J5"/>
  </mergeCells>
  <printOptions horizontalCentered="1" verticalCentered="1"/>
  <pageMargins left="0.35" right="0.35" top="0" bottom="0.25" header="0.17" footer="0.31"/>
  <pageSetup fitToHeight="2" horizontalDpi="300" verticalDpi="300" orientation="landscape" scale="88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91"/>
  <sheetViews>
    <sheetView zoomScaleSheetLayoutView="75" zoomScalePageLayoutView="0" workbookViewId="0" topLeftCell="G1">
      <selection activeCell="M9" sqref="M9"/>
    </sheetView>
  </sheetViews>
  <sheetFormatPr defaultColWidth="8.88671875" defaultRowHeight="15"/>
  <cols>
    <col min="1" max="1" width="3.21484375" style="0" customWidth="1"/>
    <col min="2" max="2" width="9.99609375" style="0" customWidth="1"/>
    <col min="3" max="12" width="9.5546875" style="0" customWidth="1"/>
    <col min="13" max="13" width="10.4453125" style="0" customWidth="1"/>
  </cols>
  <sheetData>
    <row r="1" ht="15">
      <c r="A1" s="47" t="s">
        <v>232</v>
      </c>
    </row>
    <row r="2" ht="15">
      <c r="A2" s="88" t="str">
        <f>TEXT(Cover!A12,"mmmm d, yyyy")</f>
        <v>April 13, 2009</v>
      </c>
    </row>
    <row r="3" ht="15">
      <c r="A3" s="47" t="s">
        <v>235</v>
      </c>
    </row>
    <row r="4" spans="1:13" ht="15">
      <c r="A4" s="95" t="s">
        <v>191</v>
      </c>
      <c r="B4" s="95" t="s">
        <v>1</v>
      </c>
      <c r="C4" s="96" t="s">
        <v>212</v>
      </c>
      <c r="D4" s="96" t="s">
        <v>213</v>
      </c>
      <c r="E4" s="96" t="s">
        <v>214</v>
      </c>
      <c r="F4" s="96" t="s">
        <v>215</v>
      </c>
      <c r="G4" s="96" t="s">
        <v>216</v>
      </c>
      <c r="H4" s="96" t="s">
        <v>217</v>
      </c>
      <c r="I4" s="96" t="s">
        <v>218</v>
      </c>
      <c r="J4" s="96" t="s">
        <v>219</v>
      </c>
      <c r="K4" s="96" t="s">
        <v>220</v>
      </c>
      <c r="L4" s="96" t="s">
        <v>221</v>
      </c>
      <c r="M4" s="96" t="s">
        <v>2</v>
      </c>
    </row>
    <row r="5" spans="1:13" ht="15">
      <c r="A5" s="83">
        <v>1</v>
      </c>
      <c r="B5" s="83" t="s">
        <v>3</v>
      </c>
      <c r="C5" s="91">
        <v>5894.719999999999</v>
      </c>
      <c r="D5" s="91">
        <v>5740.58</v>
      </c>
      <c r="E5" s="91">
        <v>6205.160000000001</v>
      </c>
      <c r="F5" s="91">
        <v>2262.54</v>
      </c>
      <c r="G5" s="91">
        <v>4005.08</v>
      </c>
      <c r="H5" s="91">
        <v>1827.3600000000001</v>
      </c>
      <c r="I5" s="91">
        <v>318.86</v>
      </c>
      <c r="J5" s="91">
        <v>137.67000000000002</v>
      </c>
      <c r="K5" s="91">
        <v>31.83</v>
      </c>
      <c r="L5" s="91">
        <v>476.36</v>
      </c>
      <c r="M5" s="115">
        <f>ROUND(SUM(C5:L5),2)</f>
        <v>26900.16</v>
      </c>
    </row>
    <row r="6" spans="1:13" ht="15">
      <c r="A6" s="83">
        <v>2</v>
      </c>
      <c r="B6" s="83" t="s">
        <v>4</v>
      </c>
      <c r="C6" s="91">
        <v>1533.04</v>
      </c>
      <c r="D6" s="91">
        <v>1627.28</v>
      </c>
      <c r="E6" s="91">
        <v>884.93</v>
      </c>
      <c r="F6" s="91">
        <v>201.01999999999998</v>
      </c>
      <c r="G6" s="91">
        <v>210.31</v>
      </c>
      <c r="H6" s="91">
        <v>158.44</v>
      </c>
      <c r="I6" s="91">
        <v>3.4</v>
      </c>
      <c r="J6" s="91">
        <v>9.54</v>
      </c>
      <c r="K6" s="91">
        <v>5.340000000000001</v>
      </c>
      <c r="L6" s="91">
        <v>278.49</v>
      </c>
      <c r="M6" s="115">
        <f aca="true" t="shared" si="0" ref="M6:M69">ROUND(SUM(C6:L6),2)</f>
        <v>4911.79</v>
      </c>
    </row>
    <row r="7" spans="1:13" ht="15">
      <c r="A7" s="83">
        <v>3</v>
      </c>
      <c r="B7" s="83" t="s">
        <v>5</v>
      </c>
      <c r="C7" s="91">
        <v>6488.45</v>
      </c>
      <c r="D7" s="91">
        <v>7564.52</v>
      </c>
      <c r="E7" s="91">
        <v>5255.05</v>
      </c>
      <c r="F7" s="91">
        <v>1507.83</v>
      </c>
      <c r="G7" s="91">
        <v>1911.85</v>
      </c>
      <c r="H7" s="91">
        <v>872.7900000000001</v>
      </c>
      <c r="I7" s="91">
        <v>257.55999999999995</v>
      </c>
      <c r="J7" s="91">
        <v>359.09999999999997</v>
      </c>
      <c r="K7" s="91">
        <v>105.78999999999999</v>
      </c>
      <c r="L7" s="91">
        <v>695.86</v>
      </c>
      <c r="M7" s="115">
        <f t="shared" si="0"/>
        <v>25018.8</v>
      </c>
    </row>
    <row r="8" spans="1:13" ht="15">
      <c r="A8" s="83">
        <v>4</v>
      </c>
      <c r="B8" s="83" t="s">
        <v>6</v>
      </c>
      <c r="C8" s="91">
        <v>778.1</v>
      </c>
      <c r="D8" s="91">
        <v>863.7</v>
      </c>
      <c r="E8" s="91">
        <v>519.81</v>
      </c>
      <c r="F8" s="91">
        <v>221.96</v>
      </c>
      <c r="G8" s="91">
        <v>366.81</v>
      </c>
      <c r="H8" s="91">
        <v>215.85</v>
      </c>
      <c r="I8" s="91">
        <v>5.84</v>
      </c>
      <c r="J8" s="91">
        <v>32.00000000000001</v>
      </c>
      <c r="K8" s="91">
        <v>1.27</v>
      </c>
      <c r="L8" s="91">
        <v>136.89</v>
      </c>
      <c r="M8" s="115">
        <f t="shared" si="0"/>
        <v>3142.23</v>
      </c>
    </row>
    <row r="9" spans="1:13" ht="15">
      <c r="A9" s="83">
        <v>5</v>
      </c>
      <c r="B9" s="83" t="s">
        <v>7</v>
      </c>
      <c r="C9" s="91">
        <v>16020.349999999999</v>
      </c>
      <c r="D9" s="91">
        <v>19308.82</v>
      </c>
      <c r="E9" s="91">
        <v>15023.36</v>
      </c>
      <c r="F9" s="91">
        <v>4821.85</v>
      </c>
      <c r="G9" s="91">
        <v>7019.74</v>
      </c>
      <c r="H9" s="91">
        <v>4469.54</v>
      </c>
      <c r="I9" s="91">
        <v>1124.52</v>
      </c>
      <c r="J9" s="91">
        <v>679.69</v>
      </c>
      <c r="K9" s="91">
        <v>148.28</v>
      </c>
      <c r="L9" s="91">
        <v>1843.64</v>
      </c>
      <c r="M9" s="115">
        <f t="shared" si="0"/>
        <v>70459.79</v>
      </c>
    </row>
    <row r="10" spans="1:13" ht="15">
      <c r="A10" s="83">
        <v>6</v>
      </c>
      <c r="B10" s="83" t="s">
        <v>8</v>
      </c>
      <c r="C10" s="91">
        <v>53988.71</v>
      </c>
      <c r="D10" s="91">
        <v>73717.31</v>
      </c>
      <c r="E10" s="91">
        <v>56213.08</v>
      </c>
      <c r="F10" s="91">
        <v>11697.76</v>
      </c>
      <c r="G10" s="91">
        <v>18315.850000000002</v>
      </c>
      <c r="H10" s="91">
        <v>10556.140000000001</v>
      </c>
      <c r="I10" s="91">
        <v>18422.59</v>
      </c>
      <c r="J10" s="91">
        <v>1863.3</v>
      </c>
      <c r="K10" s="91">
        <v>1118.76</v>
      </c>
      <c r="L10" s="91">
        <v>6671.98</v>
      </c>
      <c r="M10" s="115">
        <f t="shared" si="0"/>
        <v>252565.48</v>
      </c>
    </row>
    <row r="11" spans="1:13" ht="15">
      <c r="A11" s="83">
        <v>7</v>
      </c>
      <c r="B11" s="83" t="s">
        <v>9</v>
      </c>
      <c r="C11" s="91">
        <v>515</v>
      </c>
      <c r="D11" s="91">
        <v>609.72</v>
      </c>
      <c r="E11" s="91">
        <v>359.94</v>
      </c>
      <c r="F11" s="91">
        <v>214.40000000000003</v>
      </c>
      <c r="G11" s="91">
        <v>226.84000000000003</v>
      </c>
      <c r="H11" s="91">
        <v>122.19</v>
      </c>
      <c r="I11" s="91">
        <v>10.01</v>
      </c>
      <c r="J11" s="91">
        <v>24.83</v>
      </c>
      <c r="K11" s="91">
        <v>3.5400000000000005</v>
      </c>
      <c r="L11" s="91">
        <v>83.34</v>
      </c>
      <c r="M11" s="115">
        <f t="shared" si="0"/>
        <v>2169.81</v>
      </c>
    </row>
    <row r="12" spans="1:13" ht="15">
      <c r="A12" s="83">
        <v>8</v>
      </c>
      <c r="B12" s="83" t="s">
        <v>10</v>
      </c>
      <c r="C12" s="91">
        <v>3571.5299999999997</v>
      </c>
      <c r="D12" s="91">
        <v>4883.860000000001</v>
      </c>
      <c r="E12" s="91">
        <v>4077.7000000000003</v>
      </c>
      <c r="F12" s="91">
        <v>932.5100000000001</v>
      </c>
      <c r="G12" s="91">
        <v>1319.8899999999999</v>
      </c>
      <c r="H12" s="91">
        <v>1049.36</v>
      </c>
      <c r="I12" s="91">
        <v>156.46</v>
      </c>
      <c r="J12" s="91">
        <v>162.38</v>
      </c>
      <c r="K12" s="91">
        <v>16.81</v>
      </c>
      <c r="L12" s="91">
        <v>602.7</v>
      </c>
      <c r="M12" s="115">
        <f t="shared" si="0"/>
        <v>16773.2</v>
      </c>
    </row>
    <row r="13" spans="1:13" ht="15">
      <c r="A13" s="83">
        <v>9</v>
      </c>
      <c r="B13" s="83" t="s">
        <v>11</v>
      </c>
      <c r="C13" s="91">
        <v>3694.52</v>
      </c>
      <c r="D13" s="91">
        <v>4596.4400000000005</v>
      </c>
      <c r="E13" s="91">
        <v>3335.5699999999997</v>
      </c>
      <c r="F13" s="91">
        <v>798.1500000000001</v>
      </c>
      <c r="G13" s="91">
        <v>1344.26</v>
      </c>
      <c r="H13" s="91">
        <v>778.47</v>
      </c>
      <c r="I13" s="91">
        <v>103.16999999999999</v>
      </c>
      <c r="J13" s="91">
        <v>165.31</v>
      </c>
      <c r="K13" s="91">
        <v>26.649999999999995</v>
      </c>
      <c r="L13" s="91">
        <v>712.47</v>
      </c>
      <c r="M13" s="115">
        <f t="shared" si="0"/>
        <v>15555.01</v>
      </c>
    </row>
    <row r="14" spans="1:13" ht="15">
      <c r="A14" s="83">
        <v>10</v>
      </c>
      <c r="B14" s="83" t="s">
        <v>12</v>
      </c>
      <c r="C14" s="91">
        <v>7902.560000000001</v>
      </c>
      <c r="D14" s="91">
        <v>10168.31</v>
      </c>
      <c r="E14" s="91">
        <v>8470.710000000001</v>
      </c>
      <c r="F14" s="91">
        <v>2668</v>
      </c>
      <c r="G14" s="91">
        <v>3340.47</v>
      </c>
      <c r="H14" s="91">
        <v>1805.2599999999998</v>
      </c>
      <c r="I14" s="91">
        <v>324.84</v>
      </c>
      <c r="J14" s="91">
        <v>199.59999999999997</v>
      </c>
      <c r="K14" s="91">
        <v>102.34</v>
      </c>
      <c r="L14" s="91">
        <v>916.05</v>
      </c>
      <c r="M14" s="115">
        <f t="shared" si="0"/>
        <v>35898.14</v>
      </c>
    </row>
    <row r="15" spans="1:13" ht="15">
      <c r="A15" s="83">
        <v>11</v>
      </c>
      <c r="B15" s="83" t="s">
        <v>13</v>
      </c>
      <c r="C15" s="91">
        <v>8593.59</v>
      </c>
      <c r="D15" s="91">
        <v>10509.419999999998</v>
      </c>
      <c r="E15" s="91">
        <v>8473.86</v>
      </c>
      <c r="F15" s="91">
        <v>2009.0699999999997</v>
      </c>
      <c r="G15" s="91">
        <v>3477.0399999999995</v>
      </c>
      <c r="H15" s="91">
        <v>2272.27</v>
      </c>
      <c r="I15" s="91">
        <v>5225.639999999999</v>
      </c>
      <c r="J15" s="91">
        <v>222.95000000000005</v>
      </c>
      <c r="K15" s="91">
        <v>148.39</v>
      </c>
      <c r="L15" s="91">
        <v>659.93</v>
      </c>
      <c r="M15" s="115">
        <f t="shared" si="0"/>
        <v>41592.16</v>
      </c>
    </row>
    <row r="16" spans="1:13" ht="15">
      <c r="A16" s="83">
        <v>12</v>
      </c>
      <c r="B16" s="83" t="s">
        <v>14</v>
      </c>
      <c r="C16" s="91">
        <v>2772.7700000000004</v>
      </c>
      <c r="D16" s="91">
        <v>3115.35</v>
      </c>
      <c r="E16" s="91">
        <v>1836.42</v>
      </c>
      <c r="F16" s="91">
        <v>755.7</v>
      </c>
      <c r="G16" s="91">
        <v>784.38</v>
      </c>
      <c r="H16" s="91">
        <v>446.28999999999996</v>
      </c>
      <c r="I16" s="91">
        <v>50.690000000000005</v>
      </c>
      <c r="J16" s="91">
        <v>40.84</v>
      </c>
      <c r="K16" s="91">
        <v>17.58</v>
      </c>
      <c r="L16" s="91">
        <v>319.41</v>
      </c>
      <c r="M16" s="115">
        <f t="shared" si="0"/>
        <v>10139.43</v>
      </c>
    </row>
    <row r="17" spans="1:13" ht="15">
      <c r="A17" s="83">
        <v>13</v>
      </c>
      <c r="B17" s="83" t="s">
        <v>71</v>
      </c>
      <c r="C17" s="91">
        <v>69691.23</v>
      </c>
      <c r="D17" s="91">
        <v>88768.17000000001</v>
      </c>
      <c r="E17" s="91">
        <v>59117.719999999994</v>
      </c>
      <c r="F17" s="91">
        <v>17090.510000000002</v>
      </c>
      <c r="G17" s="91">
        <v>33574.14</v>
      </c>
      <c r="H17" s="91">
        <v>23866.45</v>
      </c>
      <c r="I17" s="91">
        <v>35338.549999999996</v>
      </c>
      <c r="J17" s="91">
        <v>2935.24</v>
      </c>
      <c r="K17" s="91">
        <v>359.06</v>
      </c>
      <c r="L17" s="91">
        <v>9485.72</v>
      </c>
      <c r="M17" s="115">
        <f t="shared" si="0"/>
        <v>340226.79</v>
      </c>
    </row>
    <row r="18" spans="1:13" ht="15">
      <c r="A18" s="83">
        <v>14</v>
      </c>
      <c r="B18" s="83" t="s">
        <v>72</v>
      </c>
      <c r="C18" s="91">
        <v>1042.83</v>
      </c>
      <c r="D18" s="91">
        <v>1387.5300000000002</v>
      </c>
      <c r="E18" s="91">
        <v>926.9</v>
      </c>
      <c r="F18" s="91">
        <v>324.26</v>
      </c>
      <c r="G18" s="91">
        <v>293.97</v>
      </c>
      <c r="H18" s="91">
        <v>362.71000000000004</v>
      </c>
      <c r="I18" s="91">
        <v>422.62999999999994</v>
      </c>
      <c r="J18" s="91">
        <v>6.260000000000001</v>
      </c>
      <c r="K18" s="91">
        <v>6.41</v>
      </c>
      <c r="L18" s="91">
        <v>172.9</v>
      </c>
      <c r="M18" s="115">
        <f t="shared" si="0"/>
        <v>4946.4</v>
      </c>
    </row>
    <row r="19" spans="1:13" ht="15">
      <c r="A19" s="83">
        <v>15</v>
      </c>
      <c r="B19" s="83" t="s">
        <v>16</v>
      </c>
      <c r="C19" s="91">
        <v>568.1600000000001</v>
      </c>
      <c r="D19" s="91">
        <v>558.49</v>
      </c>
      <c r="E19" s="91">
        <v>385.5</v>
      </c>
      <c r="F19" s="91">
        <v>197.5</v>
      </c>
      <c r="G19" s="91">
        <v>168.48000000000002</v>
      </c>
      <c r="H19" s="91">
        <v>89.79</v>
      </c>
      <c r="I19" s="91">
        <v>0</v>
      </c>
      <c r="J19" s="91">
        <v>17.75</v>
      </c>
      <c r="K19" s="91">
        <v>3.16</v>
      </c>
      <c r="L19" s="91">
        <v>70.72</v>
      </c>
      <c r="M19" s="115">
        <f t="shared" si="0"/>
        <v>2059.55</v>
      </c>
    </row>
    <row r="20" spans="1:13" ht="15">
      <c r="A20" s="83">
        <v>16</v>
      </c>
      <c r="B20" s="83" t="s">
        <v>17</v>
      </c>
      <c r="C20" s="91">
        <v>34959.3</v>
      </c>
      <c r="D20" s="91">
        <v>35323.850000000006</v>
      </c>
      <c r="E20" s="91">
        <v>25166.55</v>
      </c>
      <c r="F20" s="91">
        <v>6339.4800000000005</v>
      </c>
      <c r="G20" s="91">
        <v>9612.69</v>
      </c>
      <c r="H20" s="91">
        <v>5512.33</v>
      </c>
      <c r="I20" s="91">
        <v>2695.9700000000003</v>
      </c>
      <c r="J20" s="91">
        <v>959.3600000000001</v>
      </c>
      <c r="K20" s="91">
        <v>383.35</v>
      </c>
      <c r="L20" s="91">
        <v>2388.4300000000003</v>
      </c>
      <c r="M20" s="115">
        <f t="shared" si="0"/>
        <v>123341.31</v>
      </c>
    </row>
    <row r="21" spans="1:13" ht="15">
      <c r="A21" s="83">
        <v>17</v>
      </c>
      <c r="B21" s="83" t="s">
        <v>18</v>
      </c>
      <c r="C21" s="91">
        <v>10073.48</v>
      </c>
      <c r="D21" s="91">
        <v>11424.32</v>
      </c>
      <c r="E21" s="91">
        <v>7591.139999999999</v>
      </c>
      <c r="F21" s="91">
        <v>2778.0299999999997</v>
      </c>
      <c r="G21" s="91">
        <v>3253.6400000000003</v>
      </c>
      <c r="H21" s="91">
        <v>2383.89</v>
      </c>
      <c r="I21" s="91">
        <v>233.86000000000004</v>
      </c>
      <c r="J21" s="91">
        <v>272.84</v>
      </c>
      <c r="K21" s="91">
        <v>156.95999999999998</v>
      </c>
      <c r="L21" s="91">
        <v>1161.05</v>
      </c>
      <c r="M21" s="115">
        <f t="shared" si="0"/>
        <v>39329.21</v>
      </c>
    </row>
    <row r="22" spans="1:13" ht="15">
      <c r="A22" s="83">
        <v>18</v>
      </c>
      <c r="B22" s="83" t="s">
        <v>19</v>
      </c>
      <c r="C22" s="91">
        <v>3392.1200000000003</v>
      </c>
      <c r="D22" s="91">
        <v>4100.73</v>
      </c>
      <c r="E22" s="91">
        <v>2693</v>
      </c>
      <c r="F22" s="91">
        <v>525.9200000000001</v>
      </c>
      <c r="G22" s="91">
        <v>893.88</v>
      </c>
      <c r="H22" s="91">
        <v>625.3</v>
      </c>
      <c r="I22" s="91">
        <v>267.8999999999999</v>
      </c>
      <c r="J22" s="91">
        <v>61.93</v>
      </c>
      <c r="K22" s="91">
        <v>26.6</v>
      </c>
      <c r="L22" s="91">
        <v>462.62</v>
      </c>
      <c r="M22" s="115">
        <f t="shared" si="0"/>
        <v>13050</v>
      </c>
    </row>
    <row r="23" spans="1:13" ht="15">
      <c r="A23" s="83">
        <v>19</v>
      </c>
      <c r="B23" s="83" t="s">
        <v>20</v>
      </c>
      <c r="C23" s="91">
        <v>374.27000000000004</v>
      </c>
      <c r="D23" s="91">
        <v>397.66</v>
      </c>
      <c r="E23" s="91">
        <v>173.15</v>
      </c>
      <c r="F23" s="91">
        <v>83.13000000000001</v>
      </c>
      <c r="G23" s="91">
        <v>89.37</v>
      </c>
      <c r="H23" s="91">
        <v>44.760000000000005</v>
      </c>
      <c r="I23" s="91">
        <v>5.789999999999999</v>
      </c>
      <c r="J23" s="91">
        <v>14</v>
      </c>
      <c r="K23" s="91">
        <v>2.08</v>
      </c>
      <c r="L23" s="91">
        <v>52.82</v>
      </c>
      <c r="M23" s="115">
        <f t="shared" si="0"/>
        <v>1237.03</v>
      </c>
    </row>
    <row r="24" spans="1:13" ht="15">
      <c r="A24" s="83">
        <v>20</v>
      </c>
      <c r="B24" s="83" t="s">
        <v>21</v>
      </c>
      <c r="C24" s="91">
        <v>1737.0500000000002</v>
      </c>
      <c r="D24" s="91">
        <v>1763.77</v>
      </c>
      <c r="E24" s="91">
        <v>958.1700000000001</v>
      </c>
      <c r="F24" s="91">
        <v>359.95000000000005</v>
      </c>
      <c r="G24" s="91">
        <v>346.84000000000003</v>
      </c>
      <c r="H24" s="91">
        <v>211.06</v>
      </c>
      <c r="I24" s="91">
        <v>271.30000000000007</v>
      </c>
      <c r="J24" s="91">
        <v>47.79</v>
      </c>
      <c r="K24" s="91">
        <v>22.33</v>
      </c>
      <c r="L24" s="91">
        <v>131.95999999999998</v>
      </c>
      <c r="M24" s="115">
        <f t="shared" si="0"/>
        <v>5850.22</v>
      </c>
    </row>
    <row r="25" spans="1:13" ht="15">
      <c r="A25" s="83">
        <v>21</v>
      </c>
      <c r="B25" s="83" t="s">
        <v>22</v>
      </c>
      <c r="C25" s="91">
        <v>587.9999999999999</v>
      </c>
      <c r="D25" s="91">
        <v>650</v>
      </c>
      <c r="E25" s="91">
        <v>390.99999999999994</v>
      </c>
      <c r="F25" s="91">
        <v>229</v>
      </c>
      <c r="G25" s="91">
        <v>337</v>
      </c>
      <c r="H25" s="91">
        <v>238.00000000000003</v>
      </c>
      <c r="I25" s="91">
        <v>29.490000000000002</v>
      </c>
      <c r="J25" s="91">
        <v>40.29</v>
      </c>
      <c r="K25" s="91">
        <v>8.330000000000002</v>
      </c>
      <c r="L25" s="91">
        <v>100.95</v>
      </c>
      <c r="M25" s="115">
        <f t="shared" si="0"/>
        <v>2612.06</v>
      </c>
    </row>
    <row r="26" spans="1:13" ht="15">
      <c r="A26" s="83">
        <v>22</v>
      </c>
      <c r="B26" s="83" t="s">
        <v>23</v>
      </c>
      <c r="C26" s="91">
        <v>440.25</v>
      </c>
      <c r="D26" s="91">
        <v>459</v>
      </c>
      <c r="E26" s="91">
        <v>154.04999999999998</v>
      </c>
      <c r="F26" s="91">
        <v>81.33999999999999</v>
      </c>
      <c r="G26" s="91">
        <v>100.69</v>
      </c>
      <c r="H26" s="91">
        <v>57.07000000000001</v>
      </c>
      <c r="I26" s="91">
        <v>45.78</v>
      </c>
      <c r="J26" s="91">
        <v>1.19</v>
      </c>
      <c r="K26" s="91">
        <v>0</v>
      </c>
      <c r="L26" s="91">
        <v>42.88</v>
      </c>
      <c r="M26" s="115">
        <f t="shared" si="0"/>
        <v>1382.25</v>
      </c>
    </row>
    <row r="27" spans="1:13" ht="15">
      <c r="A27" s="83">
        <v>23</v>
      </c>
      <c r="B27" s="83" t="s">
        <v>24</v>
      </c>
      <c r="C27" s="91">
        <v>444</v>
      </c>
      <c r="D27" s="91">
        <v>595</v>
      </c>
      <c r="E27" s="91">
        <v>459.99999999999994</v>
      </c>
      <c r="F27" s="91">
        <v>70</v>
      </c>
      <c r="G27" s="91">
        <v>159</v>
      </c>
      <c r="H27" s="91">
        <v>179</v>
      </c>
      <c r="I27" s="91">
        <v>0</v>
      </c>
      <c r="J27" s="91">
        <v>23</v>
      </c>
      <c r="K27" s="91">
        <v>8</v>
      </c>
      <c r="L27" s="91">
        <v>50</v>
      </c>
      <c r="M27" s="115">
        <f t="shared" si="0"/>
        <v>1988</v>
      </c>
    </row>
    <row r="28" spans="1:13" ht="15">
      <c r="A28" s="83">
        <v>24</v>
      </c>
      <c r="B28" s="83" t="s">
        <v>25</v>
      </c>
      <c r="C28" s="91">
        <v>542.4599999999999</v>
      </c>
      <c r="D28" s="91">
        <v>572.73</v>
      </c>
      <c r="E28" s="91">
        <v>288</v>
      </c>
      <c r="F28" s="91">
        <v>86.77</v>
      </c>
      <c r="G28" s="91">
        <v>56.74</v>
      </c>
      <c r="H28" s="91">
        <v>59.61</v>
      </c>
      <c r="I28" s="91">
        <v>48.18</v>
      </c>
      <c r="J28" s="91">
        <v>20.110000000000003</v>
      </c>
      <c r="K28" s="91">
        <v>16.34</v>
      </c>
      <c r="L28" s="91">
        <v>66.02</v>
      </c>
      <c r="M28" s="115">
        <f t="shared" si="0"/>
        <v>1756.96</v>
      </c>
    </row>
    <row r="29" spans="1:13" ht="15">
      <c r="A29" s="83">
        <v>25</v>
      </c>
      <c r="B29" s="83" t="s">
        <v>26</v>
      </c>
      <c r="C29" s="91">
        <v>1409.79</v>
      </c>
      <c r="D29" s="91">
        <v>1525.6699999999998</v>
      </c>
      <c r="E29" s="91">
        <v>878.5</v>
      </c>
      <c r="F29" s="91">
        <v>255</v>
      </c>
      <c r="G29" s="91">
        <v>386.5</v>
      </c>
      <c r="H29" s="91">
        <v>299.36</v>
      </c>
      <c r="I29" s="91">
        <v>275.84</v>
      </c>
      <c r="J29" s="91">
        <v>16.35</v>
      </c>
      <c r="K29" s="91">
        <v>2.58</v>
      </c>
      <c r="L29" s="91">
        <v>114.41000000000001</v>
      </c>
      <c r="M29" s="115">
        <f t="shared" si="0"/>
        <v>5164</v>
      </c>
    </row>
    <row r="30" spans="1:13" ht="15">
      <c r="A30" s="83">
        <v>26</v>
      </c>
      <c r="B30" s="83" t="s">
        <v>27</v>
      </c>
      <c r="C30" s="91">
        <v>1678.23</v>
      </c>
      <c r="D30" s="91">
        <v>1972.6299999999999</v>
      </c>
      <c r="E30" s="91">
        <v>1289.0300000000002</v>
      </c>
      <c r="F30" s="91">
        <v>356.77000000000004</v>
      </c>
      <c r="G30" s="91">
        <v>465.66</v>
      </c>
      <c r="H30" s="91">
        <v>387.16999999999996</v>
      </c>
      <c r="I30" s="91">
        <v>287.54</v>
      </c>
      <c r="J30" s="91">
        <v>18.590000000000003</v>
      </c>
      <c r="K30" s="91">
        <v>5.359999999999999</v>
      </c>
      <c r="L30" s="91">
        <v>296.36</v>
      </c>
      <c r="M30" s="115">
        <f t="shared" si="0"/>
        <v>6757.34</v>
      </c>
    </row>
    <row r="31" spans="1:13" ht="15">
      <c r="A31" s="83">
        <v>27</v>
      </c>
      <c r="B31" s="83" t="s">
        <v>28</v>
      </c>
      <c r="C31" s="91">
        <v>5443.51</v>
      </c>
      <c r="D31" s="91">
        <v>7051.15</v>
      </c>
      <c r="E31" s="91">
        <v>4570.47</v>
      </c>
      <c r="F31" s="91">
        <v>1203.48</v>
      </c>
      <c r="G31" s="91">
        <v>1572.29</v>
      </c>
      <c r="H31" s="91">
        <v>1115.2800000000002</v>
      </c>
      <c r="I31" s="91">
        <v>537.5</v>
      </c>
      <c r="J31" s="91">
        <v>116.83999999999999</v>
      </c>
      <c r="K31" s="91">
        <v>43.17</v>
      </c>
      <c r="L31" s="91">
        <v>874.97</v>
      </c>
      <c r="M31" s="115">
        <f t="shared" si="0"/>
        <v>22528.66</v>
      </c>
    </row>
    <row r="32" spans="1:13" ht="15">
      <c r="A32" s="83">
        <v>28</v>
      </c>
      <c r="B32" s="83" t="s">
        <v>29</v>
      </c>
      <c r="C32" s="91">
        <v>3137.75</v>
      </c>
      <c r="D32" s="91">
        <v>3722.54</v>
      </c>
      <c r="E32" s="91">
        <v>2408.1</v>
      </c>
      <c r="F32" s="91">
        <v>491.09000000000003</v>
      </c>
      <c r="G32" s="91">
        <v>815.2</v>
      </c>
      <c r="H32" s="91">
        <v>564.66</v>
      </c>
      <c r="I32" s="91">
        <v>538.24</v>
      </c>
      <c r="J32" s="91">
        <v>128.85</v>
      </c>
      <c r="K32" s="91">
        <v>33.89</v>
      </c>
      <c r="L32" s="91">
        <v>354.92999999999995</v>
      </c>
      <c r="M32" s="115">
        <f t="shared" si="0"/>
        <v>12195.25</v>
      </c>
    </row>
    <row r="33" spans="1:13" ht="15">
      <c r="A33" s="83">
        <v>29</v>
      </c>
      <c r="B33" s="83" t="s">
        <v>30</v>
      </c>
      <c r="C33" s="91">
        <v>40356.7</v>
      </c>
      <c r="D33" s="91">
        <v>52700.58</v>
      </c>
      <c r="E33" s="91">
        <v>37567.19</v>
      </c>
      <c r="F33" s="91">
        <v>11441.77</v>
      </c>
      <c r="G33" s="91">
        <v>16075.420000000002</v>
      </c>
      <c r="H33" s="91">
        <v>6535.929999999999</v>
      </c>
      <c r="I33" s="91">
        <v>15716.119999999997</v>
      </c>
      <c r="J33" s="91">
        <v>1168.45</v>
      </c>
      <c r="K33" s="91">
        <v>362.76</v>
      </c>
      <c r="L33" s="91">
        <v>6302.210000000001</v>
      </c>
      <c r="M33" s="115">
        <f t="shared" si="0"/>
        <v>188227.13</v>
      </c>
    </row>
    <row r="34" spans="1:13" ht="15">
      <c r="A34" s="83">
        <v>30</v>
      </c>
      <c r="B34" s="83" t="s">
        <v>31</v>
      </c>
      <c r="C34" s="91">
        <v>902.54</v>
      </c>
      <c r="D34" s="91">
        <v>1096.8899999999999</v>
      </c>
      <c r="E34" s="91">
        <v>702.6099999999999</v>
      </c>
      <c r="F34" s="91">
        <v>189.01999999999998</v>
      </c>
      <c r="G34" s="91">
        <v>190.45999999999998</v>
      </c>
      <c r="H34" s="91">
        <v>122.32</v>
      </c>
      <c r="I34" s="91">
        <v>0.36</v>
      </c>
      <c r="J34" s="91">
        <v>10.45</v>
      </c>
      <c r="K34" s="91">
        <v>0</v>
      </c>
      <c r="L34" s="91">
        <v>130.07</v>
      </c>
      <c r="M34" s="115">
        <f t="shared" si="0"/>
        <v>3344.72</v>
      </c>
    </row>
    <row r="35" spans="1:13" ht="15">
      <c r="A35" s="83">
        <v>31</v>
      </c>
      <c r="B35" s="83" t="s">
        <v>32</v>
      </c>
      <c r="C35" s="91">
        <v>4230.25</v>
      </c>
      <c r="D35" s="91">
        <v>5266.280000000001</v>
      </c>
      <c r="E35" s="91">
        <v>3618.82</v>
      </c>
      <c r="F35" s="91">
        <v>589.13</v>
      </c>
      <c r="G35" s="91">
        <v>1260.94</v>
      </c>
      <c r="H35" s="91">
        <v>1070.1999999999998</v>
      </c>
      <c r="I35" s="91">
        <v>853.7300000000001</v>
      </c>
      <c r="J35" s="91">
        <v>108.26999999999998</v>
      </c>
      <c r="K35" s="91">
        <v>38.24</v>
      </c>
      <c r="L35" s="91">
        <v>604.8</v>
      </c>
      <c r="M35" s="115">
        <f t="shared" si="0"/>
        <v>17640.66</v>
      </c>
    </row>
    <row r="36" spans="1:13" ht="15">
      <c r="A36" s="83">
        <v>32</v>
      </c>
      <c r="B36" s="83" t="s">
        <v>33</v>
      </c>
      <c r="C36" s="91">
        <v>1875.21</v>
      </c>
      <c r="D36" s="91">
        <v>2125.74</v>
      </c>
      <c r="E36" s="91">
        <v>1240.73</v>
      </c>
      <c r="F36" s="91">
        <v>518.74</v>
      </c>
      <c r="G36" s="91">
        <v>460.45000000000005</v>
      </c>
      <c r="H36" s="91">
        <v>307.87</v>
      </c>
      <c r="I36" s="91">
        <v>48.290000000000006</v>
      </c>
      <c r="J36" s="91">
        <v>129.01000000000002</v>
      </c>
      <c r="K36" s="91">
        <v>4.16</v>
      </c>
      <c r="L36" s="91">
        <v>315.33</v>
      </c>
      <c r="M36" s="115">
        <f t="shared" si="0"/>
        <v>7025.53</v>
      </c>
    </row>
    <row r="37" spans="1:13" ht="15">
      <c r="A37" s="83">
        <v>33</v>
      </c>
      <c r="B37" s="83" t="s">
        <v>34</v>
      </c>
      <c r="C37" s="91">
        <v>314.88</v>
      </c>
      <c r="D37" s="91">
        <v>351.22</v>
      </c>
      <c r="E37" s="91">
        <v>125.64000000000001</v>
      </c>
      <c r="F37" s="91">
        <v>96.78</v>
      </c>
      <c r="G37" s="91">
        <v>68.28</v>
      </c>
      <c r="H37" s="91">
        <v>58.470000000000006</v>
      </c>
      <c r="I37" s="91">
        <v>19.29</v>
      </c>
      <c r="J37" s="91">
        <v>3.5199999999999996</v>
      </c>
      <c r="K37" s="91">
        <v>0.43000000000000005</v>
      </c>
      <c r="L37" s="91">
        <v>44.28</v>
      </c>
      <c r="M37" s="115">
        <f t="shared" si="0"/>
        <v>1082.79</v>
      </c>
    </row>
    <row r="38" spans="1:13" ht="15">
      <c r="A38" s="83">
        <v>34</v>
      </c>
      <c r="B38" s="83" t="s">
        <v>35</v>
      </c>
      <c r="C38" s="91">
        <v>301.26</v>
      </c>
      <c r="D38" s="91">
        <v>345.56</v>
      </c>
      <c r="E38" s="91">
        <v>186.52</v>
      </c>
      <c r="F38" s="91">
        <v>69.98</v>
      </c>
      <c r="G38" s="91">
        <v>60.81999999999999</v>
      </c>
      <c r="H38" s="91">
        <v>36.989999999999995</v>
      </c>
      <c r="I38" s="91">
        <v>40.11</v>
      </c>
      <c r="J38" s="91">
        <v>2.51</v>
      </c>
      <c r="K38" s="91">
        <v>0</v>
      </c>
      <c r="L38" s="91">
        <v>34.59</v>
      </c>
      <c r="M38" s="115">
        <f t="shared" si="0"/>
        <v>1078.34</v>
      </c>
    </row>
    <row r="39" spans="1:13" ht="15">
      <c r="A39" s="83">
        <v>35</v>
      </c>
      <c r="B39" s="83" t="s">
        <v>36</v>
      </c>
      <c r="C39" s="91">
        <v>10575.34</v>
      </c>
      <c r="D39" s="91">
        <v>12384.81</v>
      </c>
      <c r="E39" s="91">
        <v>8043.460000000001</v>
      </c>
      <c r="F39" s="91">
        <v>1783.24</v>
      </c>
      <c r="G39" s="91">
        <v>2657.0099999999998</v>
      </c>
      <c r="H39" s="91">
        <v>1755.7</v>
      </c>
      <c r="I39" s="91">
        <v>1484.2399999999998</v>
      </c>
      <c r="J39" s="91">
        <v>217.39999999999998</v>
      </c>
      <c r="K39" s="91">
        <v>40.11</v>
      </c>
      <c r="L39" s="91">
        <v>1559.94</v>
      </c>
      <c r="M39" s="115">
        <f t="shared" si="0"/>
        <v>40501.25</v>
      </c>
    </row>
    <row r="40" spans="1:13" ht="15">
      <c r="A40" s="83">
        <v>36</v>
      </c>
      <c r="B40" s="83" t="s">
        <v>37</v>
      </c>
      <c r="C40" s="91">
        <v>19226.41</v>
      </c>
      <c r="D40" s="91">
        <v>21369.45</v>
      </c>
      <c r="E40" s="91">
        <v>14443.91</v>
      </c>
      <c r="F40" s="91">
        <v>4656.67</v>
      </c>
      <c r="G40" s="91">
        <v>6875.289999999999</v>
      </c>
      <c r="H40" s="91">
        <v>4832.68</v>
      </c>
      <c r="I40" s="91">
        <v>4524.889999999999</v>
      </c>
      <c r="J40" s="91">
        <v>684.9100000000001</v>
      </c>
      <c r="K40" s="91">
        <v>153.14000000000001</v>
      </c>
      <c r="L40" s="91">
        <v>1960.31</v>
      </c>
      <c r="M40" s="115">
        <f t="shared" si="0"/>
        <v>78727.66</v>
      </c>
    </row>
    <row r="41" spans="1:13" ht="15">
      <c r="A41" s="83">
        <v>37</v>
      </c>
      <c r="B41" s="83" t="s">
        <v>38</v>
      </c>
      <c r="C41" s="91">
        <v>8488.18</v>
      </c>
      <c r="D41" s="91">
        <v>9711.46</v>
      </c>
      <c r="E41" s="91">
        <v>6946.39</v>
      </c>
      <c r="F41" s="91">
        <v>2392.87</v>
      </c>
      <c r="G41" s="91">
        <v>2481.48</v>
      </c>
      <c r="H41" s="91">
        <v>1489.24</v>
      </c>
      <c r="I41" s="91">
        <v>226.15000000000003</v>
      </c>
      <c r="J41" s="91">
        <v>327.37000000000006</v>
      </c>
      <c r="K41" s="91">
        <v>77.96000000000001</v>
      </c>
      <c r="L41" s="91">
        <v>714.51</v>
      </c>
      <c r="M41" s="115">
        <f t="shared" si="0"/>
        <v>32855.61</v>
      </c>
    </row>
    <row r="42" spans="1:13" ht="15">
      <c r="A42" s="83">
        <v>38</v>
      </c>
      <c r="B42" s="83" t="s">
        <v>39</v>
      </c>
      <c r="C42" s="91">
        <v>1401.0100000000002</v>
      </c>
      <c r="D42" s="91">
        <v>1527.6499999999999</v>
      </c>
      <c r="E42" s="91">
        <v>1013.75</v>
      </c>
      <c r="F42" s="91">
        <v>500.08000000000004</v>
      </c>
      <c r="G42" s="91">
        <v>769.4200000000001</v>
      </c>
      <c r="H42" s="91">
        <v>485.45</v>
      </c>
      <c r="I42" s="91">
        <v>69.49</v>
      </c>
      <c r="J42" s="91">
        <v>17.94</v>
      </c>
      <c r="K42" s="91">
        <v>3.9199999999999995</v>
      </c>
      <c r="L42" s="91">
        <v>154.68</v>
      </c>
      <c r="M42" s="115">
        <f t="shared" si="0"/>
        <v>5943.39</v>
      </c>
    </row>
    <row r="43" spans="1:13" ht="15">
      <c r="A43" s="83">
        <v>39</v>
      </c>
      <c r="B43" s="83" t="s">
        <v>40</v>
      </c>
      <c r="C43" s="91">
        <v>398.21000000000004</v>
      </c>
      <c r="D43" s="91">
        <v>405.53999999999996</v>
      </c>
      <c r="E43" s="91">
        <v>241.10999999999999</v>
      </c>
      <c r="F43" s="91">
        <v>91.41</v>
      </c>
      <c r="G43" s="91">
        <v>80.54</v>
      </c>
      <c r="H43" s="91">
        <v>105.48999999999998</v>
      </c>
      <c r="I43" s="91">
        <v>0.8400000000000001</v>
      </c>
      <c r="J43" s="91">
        <v>42.18000000000001</v>
      </c>
      <c r="K43" s="91">
        <v>4.55</v>
      </c>
      <c r="L43" s="91">
        <v>67.7</v>
      </c>
      <c r="M43" s="115">
        <f t="shared" si="0"/>
        <v>1437.57</v>
      </c>
    </row>
    <row r="44" spans="1:13" ht="15">
      <c r="A44" s="83">
        <v>40</v>
      </c>
      <c r="B44" s="83" t="s">
        <v>41</v>
      </c>
      <c r="C44" s="91">
        <v>633.41</v>
      </c>
      <c r="D44" s="91">
        <v>742.1600000000001</v>
      </c>
      <c r="E44" s="91">
        <v>496.28</v>
      </c>
      <c r="F44" s="91">
        <v>257.72</v>
      </c>
      <c r="G44" s="91">
        <v>233.57</v>
      </c>
      <c r="H44" s="91">
        <v>209.99</v>
      </c>
      <c r="I44" s="91">
        <v>2.99</v>
      </c>
      <c r="J44" s="91">
        <v>1.03</v>
      </c>
      <c r="K44" s="91">
        <v>0</v>
      </c>
      <c r="L44" s="91">
        <v>102.41</v>
      </c>
      <c r="M44" s="115">
        <f t="shared" si="0"/>
        <v>2679.56</v>
      </c>
    </row>
    <row r="45" spans="1:13" ht="15">
      <c r="A45" s="83">
        <v>41</v>
      </c>
      <c r="B45" s="83" t="s">
        <v>42</v>
      </c>
      <c r="C45" s="91">
        <v>9364.93</v>
      </c>
      <c r="D45" s="91">
        <v>11533.04</v>
      </c>
      <c r="E45" s="91">
        <v>7629.3</v>
      </c>
      <c r="F45" s="91">
        <v>2802.91</v>
      </c>
      <c r="G45" s="91">
        <v>3876.6099999999997</v>
      </c>
      <c r="H45" s="91">
        <v>2664.02</v>
      </c>
      <c r="I45" s="91">
        <v>2691.5199999999995</v>
      </c>
      <c r="J45" s="91">
        <v>396.24999999999994</v>
      </c>
      <c r="K45" s="91">
        <v>49.519999999999996</v>
      </c>
      <c r="L45" s="91">
        <v>1086.8600000000001</v>
      </c>
      <c r="M45" s="115">
        <f t="shared" si="0"/>
        <v>42094.96</v>
      </c>
    </row>
    <row r="46" spans="1:13" ht="15">
      <c r="A46" s="83">
        <v>42</v>
      </c>
      <c r="B46" s="83" t="s">
        <v>43</v>
      </c>
      <c r="C46" s="91">
        <v>10154.529999999999</v>
      </c>
      <c r="D46" s="91">
        <v>12624.75</v>
      </c>
      <c r="E46" s="91">
        <v>8160.820000000001</v>
      </c>
      <c r="F46" s="91">
        <v>2281.79</v>
      </c>
      <c r="G46" s="91">
        <v>3375.16</v>
      </c>
      <c r="H46" s="91">
        <v>2377.5299999999997</v>
      </c>
      <c r="I46" s="91">
        <v>1190.2099999999998</v>
      </c>
      <c r="J46" s="91">
        <v>282.47999999999996</v>
      </c>
      <c r="K46" s="91">
        <v>21.08</v>
      </c>
      <c r="L46" s="91">
        <v>1639.34</v>
      </c>
      <c r="M46" s="115">
        <f t="shared" si="0"/>
        <v>42107.69</v>
      </c>
    </row>
    <row r="47" spans="1:13" ht="15">
      <c r="A47" s="83">
        <v>43</v>
      </c>
      <c r="B47" s="83" t="s">
        <v>44</v>
      </c>
      <c r="C47" s="91">
        <v>3380.4700000000003</v>
      </c>
      <c r="D47" s="91">
        <v>4841.5599999999995</v>
      </c>
      <c r="E47" s="91">
        <v>4015.89</v>
      </c>
      <c r="F47" s="91">
        <v>990.22</v>
      </c>
      <c r="G47" s="91">
        <v>1521.85</v>
      </c>
      <c r="H47" s="91">
        <v>720.44</v>
      </c>
      <c r="I47" s="91">
        <v>1164.2</v>
      </c>
      <c r="J47" s="91">
        <v>140.38</v>
      </c>
      <c r="K47" s="91">
        <v>108.84</v>
      </c>
      <c r="L47" s="91">
        <v>683.74</v>
      </c>
      <c r="M47" s="115">
        <f t="shared" si="0"/>
        <v>17567.59</v>
      </c>
    </row>
    <row r="48" spans="1:13" ht="15">
      <c r="A48" s="83">
        <v>44</v>
      </c>
      <c r="B48" s="83" t="s">
        <v>45</v>
      </c>
      <c r="C48" s="91">
        <v>1788.54</v>
      </c>
      <c r="D48" s="91">
        <v>2047.23</v>
      </c>
      <c r="E48" s="91">
        <v>1670.2199999999998</v>
      </c>
      <c r="F48" s="91">
        <v>471.55</v>
      </c>
      <c r="G48" s="91">
        <v>795.69</v>
      </c>
      <c r="H48" s="91">
        <v>555.19</v>
      </c>
      <c r="I48" s="91">
        <v>394.08000000000004</v>
      </c>
      <c r="J48" s="91">
        <v>50.50999999999999</v>
      </c>
      <c r="K48" s="91">
        <v>9.22</v>
      </c>
      <c r="L48" s="91">
        <v>215.9</v>
      </c>
      <c r="M48" s="115">
        <f t="shared" si="0"/>
        <v>7998.13</v>
      </c>
    </row>
    <row r="49" spans="1:13" ht="15">
      <c r="A49" s="83">
        <v>45</v>
      </c>
      <c r="B49" s="83" t="s">
        <v>46</v>
      </c>
      <c r="C49" s="91">
        <v>2688.44</v>
      </c>
      <c r="D49" s="91">
        <v>3560.1200000000003</v>
      </c>
      <c r="E49" s="91">
        <v>2288.75</v>
      </c>
      <c r="F49" s="91">
        <v>641.16</v>
      </c>
      <c r="G49" s="91">
        <v>739.85</v>
      </c>
      <c r="H49" s="91">
        <v>528.74</v>
      </c>
      <c r="I49" s="91">
        <v>54.76</v>
      </c>
      <c r="J49" s="91">
        <v>43.47999999999999</v>
      </c>
      <c r="K49" s="91">
        <v>14.95</v>
      </c>
      <c r="L49" s="91">
        <v>410.95</v>
      </c>
      <c r="M49" s="115">
        <f t="shared" si="0"/>
        <v>10971.2</v>
      </c>
    </row>
    <row r="50" spans="1:13" ht="15">
      <c r="A50" s="83">
        <v>46</v>
      </c>
      <c r="B50" s="83" t="s">
        <v>47</v>
      </c>
      <c r="C50" s="91">
        <v>7212.759999999999</v>
      </c>
      <c r="D50" s="91">
        <v>8454.490000000002</v>
      </c>
      <c r="E50" s="91">
        <v>6513.52</v>
      </c>
      <c r="F50" s="91">
        <v>1603.8400000000001</v>
      </c>
      <c r="G50" s="91">
        <v>2285.69</v>
      </c>
      <c r="H50" s="91">
        <v>1362.6399999999999</v>
      </c>
      <c r="I50" s="91">
        <v>439.06999999999994</v>
      </c>
      <c r="J50" s="91">
        <v>150.25000000000003</v>
      </c>
      <c r="K50" s="91">
        <v>107.95</v>
      </c>
      <c r="L50" s="91">
        <v>898.28</v>
      </c>
      <c r="M50" s="115">
        <f t="shared" si="0"/>
        <v>29028.49</v>
      </c>
    </row>
    <row r="51" spans="1:13" ht="15">
      <c r="A51" s="83">
        <v>47</v>
      </c>
      <c r="B51" s="83" t="s">
        <v>48</v>
      </c>
      <c r="C51" s="91">
        <v>1429.7399999999998</v>
      </c>
      <c r="D51" s="91">
        <v>1874.4</v>
      </c>
      <c r="E51" s="91">
        <v>1299.15</v>
      </c>
      <c r="F51" s="91">
        <v>451.63</v>
      </c>
      <c r="G51" s="91">
        <v>658.0300000000001</v>
      </c>
      <c r="H51" s="91">
        <v>503.09000000000003</v>
      </c>
      <c r="I51" s="91">
        <v>348.2900000000001</v>
      </c>
      <c r="J51" s="91">
        <v>34.63</v>
      </c>
      <c r="K51" s="91">
        <v>1.67</v>
      </c>
      <c r="L51" s="91">
        <v>230.79000000000002</v>
      </c>
      <c r="M51" s="115">
        <f t="shared" si="0"/>
        <v>6831.42</v>
      </c>
    </row>
    <row r="52" spans="1:13" ht="15">
      <c r="A52" s="83">
        <v>48</v>
      </c>
      <c r="B52" s="83" t="s">
        <v>49</v>
      </c>
      <c r="C52" s="91">
        <v>33957.66</v>
      </c>
      <c r="D52" s="91">
        <v>41084.020000000004</v>
      </c>
      <c r="E52" s="91">
        <v>33369.55</v>
      </c>
      <c r="F52" s="91">
        <v>6381.19</v>
      </c>
      <c r="G52" s="91">
        <v>13517.199999999999</v>
      </c>
      <c r="H52" s="91">
        <v>9024.26</v>
      </c>
      <c r="I52" s="91">
        <v>25074.629999999997</v>
      </c>
      <c r="J52" s="91">
        <v>2322.68</v>
      </c>
      <c r="K52" s="91">
        <v>627.1300000000001</v>
      </c>
      <c r="L52" s="91">
        <v>2835.12</v>
      </c>
      <c r="M52" s="115">
        <f t="shared" si="0"/>
        <v>168193.44</v>
      </c>
    </row>
    <row r="53" spans="1:13" ht="15">
      <c r="A53" s="83">
        <v>49</v>
      </c>
      <c r="B53" s="83" t="s">
        <v>50</v>
      </c>
      <c r="C53" s="91">
        <v>10049.47</v>
      </c>
      <c r="D53" s="91">
        <v>14318.849999999999</v>
      </c>
      <c r="E53" s="91">
        <v>10891.379999999997</v>
      </c>
      <c r="F53" s="91">
        <v>1919.52</v>
      </c>
      <c r="G53" s="91">
        <v>3005.7400000000002</v>
      </c>
      <c r="H53" s="91">
        <v>2026.27</v>
      </c>
      <c r="I53" s="91">
        <v>6684.910000000001</v>
      </c>
      <c r="J53" s="91">
        <v>646.3299999999999</v>
      </c>
      <c r="K53" s="91">
        <v>101.30999999999999</v>
      </c>
      <c r="L53" s="91">
        <v>1012.94</v>
      </c>
      <c r="M53" s="115">
        <f t="shared" si="0"/>
        <v>50656.72</v>
      </c>
    </row>
    <row r="54" spans="1:13" ht="15">
      <c r="A54" s="83">
        <v>50</v>
      </c>
      <c r="B54" s="83" t="s">
        <v>51</v>
      </c>
      <c r="C54" s="91">
        <v>33036.869999999995</v>
      </c>
      <c r="D54" s="91">
        <v>46154.19</v>
      </c>
      <c r="E54" s="91">
        <v>36868.259999999995</v>
      </c>
      <c r="F54" s="91">
        <v>10741.880000000001</v>
      </c>
      <c r="G54" s="91">
        <v>14593.04</v>
      </c>
      <c r="H54" s="91">
        <v>6444.759999999999</v>
      </c>
      <c r="I54" s="91">
        <v>14042.8</v>
      </c>
      <c r="J54" s="91">
        <v>1091.43</v>
      </c>
      <c r="K54" s="91">
        <v>322.58000000000004</v>
      </c>
      <c r="L54" s="91">
        <v>5160.34</v>
      </c>
      <c r="M54" s="115">
        <f t="shared" si="0"/>
        <v>168456.15</v>
      </c>
    </row>
    <row r="55" spans="1:13" ht="15">
      <c r="A55" s="83">
        <v>51</v>
      </c>
      <c r="B55" s="83" t="s">
        <v>52</v>
      </c>
      <c r="C55" s="91">
        <v>16431.11</v>
      </c>
      <c r="D55" s="91">
        <v>19422.51</v>
      </c>
      <c r="E55" s="91">
        <v>12944.75</v>
      </c>
      <c r="F55" s="91">
        <v>3130.23</v>
      </c>
      <c r="G55" s="91">
        <v>5815.530000000001</v>
      </c>
      <c r="H55" s="91">
        <v>3985.7</v>
      </c>
      <c r="I55" s="91">
        <v>1921.5700000000004</v>
      </c>
      <c r="J55" s="91">
        <v>669.0699999999998</v>
      </c>
      <c r="K55" s="91">
        <v>263.02</v>
      </c>
      <c r="L55" s="91">
        <v>1618.05</v>
      </c>
      <c r="M55" s="115">
        <f t="shared" si="0"/>
        <v>66201.54</v>
      </c>
    </row>
    <row r="56" spans="1:13" ht="15">
      <c r="A56" s="83">
        <v>52</v>
      </c>
      <c r="B56" s="83" t="s">
        <v>53</v>
      </c>
      <c r="C56" s="91">
        <v>22753.37</v>
      </c>
      <c r="D56" s="91">
        <v>27945.29</v>
      </c>
      <c r="E56" s="91">
        <v>24546.2</v>
      </c>
      <c r="F56" s="91">
        <v>6257.54</v>
      </c>
      <c r="G56" s="91">
        <v>9904.619999999999</v>
      </c>
      <c r="H56" s="91">
        <v>4260.82</v>
      </c>
      <c r="I56" s="91">
        <v>2967.3399999999992</v>
      </c>
      <c r="J56" s="91">
        <v>933.98</v>
      </c>
      <c r="K56" s="91">
        <v>320.75</v>
      </c>
      <c r="L56" s="91">
        <v>3187.5299999999997</v>
      </c>
      <c r="M56" s="115">
        <f t="shared" si="0"/>
        <v>103077.44</v>
      </c>
    </row>
    <row r="57" spans="1:13" ht="15">
      <c r="A57" s="83">
        <v>53</v>
      </c>
      <c r="B57" s="83" t="s">
        <v>54</v>
      </c>
      <c r="C57" s="91">
        <v>23424.54</v>
      </c>
      <c r="D57" s="91">
        <v>27754.489999999998</v>
      </c>
      <c r="E57" s="91">
        <v>16905.58</v>
      </c>
      <c r="F57" s="91">
        <v>3425.9399999999996</v>
      </c>
      <c r="G57" s="91">
        <v>6200</v>
      </c>
      <c r="H57" s="91">
        <v>4800</v>
      </c>
      <c r="I57" s="91">
        <v>6485.1</v>
      </c>
      <c r="J57" s="91">
        <v>280</v>
      </c>
      <c r="K57" s="91">
        <v>205.8</v>
      </c>
      <c r="L57" s="91">
        <v>3072</v>
      </c>
      <c r="M57" s="115">
        <f t="shared" si="0"/>
        <v>92553.45</v>
      </c>
    </row>
    <row r="58" spans="1:13" ht="15">
      <c r="A58" s="83">
        <v>54</v>
      </c>
      <c r="B58" s="83" t="s">
        <v>55</v>
      </c>
      <c r="C58" s="91">
        <v>2846.85</v>
      </c>
      <c r="D58" s="91">
        <v>3231.17</v>
      </c>
      <c r="E58" s="91">
        <v>1770.3500000000001</v>
      </c>
      <c r="F58" s="91">
        <v>751.9599999999999</v>
      </c>
      <c r="G58" s="91">
        <v>1001.9699999999999</v>
      </c>
      <c r="H58" s="91">
        <v>634.54</v>
      </c>
      <c r="I58" s="91">
        <v>460.2100000000001</v>
      </c>
      <c r="J58" s="91">
        <v>55.46999999999999</v>
      </c>
      <c r="K58" s="91">
        <v>10.99</v>
      </c>
      <c r="L58" s="91">
        <v>368.22</v>
      </c>
      <c r="M58" s="115">
        <f t="shared" si="0"/>
        <v>11131.73</v>
      </c>
    </row>
    <row r="59" spans="1:13" ht="15">
      <c r="A59" s="83">
        <v>55</v>
      </c>
      <c r="B59" s="83" t="s">
        <v>56</v>
      </c>
      <c r="C59" s="91">
        <v>7063.82</v>
      </c>
      <c r="D59" s="91">
        <v>8936.02</v>
      </c>
      <c r="E59" s="91">
        <v>7369.86</v>
      </c>
      <c r="F59" s="91">
        <v>1685.7999999999997</v>
      </c>
      <c r="G59" s="91">
        <v>2628.42</v>
      </c>
      <c r="H59" s="91">
        <v>1020.81</v>
      </c>
      <c r="I59" s="91">
        <v>56.660000000000004</v>
      </c>
      <c r="J59" s="91">
        <v>209.99999999999994</v>
      </c>
      <c r="K59" s="91">
        <v>73.46000000000001</v>
      </c>
      <c r="L59" s="91">
        <v>679.3899999999999</v>
      </c>
      <c r="M59" s="115">
        <f t="shared" si="0"/>
        <v>29724.24</v>
      </c>
    </row>
    <row r="60" spans="1:13" ht="15">
      <c r="A60" s="83">
        <v>56</v>
      </c>
      <c r="B60" s="83" t="s">
        <v>57</v>
      </c>
      <c r="C60" s="91">
        <v>9865.18</v>
      </c>
      <c r="D60" s="91">
        <v>11874.94</v>
      </c>
      <c r="E60" s="91">
        <v>8106.889999999999</v>
      </c>
      <c r="F60" s="91">
        <v>1615.2499999999998</v>
      </c>
      <c r="G60" s="91">
        <v>2536.6600000000003</v>
      </c>
      <c r="H60" s="91">
        <v>1586.9099999999999</v>
      </c>
      <c r="I60" s="91">
        <v>2532.56</v>
      </c>
      <c r="J60" s="91">
        <v>195.67</v>
      </c>
      <c r="K60" s="91">
        <v>33.56</v>
      </c>
      <c r="L60" s="91">
        <v>1345.79</v>
      </c>
      <c r="M60" s="115">
        <f t="shared" si="0"/>
        <v>39693.41</v>
      </c>
    </row>
    <row r="61" spans="1:13" ht="15">
      <c r="A61" s="83">
        <v>57</v>
      </c>
      <c r="B61" s="83" t="s">
        <v>58</v>
      </c>
      <c r="C61" s="91">
        <v>5566.5</v>
      </c>
      <c r="D61" s="91">
        <v>7430.42</v>
      </c>
      <c r="E61" s="91">
        <v>5993.38</v>
      </c>
      <c r="F61" s="91">
        <v>1559.48</v>
      </c>
      <c r="G61" s="91">
        <v>2030.17</v>
      </c>
      <c r="H61" s="91">
        <v>936.26</v>
      </c>
      <c r="I61" s="91">
        <v>141.03</v>
      </c>
      <c r="J61" s="91">
        <v>158.26</v>
      </c>
      <c r="K61" s="91">
        <v>48.980000000000004</v>
      </c>
      <c r="L61" s="91">
        <v>674</v>
      </c>
      <c r="M61" s="115">
        <f t="shared" si="0"/>
        <v>24538.48</v>
      </c>
    </row>
    <row r="62" spans="1:13" ht="15">
      <c r="A62" s="83">
        <v>58</v>
      </c>
      <c r="B62" s="83" t="s">
        <v>59</v>
      </c>
      <c r="C62" s="91">
        <v>8501.8</v>
      </c>
      <c r="D62" s="91">
        <v>9988.630000000001</v>
      </c>
      <c r="E62" s="91">
        <v>7982.899999999999</v>
      </c>
      <c r="F62" s="91">
        <v>2303.48</v>
      </c>
      <c r="G62" s="91">
        <v>4989.3</v>
      </c>
      <c r="H62" s="91">
        <v>2681.24</v>
      </c>
      <c r="I62" s="91">
        <v>1736.74</v>
      </c>
      <c r="J62" s="91">
        <v>442.6</v>
      </c>
      <c r="K62" s="91">
        <v>94.71999999999998</v>
      </c>
      <c r="L62" s="91">
        <v>1292.5900000000001</v>
      </c>
      <c r="M62" s="115">
        <f t="shared" si="0"/>
        <v>40014</v>
      </c>
    </row>
    <row r="63" spans="1:13" ht="15">
      <c r="A63" s="83">
        <v>59</v>
      </c>
      <c r="B63" s="83" t="s">
        <v>60</v>
      </c>
      <c r="C63" s="91">
        <v>14526.619999999999</v>
      </c>
      <c r="D63" s="91">
        <v>18661.81</v>
      </c>
      <c r="E63" s="91">
        <v>15323.48</v>
      </c>
      <c r="F63" s="91">
        <v>3189.41</v>
      </c>
      <c r="G63" s="91">
        <v>5558.15</v>
      </c>
      <c r="H63" s="91">
        <v>3005.29</v>
      </c>
      <c r="I63" s="91">
        <v>1915.26</v>
      </c>
      <c r="J63" s="91">
        <v>355.36</v>
      </c>
      <c r="K63" s="91">
        <v>48.51</v>
      </c>
      <c r="L63" s="91">
        <v>1825.39</v>
      </c>
      <c r="M63" s="115">
        <f t="shared" si="0"/>
        <v>64409.28</v>
      </c>
    </row>
    <row r="64" spans="1:13" ht="15">
      <c r="A64" s="83">
        <v>60</v>
      </c>
      <c r="B64" s="83" t="s">
        <v>61</v>
      </c>
      <c r="C64" s="91">
        <v>1892.2599999999998</v>
      </c>
      <c r="D64" s="91">
        <v>2380.12</v>
      </c>
      <c r="E64" s="91">
        <v>1381.77</v>
      </c>
      <c r="F64" s="91">
        <v>401.25</v>
      </c>
      <c r="G64" s="91">
        <v>494.69</v>
      </c>
      <c r="H64" s="91">
        <v>359.62</v>
      </c>
      <c r="I64" s="91">
        <v>182.03</v>
      </c>
      <c r="J64" s="91">
        <v>37.08</v>
      </c>
      <c r="K64" s="91">
        <v>5.87</v>
      </c>
      <c r="L64" s="91">
        <v>346.20000000000005</v>
      </c>
      <c r="M64" s="115">
        <f t="shared" si="0"/>
        <v>7480.89</v>
      </c>
    </row>
    <row r="65" spans="1:13" ht="15">
      <c r="A65" s="83">
        <v>61</v>
      </c>
      <c r="B65" s="83" t="s">
        <v>62</v>
      </c>
      <c r="C65" s="91">
        <v>1498</v>
      </c>
      <c r="D65" s="91">
        <v>1832</v>
      </c>
      <c r="E65" s="91">
        <v>1183</v>
      </c>
      <c r="F65" s="91">
        <v>333</v>
      </c>
      <c r="G65" s="91">
        <v>326</v>
      </c>
      <c r="H65" s="91">
        <v>190</v>
      </c>
      <c r="I65" s="91">
        <v>180.00000000000006</v>
      </c>
      <c r="J65" s="91">
        <v>3</v>
      </c>
      <c r="K65" s="91">
        <v>0</v>
      </c>
      <c r="L65" s="91">
        <v>226.02</v>
      </c>
      <c r="M65" s="115">
        <f t="shared" si="0"/>
        <v>5771.02</v>
      </c>
    </row>
    <row r="66" spans="1:13" ht="15">
      <c r="A66" s="83">
        <v>62</v>
      </c>
      <c r="B66" s="83" t="s">
        <v>63</v>
      </c>
      <c r="C66" s="91">
        <v>810.7900000000001</v>
      </c>
      <c r="D66" s="91">
        <v>897.8</v>
      </c>
      <c r="E66" s="91">
        <v>534.15</v>
      </c>
      <c r="F66" s="91">
        <v>217.98</v>
      </c>
      <c r="G66" s="91">
        <v>234.57999999999998</v>
      </c>
      <c r="H66" s="91">
        <v>130.76</v>
      </c>
      <c r="I66" s="91">
        <v>0.76</v>
      </c>
      <c r="J66" s="91">
        <v>25.740000000000002</v>
      </c>
      <c r="K66" s="91">
        <v>4.57</v>
      </c>
      <c r="L66" s="91">
        <v>36.260000000000005</v>
      </c>
      <c r="M66" s="115">
        <f t="shared" si="0"/>
        <v>2893.39</v>
      </c>
    </row>
    <row r="67" spans="1:13" ht="15">
      <c r="A67" s="83">
        <v>63</v>
      </c>
      <c r="B67" s="83" t="s">
        <v>64</v>
      </c>
      <c r="C67" s="91">
        <v>575.97</v>
      </c>
      <c r="D67" s="91">
        <v>714.31</v>
      </c>
      <c r="E67" s="91">
        <v>396.53999999999996</v>
      </c>
      <c r="F67" s="91">
        <v>150.19</v>
      </c>
      <c r="G67" s="91">
        <v>172.67000000000002</v>
      </c>
      <c r="H67" s="91">
        <v>115.77000000000001</v>
      </c>
      <c r="I67" s="91">
        <v>0</v>
      </c>
      <c r="J67" s="91">
        <v>13.560000000000002</v>
      </c>
      <c r="K67" s="91">
        <v>0.65</v>
      </c>
      <c r="L67" s="91">
        <v>84.78</v>
      </c>
      <c r="M67" s="115">
        <f t="shared" si="0"/>
        <v>2224.44</v>
      </c>
    </row>
    <row r="68" spans="1:13" ht="15">
      <c r="A68" s="83">
        <v>64</v>
      </c>
      <c r="B68" s="83" t="s">
        <v>65</v>
      </c>
      <c r="C68" s="91">
        <v>14161.93</v>
      </c>
      <c r="D68" s="91">
        <v>17509.36</v>
      </c>
      <c r="E68" s="91">
        <v>13013.68</v>
      </c>
      <c r="F68" s="91">
        <v>3022.38</v>
      </c>
      <c r="G68" s="91">
        <v>5466.32</v>
      </c>
      <c r="H68" s="91">
        <v>3488.7999999999997</v>
      </c>
      <c r="I68" s="91">
        <v>2228.959999999999</v>
      </c>
      <c r="J68" s="91">
        <v>575.41</v>
      </c>
      <c r="K68" s="91">
        <v>128.71</v>
      </c>
      <c r="L68" s="91">
        <v>1836.31</v>
      </c>
      <c r="M68" s="115">
        <f t="shared" si="0"/>
        <v>61431.86</v>
      </c>
    </row>
    <row r="69" spans="1:13" ht="15">
      <c r="A69" s="83">
        <v>65</v>
      </c>
      <c r="B69" s="83" t="s">
        <v>66</v>
      </c>
      <c r="C69" s="91">
        <v>1357.75</v>
      </c>
      <c r="D69" s="91">
        <v>1601.0600000000002</v>
      </c>
      <c r="E69" s="91">
        <v>860.52</v>
      </c>
      <c r="F69" s="91">
        <v>597.52</v>
      </c>
      <c r="G69" s="91">
        <v>365.98</v>
      </c>
      <c r="H69" s="91">
        <v>262.65</v>
      </c>
      <c r="I69" s="91">
        <v>6.18</v>
      </c>
      <c r="J69" s="91">
        <v>21.86</v>
      </c>
      <c r="K69" s="91">
        <v>15.489999999999998</v>
      </c>
      <c r="L69" s="91">
        <v>173.25</v>
      </c>
      <c r="M69" s="115">
        <f t="shared" si="0"/>
        <v>5262.26</v>
      </c>
    </row>
    <row r="70" spans="1:13" ht="15">
      <c r="A70" s="83">
        <v>66</v>
      </c>
      <c r="B70" s="83" t="s">
        <v>67</v>
      </c>
      <c r="C70" s="91">
        <v>2023.43</v>
      </c>
      <c r="D70" s="91">
        <v>2163.41</v>
      </c>
      <c r="E70" s="91">
        <v>1368.79</v>
      </c>
      <c r="F70" s="91">
        <v>287.26</v>
      </c>
      <c r="G70" s="91">
        <v>429.58</v>
      </c>
      <c r="H70" s="91">
        <v>317.99</v>
      </c>
      <c r="I70" s="91">
        <v>145.47000000000003</v>
      </c>
      <c r="J70" s="91">
        <v>10.71</v>
      </c>
      <c r="K70" s="91">
        <v>3.43</v>
      </c>
      <c r="L70" s="91">
        <v>190.83999999999997</v>
      </c>
      <c r="M70" s="115">
        <f aca="true" t="shared" si="1" ref="M70:M79">ROUND(SUM(C70:L70),2)</f>
        <v>6940.91</v>
      </c>
    </row>
    <row r="71" spans="1:13" ht="15">
      <c r="A71" s="83">
        <v>67</v>
      </c>
      <c r="B71" s="83" t="s">
        <v>68</v>
      </c>
      <c r="C71" s="91">
        <v>935</v>
      </c>
      <c r="D71" s="91">
        <v>1076.1299999999999</v>
      </c>
      <c r="E71" s="91">
        <v>759.2600000000001</v>
      </c>
      <c r="F71" s="91">
        <v>170</v>
      </c>
      <c r="G71" s="91">
        <v>260.81</v>
      </c>
      <c r="H71" s="91">
        <v>151.03</v>
      </c>
      <c r="I71" s="91">
        <v>23.86</v>
      </c>
      <c r="J71" s="91">
        <v>17</v>
      </c>
      <c r="K71" s="91">
        <v>6.179999999999999</v>
      </c>
      <c r="L71" s="91">
        <v>87.7</v>
      </c>
      <c r="M71" s="115">
        <f t="shared" si="1"/>
        <v>3486.97</v>
      </c>
    </row>
    <row r="72" spans="1:13" ht="15">
      <c r="A72" s="83">
        <v>68</v>
      </c>
      <c r="B72" s="83" t="s">
        <v>223</v>
      </c>
      <c r="C72" s="91">
        <v>0</v>
      </c>
      <c r="D72" s="91">
        <v>54.76</v>
      </c>
      <c r="E72" s="91">
        <v>163.02</v>
      </c>
      <c r="F72" s="91">
        <v>0</v>
      </c>
      <c r="G72" s="91">
        <v>38.77</v>
      </c>
      <c r="H72" s="91">
        <v>175.23</v>
      </c>
      <c r="I72" s="91">
        <v>0</v>
      </c>
      <c r="J72" s="91">
        <v>0</v>
      </c>
      <c r="K72" s="91">
        <v>0</v>
      </c>
      <c r="L72" s="91">
        <v>47.14000000000001</v>
      </c>
      <c r="M72" s="115">
        <f t="shared" si="1"/>
        <v>478.92</v>
      </c>
    </row>
    <row r="73" spans="1:13" ht="15">
      <c r="A73" s="83">
        <v>69</v>
      </c>
      <c r="B73" s="83" t="s">
        <v>105</v>
      </c>
      <c r="C73" s="91">
        <v>153.86</v>
      </c>
      <c r="D73" s="91">
        <v>228.68</v>
      </c>
      <c r="E73" s="91">
        <v>187.51000000000002</v>
      </c>
      <c r="F73" s="91">
        <v>0</v>
      </c>
      <c r="G73" s="91">
        <v>0</v>
      </c>
      <c r="H73" s="91">
        <v>0</v>
      </c>
      <c r="I73" s="91">
        <v>30</v>
      </c>
      <c r="J73" s="91">
        <v>0</v>
      </c>
      <c r="K73" s="91">
        <v>0</v>
      </c>
      <c r="L73" s="91">
        <v>0</v>
      </c>
      <c r="M73" s="115">
        <f t="shared" si="1"/>
        <v>600.05</v>
      </c>
    </row>
    <row r="74" spans="1:13" ht="15">
      <c r="A74" s="83">
        <v>70</v>
      </c>
      <c r="B74" s="83" t="s">
        <v>227</v>
      </c>
      <c r="C74" s="91">
        <v>183.98</v>
      </c>
      <c r="D74" s="91">
        <v>300.45</v>
      </c>
      <c r="E74" s="91">
        <v>90.08</v>
      </c>
      <c r="F74" s="91">
        <v>36.83</v>
      </c>
      <c r="G74" s="91">
        <v>27.53</v>
      </c>
      <c r="H74" s="91">
        <v>0.93</v>
      </c>
      <c r="I74" s="91">
        <v>1.56</v>
      </c>
      <c r="J74" s="91">
        <v>0</v>
      </c>
      <c r="K74" s="91">
        <v>0</v>
      </c>
      <c r="L74" s="91">
        <v>0</v>
      </c>
      <c r="M74" s="115">
        <f t="shared" si="1"/>
        <v>641.36</v>
      </c>
    </row>
    <row r="75" spans="1:13" ht="15">
      <c r="A75" s="83">
        <v>71</v>
      </c>
      <c r="B75" s="83" t="s">
        <v>228</v>
      </c>
      <c r="C75" s="91">
        <v>565.49</v>
      </c>
      <c r="D75" s="91">
        <v>832.6</v>
      </c>
      <c r="E75" s="91">
        <v>0</v>
      </c>
      <c r="F75" s="91">
        <v>47.05</v>
      </c>
      <c r="G75" s="91">
        <v>73.64999999999999</v>
      </c>
      <c r="H75" s="91">
        <v>0</v>
      </c>
      <c r="I75" s="91">
        <v>0</v>
      </c>
      <c r="J75" s="91">
        <v>16.07</v>
      </c>
      <c r="K75" s="91">
        <v>0</v>
      </c>
      <c r="L75" s="91">
        <v>0</v>
      </c>
      <c r="M75" s="115">
        <f t="shared" si="1"/>
        <v>1534.86</v>
      </c>
    </row>
    <row r="76" spans="1:13" ht="15">
      <c r="A76" s="83">
        <v>72</v>
      </c>
      <c r="B76" s="83" t="s">
        <v>224</v>
      </c>
      <c r="C76" s="91">
        <v>353.6</v>
      </c>
      <c r="D76" s="91">
        <v>164</v>
      </c>
      <c r="E76" s="91">
        <v>0</v>
      </c>
      <c r="F76" s="91">
        <v>58</v>
      </c>
      <c r="G76" s="91">
        <v>42</v>
      </c>
      <c r="H76" s="91">
        <v>0</v>
      </c>
      <c r="I76" s="91">
        <v>17.380000000000003</v>
      </c>
      <c r="J76" s="91">
        <v>12</v>
      </c>
      <c r="K76" s="91">
        <v>0</v>
      </c>
      <c r="L76" s="91">
        <v>0</v>
      </c>
      <c r="M76" s="115">
        <f t="shared" si="1"/>
        <v>646.98</v>
      </c>
    </row>
    <row r="77" spans="1:13" ht="15">
      <c r="A77" s="83">
        <v>73</v>
      </c>
      <c r="B77" s="83" t="s">
        <v>225</v>
      </c>
      <c r="C77" s="91">
        <v>279.32</v>
      </c>
      <c r="D77" s="91">
        <v>589.65</v>
      </c>
      <c r="E77" s="91">
        <v>465</v>
      </c>
      <c r="F77" s="91">
        <v>40</v>
      </c>
      <c r="G77" s="91">
        <v>85</v>
      </c>
      <c r="H77" s="91">
        <v>77.15</v>
      </c>
      <c r="I77" s="91">
        <v>4.34</v>
      </c>
      <c r="J77" s="91">
        <v>0</v>
      </c>
      <c r="K77" s="91">
        <v>0</v>
      </c>
      <c r="L77" s="91">
        <v>59.54</v>
      </c>
      <c r="M77" s="115">
        <f t="shared" si="1"/>
        <v>1600</v>
      </c>
    </row>
    <row r="78" spans="1:13" ht="15">
      <c r="A78" s="83">
        <v>74</v>
      </c>
      <c r="B78" s="83" t="s">
        <v>106</v>
      </c>
      <c r="C78" s="91">
        <v>198</v>
      </c>
      <c r="D78" s="91">
        <v>297</v>
      </c>
      <c r="E78" s="91">
        <v>429</v>
      </c>
      <c r="F78" s="91">
        <v>18</v>
      </c>
      <c r="G78" s="91">
        <v>165</v>
      </c>
      <c r="H78" s="91">
        <v>43</v>
      </c>
      <c r="I78" s="91">
        <v>0</v>
      </c>
      <c r="J78" s="91">
        <v>0</v>
      </c>
      <c r="K78" s="91">
        <v>0</v>
      </c>
      <c r="L78" s="91">
        <v>0</v>
      </c>
      <c r="M78" s="115">
        <f t="shared" si="1"/>
        <v>1150</v>
      </c>
    </row>
    <row r="79" spans="1:13" ht="15">
      <c r="A79" s="83">
        <v>75</v>
      </c>
      <c r="B79" s="83" t="s">
        <v>192</v>
      </c>
      <c r="C79" s="91">
        <v>0</v>
      </c>
      <c r="D79" s="91">
        <v>2670.3599999999997</v>
      </c>
      <c r="E79" s="91">
        <v>17847.86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115">
        <f t="shared" si="1"/>
        <v>20518.22</v>
      </c>
    </row>
    <row r="80" spans="1:13" ht="15">
      <c r="A80" s="111">
        <v>99</v>
      </c>
      <c r="B80" s="112" t="s">
        <v>231</v>
      </c>
      <c r="C80" s="113">
        <f>ROUND(SUM(C5:C79),2)</f>
        <v>585011.75</v>
      </c>
      <c r="D80" s="113">
        <f aca="true" t="shared" si="2" ref="D80:M80">ROUND(SUM(D5:D79),2)</f>
        <v>726055.51</v>
      </c>
      <c r="E80" s="113">
        <f t="shared" si="2"/>
        <v>545063.69</v>
      </c>
      <c r="F80" s="113">
        <f t="shared" si="2"/>
        <v>138734.67</v>
      </c>
      <c r="G80" s="113">
        <f t="shared" si="2"/>
        <v>218878.55</v>
      </c>
      <c r="H80" s="113">
        <f t="shared" si="2"/>
        <v>132012.17</v>
      </c>
      <c r="I80" s="113">
        <f t="shared" si="2"/>
        <v>163110.13</v>
      </c>
      <c r="J80" s="113">
        <f t="shared" si="2"/>
        <v>20481.9</v>
      </c>
      <c r="K80" s="113">
        <f t="shared" si="2"/>
        <v>6118.41</v>
      </c>
      <c r="L80" s="113">
        <f t="shared" si="2"/>
        <v>72539.95</v>
      </c>
      <c r="M80" s="114">
        <f t="shared" si="2"/>
        <v>2608006.73</v>
      </c>
    </row>
    <row r="81" ht="15">
      <c r="M81" s="83"/>
    </row>
    <row r="82" ht="15">
      <c r="M82" s="83"/>
    </row>
    <row r="83" ht="15">
      <c r="M83" s="83"/>
    </row>
    <row r="84" ht="15">
      <c r="M84" s="83"/>
    </row>
    <row r="85" ht="15">
      <c r="M85" s="83"/>
    </row>
    <row r="86" ht="15">
      <c r="M86" s="83"/>
    </row>
    <row r="87" ht="15">
      <c r="M87" s="83"/>
    </row>
    <row r="88" ht="15">
      <c r="M88" s="83"/>
    </row>
    <row r="89" ht="15">
      <c r="M89" s="83"/>
    </row>
    <row r="90" ht="15">
      <c r="M90" s="83"/>
    </row>
    <row r="91" ht="15">
      <c r="M91" s="83"/>
    </row>
  </sheetData>
  <sheetProtection/>
  <printOptions/>
  <pageMargins left="0.5" right="0.5" top="0.25" bottom="0.5" header="0.5" footer="0.5"/>
  <pageSetup horizontalDpi="300" verticalDpi="300" orientation="portrait" scale="60" r:id="rId1"/>
  <headerFooter alignWithMargins="0">
    <oddFooter>&amp;C&amp;10-3-&amp;R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14"/>
  <sheetViews>
    <sheetView zoomScalePageLayoutView="0" workbookViewId="0" topLeftCell="A1">
      <selection activeCell="C21" sqref="C21"/>
    </sheetView>
  </sheetViews>
  <sheetFormatPr defaultColWidth="8.88671875" defaultRowHeight="15"/>
  <cols>
    <col min="1" max="1" width="4.88671875" style="0" customWidth="1"/>
    <col min="2" max="2" width="9.3359375" style="0" bestFit="1" customWidth="1"/>
    <col min="3" max="3" width="8.10546875" style="0" bestFit="1" customWidth="1"/>
    <col min="4" max="12" width="7.3359375" style="0" bestFit="1" customWidth="1"/>
    <col min="13" max="13" width="8.6640625" style="0" bestFit="1" customWidth="1"/>
  </cols>
  <sheetData>
    <row r="1" spans="1:13" ht="15.75">
      <c r="A1" s="63" t="s">
        <v>232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>
      <c r="A2" s="75">
        <f>Cover!A12</f>
        <v>39916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>
      <c r="A3" s="63" t="s">
        <v>262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13" ht="15">
      <c r="A5" s="66" t="s">
        <v>191</v>
      </c>
      <c r="B5" s="66" t="s">
        <v>1</v>
      </c>
      <c r="C5" s="67" t="s">
        <v>212</v>
      </c>
      <c r="D5" s="67" t="s">
        <v>213</v>
      </c>
      <c r="E5" s="67" t="s">
        <v>214</v>
      </c>
      <c r="F5" s="67" t="s">
        <v>215</v>
      </c>
      <c r="G5" s="67" t="s">
        <v>216</v>
      </c>
      <c r="H5" s="67" t="s">
        <v>217</v>
      </c>
      <c r="I5" s="67" t="s">
        <v>218</v>
      </c>
      <c r="J5" s="67" t="s">
        <v>219</v>
      </c>
      <c r="K5" s="67" t="s">
        <v>220</v>
      </c>
      <c r="L5" s="67" t="s">
        <v>221</v>
      </c>
      <c r="M5" s="67" t="s">
        <v>2</v>
      </c>
    </row>
    <row r="6" spans="1:13" ht="15">
      <c r="A6" s="68">
        <v>18</v>
      </c>
      <c r="B6" s="79" t="s">
        <v>19</v>
      </c>
      <c r="C6" s="69">
        <f>'0910 Apr 13'!C22-'0910 Feb 23'!C22</f>
        <v>0</v>
      </c>
      <c r="D6" s="69">
        <f>'0910 Apr 13'!D22-'0910 Feb 23'!D22</f>
        <v>0</v>
      </c>
      <c r="E6" s="69">
        <f>'0910 Apr 13'!E22-'0910 Feb 23'!E22</f>
        <v>-30</v>
      </c>
      <c r="F6" s="69">
        <f>'0910 Apr 13'!F22-'0910 Feb 23'!F22</f>
        <v>0</v>
      </c>
      <c r="G6" s="69">
        <f>'0910 Apr 13'!G22-'0910 Feb 23'!G22</f>
        <v>0</v>
      </c>
      <c r="H6" s="69">
        <f>'0910 Apr 13'!H22-'0910 Feb 23'!H22</f>
        <v>0</v>
      </c>
      <c r="I6" s="69">
        <f>'0910 Apr 13'!I22-'0910 Feb 23'!I22</f>
        <v>0</v>
      </c>
      <c r="J6" s="69">
        <f>'0910 Apr 13'!J22-'0910 Feb 23'!J22</f>
        <v>0</v>
      </c>
      <c r="K6" s="69">
        <f>'0910 Apr 13'!K22-'0910 Feb 23'!K22</f>
        <v>0</v>
      </c>
      <c r="L6" s="69">
        <f>'0910 Apr 13'!L22-'0910 Feb 23'!L22</f>
        <v>30</v>
      </c>
      <c r="M6" s="69">
        <f>SUM(C6:L6)</f>
        <v>0</v>
      </c>
    </row>
    <row r="7" spans="1:13" ht="15">
      <c r="A7" s="68">
        <v>20</v>
      </c>
      <c r="B7" s="79" t="s">
        <v>21</v>
      </c>
      <c r="C7" s="69">
        <f>'0910 Apr 13'!C24-'0910 Feb 23'!C24</f>
        <v>36</v>
      </c>
      <c r="D7" s="69">
        <f>'0910 Apr 13'!D24-'0910 Feb 23'!D24</f>
        <v>23</v>
      </c>
      <c r="E7" s="69">
        <f>'0910 Apr 13'!E24-'0910 Feb 23'!E24</f>
        <v>16</v>
      </c>
      <c r="F7" s="69">
        <f>'0910 Apr 13'!F24-'0910 Feb 23'!F24</f>
        <v>0</v>
      </c>
      <c r="G7" s="69">
        <f>'0910 Apr 13'!G24-'0910 Feb 23'!G24</f>
        <v>0</v>
      </c>
      <c r="H7" s="69">
        <f>'0910 Apr 13'!H24-'0910 Feb 23'!H24</f>
        <v>0</v>
      </c>
      <c r="I7" s="69">
        <f>'0910 Apr 13'!I24-'0910 Feb 23'!I24</f>
        <v>0</v>
      </c>
      <c r="J7" s="69">
        <f>'0910 Apr 13'!J24-'0910 Feb 23'!J24</f>
        <v>0</v>
      </c>
      <c r="K7" s="69">
        <f>'0910 Apr 13'!K24-'0910 Feb 23'!K24</f>
        <v>0</v>
      </c>
      <c r="L7" s="69">
        <f>'0910 Apr 13'!L24-'0910 Feb 23'!L24</f>
        <v>0</v>
      </c>
      <c r="M7" s="69">
        <f>SUM(C7:L7)</f>
        <v>75</v>
      </c>
    </row>
    <row r="8" spans="1:13" ht="15">
      <c r="A8" s="68">
        <v>23</v>
      </c>
      <c r="B8" s="79" t="s">
        <v>24</v>
      </c>
      <c r="C8" s="69">
        <f>'0910 Apr 13'!C27-'0910 Feb 23'!C27</f>
        <v>0</v>
      </c>
      <c r="D8" s="69">
        <f>'0910 Apr 13'!D27-'0910 Feb 23'!D27</f>
        <v>0</v>
      </c>
      <c r="E8" s="69">
        <f>'0910 Apr 13'!E27-'0910 Feb 23'!E27</f>
        <v>0</v>
      </c>
      <c r="F8" s="69">
        <f>'0910 Apr 13'!F27-'0910 Feb 23'!F27</f>
        <v>0</v>
      </c>
      <c r="G8" s="69">
        <f>'0910 Apr 13'!G27-'0910 Feb 23'!G27</f>
        <v>0</v>
      </c>
      <c r="H8" s="69">
        <f>'0910 Apr 13'!H27-'0910 Feb 23'!H27</f>
        <v>0</v>
      </c>
      <c r="I8" s="69">
        <f>'0910 Apr 13'!I27-'0910 Feb 23'!I27</f>
        <v>0</v>
      </c>
      <c r="J8" s="69">
        <f>'0910 Apr 13'!J27-'0910 Feb 23'!J27</f>
        <v>0</v>
      </c>
      <c r="K8" s="69">
        <f>'0910 Apr 13'!K27-'0910 Feb 23'!K27</f>
        <v>0</v>
      </c>
      <c r="L8" s="69">
        <f>'0910 Apr 13'!L27-'0910 Feb 23'!L27</f>
        <v>0</v>
      </c>
      <c r="M8" s="69">
        <f>SUM(C8:L8)</f>
        <v>0</v>
      </c>
    </row>
    <row r="9" spans="1:13" ht="15">
      <c r="A9" s="68">
        <v>48</v>
      </c>
      <c r="B9" s="79" t="s">
        <v>49</v>
      </c>
      <c r="C9" s="69">
        <f>'0910 Apr 13'!C52-'0910 Feb 23'!C52</f>
        <v>0</v>
      </c>
      <c r="D9" s="69">
        <f>'0910 Apr 13'!D52-'0910 Feb 23'!D52</f>
        <v>0</v>
      </c>
      <c r="E9" s="69">
        <f>'0910 Apr 13'!E52-'0910 Feb 23'!E52</f>
        <v>0</v>
      </c>
      <c r="F9" s="69">
        <f>'0910 Apr 13'!F52-'0910 Feb 23'!F52</f>
        <v>0</v>
      </c>
      <c r="G9" s="69">
        <f>'0910 Apr 13'!G52-'0910 Feb 23'!G52</f>
        <v>0</v>
      </c>
      <c r="H9" s="69">
        <f>'0910 Apr 13'!H52-'0910 Feb 23'!H52</f>
        <v>0</v>
      </c>
      <c r="I9" s="69">
        <f>'0910 Apr 13'!I52-'0910 Feb 23'!I52</f>
        <v>0</v>
      </c>
      <c r="J9" s="69">
        <f>'0910 Apr 13'!J52-'0910 Feb 23'!J52</f>
        <v>0</v>
      </c>
      <c r="K9" s="69">
        <f>'0910 Apr 13'!K52-'0910 Feb 23'!K52</f>
        <v>0</v>
      </c>
      <c r="L9" s="69">
        <f>'0910 Apr 13'!L52-'0910 Feb 23'!L52</f>
        <v>0</v>
      </c>
      <c r="M9" s="69">
        <f>SUM(C9:L9)</f>
        <v>0</v>
      </c>
    </row>
    <row r="10" spans="1:13" ht="15">
      <c r="A10" s="68">
        <v>68</v>
      </c>
      <c r="B10" s="79" t="s">
        <v>223</v>
      </c>
      <c r="C10" s="69">
        <f>'0910 Apr 13'!C72-'0910 Feb 23'!C72</f>
        <v>0</v>
      </c>
      <c r="D10" s="69">
        <f>'0910 Apr 13'!D72-'0910 Feb 23'!D72</f>
        <v>5.779999999999994</v>
      </c>
      <c r="E10" s="69">
        <f>'0910 Apr 13'!E72-'0910 Feb 23'!E72</f>
        <v>0.950000000000017</v>
      </c>
      <c r="F10" s="69">
        <f>'0910 Apr 13'!F72-'0910 Feb 23'!F72</f>
        <v>0</v>
      </c>
      <c r="G10" s="69">
        <f>'0910 Apr 13'!G72-'0910 Feb 23'!G72</f>
        <v>-1.3599999999999994</v>
      </c>
      <c r="H10" s="69">
        <f>'0910 Apr 13'!H72-'0910 Feb 23'!H72</f>
        <v>6.860000000000014</v>
      </c>
      <c r="I10" s="69">
        <f>'0910 Apr 13'!I72-'0910 Feb 23'!I72</f>
        <v>0</v>
      </c>
      <c r="J10" s="69">
        <f>'0910 Apr 13'!J72-'0910 Feb 23'!J72</f>
        <v>0</v>
      </c>
      <c r="K10" s="69">
        <f>'0910 Apr 13'!K72-'0910 Feb 23'!K72</f>
        <v>0</v>
      </c>
      <c r="L10" s="69">
        <f>'0910 Apr 13'!L72-'0910 Feb 23'!L72</f>
        <v>-15.669999999999995</v>
      </c>
      <c r="M10" s="69">
        <f>SUM(C10:L10)</f>
        <v>-3.4399999999999693</v>
      </c>
    </row>
    <row r="11" spans="1:13" ht="15">
      <c r="A11" s="68"/>
      <c r="B11" s="70" t="s">
        <v>231</v>
      </c>
      <c r="C11" s="71">
        <f>SUM(C6:C10)</f>
        <v>36</v>
      </c>
      <c r="D11" s="71">
        <f aca="true" t="shared" si="0" ref="D11:M11">SUM(D6:D10)</f>
        <v>28.779999999999994</v>
      </c>
      <c r="E11" s="71">
        <f t="shared" si="0"/>
        <v>-13.049999999999983</v>
      </c>
      <c r="F11" s="71">
        <f t="shared" si="0"/>
        <v>0</v>
      </c>
      <c r="G11" s="71">
        <f t="shared" si="0"/>
        <v>-1.3599999999999994</v>
      </c>
      <c r="H11" s="71">
        <f t="shared" si="0"/>
        <v>6.860000000000014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14.330000000000005</v>
      </c>
      <c r="M11" s="71">
        <f t="shared" si="0"/>
        <v>71.56000000000003</v>
      </c>
    </row>
    <row r="14" ht="15">
      <c r="A14" t="s">
        <v>263</v>
      </c>
    </row>
  </sheetData>
  <sheetProtection/>
  <conditionalFormatting sqref="M6:M1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scale="105" r:id="rId1"/>
  <headerFooter alignWithMargins="0">
    <oddFooter>&amp;C&amp;10-4-&amp;RDOE 4/13/09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52">
      <selection activeCell="E10" sqref="E10"/>
    </sheetView>
  </sheetViews>
  <sheetFormatPr defaultColWidth="8.88671875" defaultRowHeight="15"/>
  <cols>
    <col min="1" max="1" width="3.21484375" style="0" customWidth="1"/>
    <col min="2" max="2" width="8.88671875" style="0" bestFit="1" customWidth="1"/>
    <col min="3" max="12" width="11.3359375" style="0" customWidth="1"/>
    <col min="13" max="13" width="13.99609375" style="0" bestFit="1" customWidth="1"/>
  </cols>
  <sheetData>
    <row r="1" ht="15">
      <c r="A1" s="47" t="s">
        <v>232</v>
      </c>
    </row>
    <row r="2" ht="15">
      <c r="A2" s="88" t="str">
        <f>TEXT(Cover!A12,"mmmm d, yyyy")</f>
        <v>April 13, 2009</v>
      </c>
    </row>
    <row r="3" ht="15">
      <c r="A3" s="47" t="s">
        <v>257</v>
      </c>
    </row>
    <row r="4" spans="1:13" ht="15">
      <c r="A4" s="77" t="s">
        <v>191</v>
      </c>
      <c r="B4" s="77" t="s">
        <v>1</v>
      </c>
      <c r="C4" s="78" t="s">
        <v>212</v>
      </c>
      <c r="D4" s="78" t="s">
        <v>213</v>
      </c>
      <c r="E4" s="78" t="s">
        <v>214</v>
      </c>
      <c r="F4" s="78" t="s">
        <v>215</v>
      </c>
      <c r="G4" s="78" t="s">
        <v>216</v>
      </c>
      <c r="H4" s="78" t="s">
        <v>217</v>
      </c>
      <c r="I4" s="78" t="s">
        <v>218</v>
      </c>
      <c r="J4" s="78" t="s">
        <v>219</v>
      </c>
      <c r="K4" s="78" t="s">
        <v>220</v>
      </c>
      <c r="L4" s="78" t="s">
        <v>221</v>
      </c>
      <c r="M4" s="78" t="s">
        <v>222</v>
      </c>
    </row>
    <row r="5" spans="1:13" ht="15">
      <c r="A5" s="6">
        <v>1</v>
      </c>
      <c r="B5" s="6" t="s">
        <v>3</v>
      </c>
      <c r="C5" s="48">
        <v>6270.76</v>
      </c>
      <c r="D5" s="48">
        <v>5897.28</v>
      </c>
      <c r="E5" s="48">
        <v>6415.48</v>
      </c>
      <c r="F5" s="48">
        <v>2343.31</v>
      </c>
      <c r="G5" s="48">
        <v>4225.75</v>
      </c>
      <c r="H5" s="48">
        <v>2005.69</v>
      </c>
      <c r="I5" s="48">
        <v>334.46</v>
      </c>
      <c r="J5" s="48">
        <v>137.1</v>
      </c>
      <c r="K5" s="48">
        <v>25.35</v>
      </c>
      <c r="L5" s="48">
        <v>589.31</v>
      </c>
      <c r="M5" s="113">
        <f>ROUND(SUM(C5:L5),2)</f>
        <v>28244.49</v>
      </c>
    </row>
    <row r="6" spans="1:13" ht="15">
      <c r="A6" s="6">
        <v>2</v>
      </c>
      <c r="B6" s="6" t="s">
        <v>4</v>
      </c>
      <c r="C6" s="48">
        <v>1488.9</v>
      </c>
      <c r="D6" s="48">
        <v>1605.49</v>
      </c>
      <c r="E6" s="48">
        <v>971.23</v>
      </c>
      <c r="F6" s="48">
        <v>178.06</v>
      </c>
      <c r="G6" s="48">
        <v>212.2</v>
      </c>
      <c r="H6" s="48">
        <v>75.64</v>
      </c>
      <c r="I6" s="48">
        <v>1.5</v>
      </c>
      <c r="J6" s="48">
        <v>10</v>
      </c>
      <c r="K6" s="48">
        <v>2.35</v>
      </c>
      <c r="L6" s="48">
        <v>247.72</v>
      </c>
      <c r="M6" s="113">
        <f aca="true" t="shared" si="0" ref="M6:M69">ROUND(SUM(C6:L6),2)</f>
        <v>4793.09</v>
      </c>
    </row>
    <row r="7" spans="1:13" ht="15">
      <c r="A7" s="6">
        <v>3</v>
      </c>
      <c r="B7" s="6" t="s">
        <v>5</v>
      </c>
      <c r="C7" s="48">
        <v>6393</v>
      </c>
      <c r="D7" s="48">
        <v>7772.9</v>
      </c>
      <c r="E7" s="48">
        <v>5781.85</v>
      </c>
      <c r="F7" s="48">
        <v>1696.74</v>
      </c>
      <c r="G7" s="48">
        <v>2040.65</v>
      </c>
      <c r="H7" s="48">
        <v>1069.72</v>
      </c>
      <c r="I7" s="48">
        <v>332.02</v>
      </c>
      <c r="J7" s="48">
        <v>342.62</v>
      </c>
      <c r="K7" s="48">
        <v>116.64</v>
      </c>
      <c r="L7" s="48">
        <v>759.52</v>
      </c>
      <c r="M7" s="113">
        <f t="shared" si="0"/>
        <v>26305.66</v>
      </c>
    </row>
    <row r="8" spans="1:13" ht="15">
      <c r="A8" s="6">
        <v>4</v>
      </c>
      <c r="B8" s="6" t="s">
        <v>6</v>
      </c>
      <c r="C8" s="48">
        <v>885</v>
      </c>
      <c r="D8" s="48">
        <v>978.3</v>
      </c>
      <c r="E8" s="48">
        <v>608.37</v>
      </c>
      <c r="F8" s="48">
        <v>289.57</v>
      </c>
      <c r="G8" s="48">
        <v>342.51</v>
      </c>
      <c r="H8" s="48">
        <v>256.79</v>
      </c>
      <c r="I8" s="48">
        <v>4.13</v>
      </c>
      <c r="J8" s="48">
        <v>29</v>
      </c>
      <c r="K8" s="48">
        <v>1.49</v>
      </c>
      <c r="L8" s="48">
        <v>122.88</v>
      </c>
      <c r="M8" s="113">
        <f t="shared" si="0"/>
        <v>3518.04</v>
      </c>
    </row>
    <row r="9" spans="1:13" ht="15">
      <c r="A9" s="6">
        <v>5</v>
      </c>
      <c r="B9" s="6" t="s">
        <v>7</v>
      </c>
      <c r="C9" s="48">
        <v>16923.36</v>
      </c>
      <c r="D9" s="48">
        <v>20414.8</v>
      </c>
      <c r="E9" s="48">
        <v>15977.35</v>
      </c>
      <c r="F9" s="48">
        <v>4711.51</v>
      </c>
      <c r="G9" s="48">
        <v>7147.36</v>
      </c>
      <c r="H9" s="48">
        <v>4612.91</v>
      </c>
      <c r="I9" s="48">
        <v>1103.34</v>
      </c>
      <c r="J9" s="48">
        <v>786.37</v>
      </c>
      <c r="K9" s="48">
        <v>180.78</v>
      </c>
      <c r="L9" s="48">
        <v>1984.12</v>
      </c>
      <c r="M9" s="113">
        <f t="shared" si="0"/>
        <v>73841.9</v>
      </c>
    </row>
    <row r="10" spans="1:13" ht="15">
      <c r="A10" s="6">
        <v>6</v>
      </c>
      <c r="B10" s="6" t="s">
        <v>8</v>
      </c>
      <c r="C10" s="48">
        <v>58406.68</v>
      </c>
      <c r="D10" s="48">
        <v>75687.88</v>
      </c>
      <c r="E10" s="48">
        <v>56522.52</v>
      </c>
      <c r="F10" s="48">
        <v>11650.14</v>
      </c>
      <c r="G10" s="48">
        <v>17796.34</v>
      </c>
      <c r="H10" s="48">
        <v>10144.82</v>
      </c>
      <c r="I10" s="48">
        <v>19899.13</v>
      </c>
      <c r="J10" s="48">
        <v>1769.72</v>
      </c>
      <c r="K10" s="48">
        <v>1076.52</v>
      </c>
      <c r="L10" s="48">
        <v>7008.21</v>
      </c>
      <c r="M10" s="113">
        <f t="shared" si="0"/>
        <v>259961.96</v>
      </c>
    </row>
    <row r="11" spans="1:13" ht="15">
      <c r="A11" s="6">
        <v>7</v>
      </c>
      <c r="B11" s="6" t="s">
        <v>9</v>
      </c>
      <c r="C11" s="48">
        <v>540.5</v>
      </c>
      <c r="D11" s="48">
        <v>620.42</v>
      </c>
      <c r="E11" s="48">
        <v>385.31</v>
      </c>
      <c r="F11" s="48">
        <v>199.52</v>
      </c>
      <c r="G11" s="48">
        <v>218.54</v>
      </c>
      <c r="H11" s="48">
        <v>109.73</v>
      </c>
      <c r="I11" s="48">
        <v>3</v>
      </c>
      <c r="J11" s="48">
        <v>35.5</v>
      </c>
      <c r="K11" s="48">
        <v>2.24</v>
      </c>
      <c r="L11" s="48">
        <v>78.73</v>
      </c>
      <c r="M11" s="113">
        <f t="shared" si="0"/>
        <v>2193.49</v>
      </c>
    </row>
    <row r="12" spans="1:13" ht="15">
      <c r="A12" s="6">
        <v>8</v>
      </c>
      <c r="B12" s="6" t="s">
        <v>10</v>
      </c>
      <c r="C12" s="48">
        <v>3833.64</v>
      </c>
      <c r="D12" s="48">
        <v>5011.54</v>
      </c>
      <c r="E12" s="48">
        <v>4404.69</v>
      </c>
      <c r="F12" s="48">
        <v>893.46</v>
      </c>
      <c r="G12" s="48">
        <v>1415.87</v>
      </c>
      <c r="H12" s="48">
        <v>1140.42</v>
      </c>
      <c r="I12" s="48">
        <v>177.2</v>
      </c>
      <c r="J12" s="48">
        <v>137.08</v>
      </c>
      <c r="K12" s="48">
        <v>23.55</v>
      </c>
      <c r="L12" s="48">
        <v>534.44</v>
      </c>
      <c r="M12" s="113">
        <f t="shared" si="0"/>
        <v>17571.89</v>
      </c>
    </row>
    <row r="13" spans="1:13" ht="15">
      <c r="A13" s="6">
        <v>9</v>
      </c>
      <c r="B13" s="6" t="s">
        <v>11</v>
      </c>
      <c r="C13" s="48">
        <v>3709.43</v>
      </c>
      <c r="D13" s="48">
        <v>4650.56</v>
      </c>
      <c r="E13" s="48">
        <v>3176.39</v>
      </c>
      <c r="F13" s="48">
        <v>944.8</v>
      </c>
      <c r="G13" s="48">
        <v>1382.82</v>
      </c>
      <c r="H13" s="48">
        <v>921.39</v>
      </c>
      <c r="I13" s="48">
        <v>99.07</v>
      </c>
      <c r="J13" s="48">
        <v>136.56</v>
      </c>
      <c r="K13" s="48">
        <v>25.23</v>
      </c>
      <c r="L13" s="48">
        <v>846.26</v>
      </c>
      <c r="M13" s="113">
        <f t="shared" si="0"/>
        <v>15892.51</v>
      </c>
    </row>
    <row r="14" spans="1:13" ht="15">
      <c r="A14" s="6">
        <v>10</v>
      </c>
      <c r="B14" s="6" t="s">
        <v>12</v>
      </c>
      <c r="C14" s="48">
        <v>8192.12</v>
      </c>
      <c r="D14" s="48">
        <v>10475.26</v>
      </c>
      <c r="E14" s="48">
        <v>8193</v>
      </c>
      <c r="F14" s="48">
        <v>2498.58</v>
      </c>
      <c r="G14" s="48">
        <v>3112.19</v>
      </c>
      <c r="H14" s="48">
        <v>1724.11</v>
      </c>
      <c r="I14" s="48">
        <v>257.42</v>
      </c>
      <c r="J14" s="48">
        <v>202.47</v>
      </c>
      <c r="K14" s="48">
        <v>92.05</v>
      </c>
      <c r="L14" s="48">
        <v>872.94</v>
      </c>
      <c r="M14" s="113">
        <f t="shared" si="0"/>
        <v>35620.14</v>
      </c>
    </row>
    <row r="15" spans="1:13" ht="15">
      <c r="A15" s="6">
        <v>11</v>
      </c>
      <c r="B15" s="6" t="s">
        <v>13</v>
      </c>
      <c r="C15" s="48">
        <v>8787.44</v>
      </c>
      <c r="D15" s="48">
        <v>10801.59</v>
      </c>
      <c r="E15" s="48">
        <v>8251.19</v>
      </c>
      <c r="F15" s="48">
        <v>2109.81</v>
      </c>
      <c r="G15" s="48">
        <v>3450.27</v>
      </c>
      <c r="H15" s="48">
        <v>2369.13</v>
      </c>
      <c r="I15" s="48">
        <v>5317.85</v>
      </c>
      <c r="J15" s="48">
        <v>276.22</v>
      </c>
      <c r="K15" s="48">
        <v>120.47</v>
      </c>
      <c r="L15" s="48">
        <v>1016.09</v>
      </c>
      <c r="M15" s="113">
        <f t="shared" si="0"/>
        <v>42500.06</v>
      </c>
    </row>
    <row r="16" spans="1:13" ht="15">
      <c r="A16" s="6">
        <v>12</v>
      </c>
      <c r="B16" s="6" t="s">
        <v>14</v>
      </c>
      <c r="C16" s="48">
        <v>2689.5</v>
      </c>
      <c r="D16" s="48">
        <v>3076.54</v>
      </c>
      <c r="E16" s="48">
        <v>1904.02</v>
      </c>
      <c r="F16" s="48">
        <v>751.86</v>
      </c>
      <c r="G16" s="48">
        <v>779.7</v>
      </c>
      <c r="H16" s="48">
        <v>467.96</v>
      </c>
      <c r="I16" s="48">
        <v>49.71</v>
      </c>
      <c r="J16" s="48">
        <v>34</v>
      </c>
      <c r="K16" s="48">
        <v>20.84</v>
      </c>
      <c r="L16" s="48">
        <v>314.92</v>
      </c>
      <c r="M16" s="113">
        <f t="shared" si="0"/>
        <v>10089.05</v>
      </c>
    </row>
    <row r="17" spans="1:13" ht="15">
      <c r="A17" s="6">
        <v>13</v>
      </c>
      <c r="B17" s="6" t="s">
        <v>71</v>
      </c>
      <c r="C17" s="48">
        <v>78025.13</v>
      </c>
      <c r="D17" s="48">
        <v>92765.34</v>
      </c>
      <c r="E17" s="48">
        <v>66755.2</v>
      </c>
      <c r="F17" s="48">
        <v>17224.48</v>
      </c>
      <c r="G17" s="48">
        <v>31829.96</v>
      </c>
      <c r="H17" s="48">
        <v>24022.75</v>
      </c>
      <c r="I17" s="48">
        <v>27906.93</v>
      </c>
      <c r="J17" s="48">
        <v>1452.86</v>
      </c>
      <c r="K17" s="48">
        <v>267.38</v>
      </c>
      <c r="L17" s="48">
        <v>9368.06</v>
      </c>
      <c r="M17" s="113">
        <f t="shared" si="0"/>
        <v>349618.09</v>
      </c>
    </row>
    <row r="18" spans="1:13" ht="15">
      <c r="A18" s="6">
        <v>14</v>
      </c>
      <c r="B18" s="6" t="s">
        <v>261</v>
      </c>
      <c r="C18" s="48">
        <v>1118.94</v>
      </c>
      <c r="D18" s="48">
        <v>1395.91</v>
      </c>
      <c r="E18" s="48">
        <v>933.65</v>
      </c>
      <c r="F18" s="48">
        <v>282.41</v>
      </c>
      <c r="G18" s="48">
        <v>296.87</v>
      </c>
      <c r="H18" s="48">
        <v>385.66</v>
      </c>
      <c r="I18" s="48">
        <v>404.5</v>
      </c>
      <c r="J18" s="48">
        <v>11</v>
      </c>
      <c r="K18" s="48">
        <v>3.06</v>
      </c>
      <c r="L18" s="48">
        <v>179.93</v>
      </c>
      <c r="M18" s="113">
        <f t="shared" si="0"/>
        <v>5011.93</v>
      </c>
    </row>
    <row r="19" spans="1:13" ht="15">
      <c r="A19" s="6">
        <v>15</v>
      </c>
      <c r="B19" s="6" t="s">
        <v>16</v>
      </c>
      <c r="C19" s="48">
        <v>552.05</v>
      </c>
      <c r="D19" s="48">
        <v>579.86</v>
      </c>
      <c r="E19" s="48">
        <v>412.48</v>
      </c>
      <c r="F19" s="48">
        <v>204.99</v>
      </c>
      <c r="G19" s="48">
        <v>170.18</v>
      </c>
      <c r="H19" s="48">
        <v>107.57</v>
      </c>
      <c r="I19" s="48">
        <v>0</v>
      </c>
      <c r="J19" s="48">
        <v>14.72</v>
      </c>
      <c r="K19" s="48">
        <v>3.54</v>
      </c>
      <c r="L19" s="48">
        <v>93.69</v>
      </c>
      <c r="M19" s="113">
        <f t="shared" si="0"/>
        <v>2139.08</v>
      </c>
    </row>
    <row r="20" spans="1:13" ht="15">
      <c r="A20" s="6">
        <v>16</v>
      </c>
      <c r="B20" s="6" t="s">
        <v>17</v>
      </c>
      <c r="C20" s="48">
        <v>34292.72</v>
      </c>
      <c r="D20" s="48">
        <v>36555.12</v>
      </c>
      <c r="E20" s="48">
        <v>25530.82</v>
      </c>
      <c r="F20" s="48">
        <v>7291.1</v>
      </c>
      <c r="G20" s="48">
        <v>10434.15</v>
      </c>
      <c r="H20" s="48">
        <v>5273.64</v>
      </c>
      <c r="I20" s="48">
        <v>2940.99</v>
      </c>
      <c r="J20" s="48">
        <v>883.62</v>
      </c>
      <c r="K20" s="48">
        <v>382.43</v>
      </c>
      <c r="L20" s="48">
        <v>2445.24</v>
      </c>
      <c r="M20" s="113">
        <f t="shared" si="0"/>
        <v>126029.83</v>
      </c>
    </row>
    <row r="21" spans="1:13" ht="15">
      <c r="A21" s="6">
        <v>17</v>
      </c>
      <c r="B21" s="6" t="s">
        <v>18</v>
      </c>
      <c r="C21" s="48">
        <v>10417.5</v>
      </c>
      <c r="D21" s="48">
        <v>12278.12</v>
      </c>
      <c r="E21" s="48">
        <v>8112.37</v>
      </c>
      <c r="F21" s="48">
        <v>2572.1</v>
      </c>
      <c r="G21" s="48">
        <v>3678.12</v>
      </c>
      <c r="H21" s="48">
        <v>2761.2</v>
      </c>
      <c r="I21" s="48">
        <v>292.27</v>
      </c>
      <c r="J21" s="48">
        <v>251.74</v>
      </c>
      <c r="K21" s="48">
        <v>154.84</v>
      </c>
      <c r="L21" s="48">
        <v>1507.07</v>
      </c>
      <c r="M21" s="113">
        <f t="shared" si="0"/>
        <v>42025.33</v>
      </c>
    </row>
    <row r="22" spans="1:13" ht="15">
      <c r="A22" s="6">
        <v>18</v>
      </c>
      <c r="B22" s="6" t="s">
        <v>19</v>
      </c>
      <c r="C22" s="48">
        <v>2984.27</v>
      </c>
      <c r="D22" s="48">
        <v>3807.31</v>
      </c>
      <c r="E22" s="48">
        <v>2470.13</v>
      </c>
      <c r="F22" s="48">
        <v>502.58</v>
      </c>
      <c r="G22" s="48">
        <v>811.85</v>
      </c>
      <c r="H22" s="48">
        <v>589.74</v>
      </c>
      <c r="I22" s="48">
        <v>314.95</v>
      </c>
      <c r="J22" s="48">
        <v>93.26</v>
      </c>
      <c r="K22" s="48">
        <v>31.04</v>
      </c>
      <c r="L22" s="48">
        <v>409.76</v>
      </c>
      <c r="M22" s="113">
        <f t="shared" si="0"/>
        <v>12014.89</v>
      </c>
    </row>
    <row r="23" spans="1:13" ht="15">
      <c r="A23" s="6">
        <v>19</v>
      </c>
      <c r="B23" s="6" t="s">
        <v>20</v>
      </c>
      <c r="C23" s="48">
        <v>369.41</v>
      </c>
      <c r="D23" s="48">
        <v>379.82</v>
      </c>
      <c r="E23" s="48">
        <v>199.35</v>
      </c>
      <c r="F23" s="48">
        <v>67.52</v>
      </c>
      <c r="G23" s="48">
        <v>87.6</v>
      </c>
      <c r="H23" s="48">
        <v>58.82</v>
      </c>
      <c r="I23" s="48">
        <v>0</v>
      </c>
      <c r="J23" s="48">
        <v>11.26</v>
      </c>
      <c r="K23" s="48">
        <v>3.95</v>
      </c>
      <c r="L23" s="48">
        <v>48.76</v>
      </c>
      <c r="M23" s="113">
        <f t="shared" si="0"/>
        <v>1226.49</v>
      </c>
    </row>
    <row r="24" spans="1:13" ht="15">
      <c r="A24" s="6">
        <v>20</v>
      </c>
      <c r="B24" s="6" t="s">
        <v>21</v>
      </c>
      <c r="C24" s="48">
        <v>1708.36</v>
      </c>
      <c r="D24" s="48">
        <v>1846.71</v>
      </c>
      <c r="E24" s="48">
        <v>1112.16</v>
      </c>
      <c r="F24" s="48">
        <v>386.59</v>
      </c>
      <c r="G24" s="48">
        <v>387.51</v>
      </c>
      <c r="H24" s="48">
        <v>290.68</v>
      </c>
      <c r="I24" s="48">
        <v>193.25</v>
      </c>
      <c r="J24" s="48">
        <v>59.09</v>
      </c>
      <c r="K24" s="48">
        <v>17.22</v>
      </c>
      <c r="L24" s="48">
        <v>120.62</v>
      </c>
      <c r="M24" s="113">
        <f t="shared" si="0"/>
        <v>6122.19</v>
      </c>
    </row>
    <row r="25" spans="1:13" ht="15">
      <c r="A25" s="6">
        <v>21</v>
      </c>
      <c r="B25" s="6" t="s">
        <v>22</v>
      </c>
      <c r="C25" s="48">
        <v>611.63</v>
      </c>
      <c r="D25" s="48">
        <v>686.98</v>
      </c>
      <c r="E25" s="48">
        <v>449.59</v>
      </c>
      <c r="F25" s="48">
        <v>255.61</v>
      </c>
      <c r="G25" s="48">
        <v>372.52</v>
      </c>
      <c r="H25" s="48">
        <v>233.73</v>
      </c>
      <c r="I25" s="48">
        <v>20.47</v>
      </c>
      <c r="J25" s="48">
        <v>44.5</v>
      </c>
      <c r="K25" s="48">
        <v>6.57</v>
      </c>
      <c r="L25" s="48">
        <v>105.5</v>
      </c>
      <c r="M25" s="113">
        <f t="shared" si="0"/>
        <v>2787.1</v>
      </c>
    </row>
    <row r="26" spans="1:13" ht="15">
      <c r="A26" s="6">
        <v>22</v>
      </c>
      <c r="B26" s="6" t="s">
        <v>23</v>
      </c>
      <c r="C26" s="48">
        <v>345.3</v>
      </c>
      <c r="D26" s="48">
        <v>409.7</v>
      </c>
      <c r="E26" s="48">
        <v>166.9</v>
      </c>
      <c r="F26" s="48">
        <v>68.6</v>
      </c>
      <c r="G26" s="48">
        <v>99.71</v>
      </c>
      <c r="H26" s="48">
        <v>55.76</v>
      </c>
      <c r="I26" s="48">
        <v>45.83</v>
      </c>
      <c r="J26" s="48">
        <v>1</v>
      </c>
      <c r="K26" s="48">
        <v>1.06</v>
      </c>
      <c r="L26" s="48">
        <v>51.31</v>
      </c>
      <c r="M26" s="113">
        <f t="shared" si="0"/>
        <v>1245.17</v>
      </c>
    </row>
    <row r="27" spans="1:13" ht="15">
      <c r="A27" s="6">
        <v>23</v>
      </c>
      <c r="B27" s="6" t="s">
        <v>24</v>
      </c>
      <c r="C27" s="48">
        <v>469.99</v>
      </c>
      <c r="D27" s="48">
        <v>599.93</v>
      </c>
      <c r="E27" s="48">
        <v>456.8</v>
      </c>
      <c r="F27" s="48">
        <v>132.01</v>
      </c>
      <c r="G27" s="48">
        <v>201.01</v>
      </c>
      <c r="H27" s="48">
        <v>194.39</v>
      </c>
      <c r="I27" s="48">
        <v>3.56</v>
      </c>
      <c r="J27" s="48">
        <v>19.55</v>
      </c>
      <c r="K27" s="48">
        <v>12.38</v>
      </c>
      <c r="L27" s="48">
        <v>61.39</v>
      </c>
      <c r="M27" s="113">
        <f t="shared" si="0"/>
        <v>2151.01</v>
      </c>
    </row>
    <row r="28" spans="1:13" ht="15">
      <c r="A28" s="6">
        <v>24</v>
      </c>
      <c r="B28" s="6" t="s">
        <v>25</v>
      </c>
      <c r="C28" s="48">
        <v>537.61</v>
      </c>
      <c r="D28" s="48">
        <v>614.86</v>
      </c>
      <c r="E28" s="48">
        <v>382.31</v>
      </c>
      <c r="F28" s="48">
        <v>106.49</v>
      </c>
      <c r="G28" s="48">
        <v>76.45</v>
      </c>
      <c r="H28" s="48">
        <v>74.4</v>
      </c>
      <c r="I28" s="48">
        <v>34.36</v>
      </c>
      <c r="J28" s="48">
        <v>25</v>
      </c>
      <c r="K28" s="48">
        <v>9.7</v>
      </c>
      <c r="L28" s="48">
        <v>61.2</v>
      </c>
      <c r="M28" s="113">
        <f t="shared" si="0"/>
        <v>1922.38</v>
      </c>
    </row>
    <row r="29" spans="1:13" ht="15">
      <c r="A29" s="6">
        <v>25</v>
      </c>
      <c r="B29" s="6" t="s">
        <v>26</v>
      </c>
      <c r="C29" s="48">
        <v>1350.83</v>
      </c>
      <c r="D29" s="48">
        <v>1398.03</v>
      </c>
      <c r="E29" s="48">
        <v>887.98</v>
      </c>
      <c r="F29" s="48">
        <v>252.29</v>
      </c>
      <c r="G29" s="48">
        <v>440.1</v>
      </c>
      <c r="H29" s="48">
        <v>336.2</v>
      </c>
      <c r="I29" s="48">
        <v>261.91</v>
      </c>
      <c r="J29" s="48">
        <v>12.5</v>
      </c>
      <c r="K29" s="48">
        <v>4.82</v>
      </c>
      <c r="L29" s="48">
        <v>150.01</v>
      </c>
      <c r="M29" s="113">
        <f t="shared" si="0"/>
        <v>5094.67</v>
      </c>
    </row>
    <row r="30" spans="1:13" ht="15">
      <c r="A30" s="6">
        <v>26</v>
      </c>
      <c r="B30" s="6" t="s">
        <v>27</v>
      </c>
      <c r="C30" s="48">
        <v>1909.31</v>
      </c>
      <c r="D30" s="48">
        <v>2076.68</v>
      </c>
      <c r="E30" s="48">
        <v>1466.68</v>
      </c>
      <c r="F30" s="48">
        <v>368.31</v>
      </c>
      <c r="G30" s="48">
        <v>557.08</v>
      </c>
      <c r="H30" s="48">
        <v>422.78</v>
      </c>
      <c r="I30" s="48">
        <v>344.59</v>
      </c>
      <c r="J30" s="48">
        <v>20</v>
      </c>
      <c r="K30" s="48">
        <v>5.56</v>
      </c>
      <c r="L30" s="48">
        <v>260.84</v>
      </c>
      <c r="M30" s="113">
        <f t="shared" si="0"/>
        <v>7431.83</v>
      </c>
    </row>
    <row r="31" spans="1:13" ht="15">
      <c r="A31" s="6">
        <v>27</v>
      </c>
      <c r="B31" s="6" t="s">
        <v>28</v>
      </c>
      <c r="C31" s="48">
        <v>5673.87</v>
      </c>
      <c r="D31" s="48">
        <v>6706.26</v>
      </c>
      <c r="E31" s="48">
        <v>4680.19</v>
      </c>
      <c r="F31" s="48">
        <v>1151.36</v>
      </c>
      <c r="G31" s="48">
        <v>1647.45</v>
      </c>
      <c r="H31" s="48">
        <v>1132.5</v>
      </c>
      <c r="I31" s="48">
        <v>391.58</v>
      </c>
      <c r="J31" s="48">
        <v>87.04</v>
      </c>
      <c r="K31" s="48">
        <v>34.01</v>
      </c>
      <c r="L31" s="48">
        <v>808.29</v>
      </c>
      <c r="M31" s="113">
        <f t="shared" si="0"/>
        <v>22312.55</v>
      </c>
    </row>
    <row r="32" spans="1:13" ht="15">
      <c r="A32" s="6">
        <v>28</v>
      </c>
      <c r="B32" s="6" t="s">
        <v>29</v>
      </c>
      <c r="C32" s="48">
        <v>3194.16</v>
      </c>
      <c r="D32" s="48">
        <v>3672.16</v>
      </c>
      <c r="E32" s="48">
        <v>2430.43</v>
      </c>
      <c r="F32" s="48">
        <v>533.57</v>
      </c>
      <c r="G32" s="48">
        <v>881.93</v>
      </c>
      <c r="H32" s="48">
        <v>595.86</v>
      </c>
      <c r="I32" s="48">
        <v>516.07</v>
      </c>
      <c r="J32" s="48">
        <v>128.4</v>
      </c>
      <c r="K32" s="48">
        <v>34.77</v>
      </c>
      <c r="L32" s="48">
        <v>376.35</v>
      </c>
      <c r="M32" s="113">
        <f t="shared" si="0"/>
        <v>12363.7</v>
      </c>
    </row>
    <row r="33" spans="1:13" ht="15">
      <c r="A33" s="6">
        <v>29</v>
      </c>
      <c r="B33" s="6" t="s">
        <v>30</v>
      </c>
      <c r="C33" s="48">
        <v>41436.81</v>
      </c>
      <c r="D33" s="48">
        <v>53151.74</v>
      </c>
      <c r="E33" s="48">
        <v>36623.28</v>
      </c>
      <c r="F33" s="48">
        <v>11697.61</v>
      </c>
      <c r="G33" s="48">
        <v>16572.14</v>
      </c>
      <c r="H33" s="48">
        <v>6546.16</v>
      </c>
      <c r="I33" s="48">
        <v>16034.21</v>
      </c>
      <c r="J33" s="48">
        <v>1256.84</v>
      </c>
      <c r="K33" s="48">
        <v>333.75</v>
      </c>
      <c r="L33" s="48">
        <v>7257.35</v>
      </c>
      <c r="M33" s="113">
        <f t="shared" si="0"/>
        <v>190909.89</v>
      </c>
    </row>
    <row r="34" spans="1:13" ht="15">
      <c r="A34" s="6">
        <v>30</v>
      </c>
      <c r="B34" s="6" t="s">
        <v>31</v>
      </c>
      <c r="C34" s="48">
        <v>882</v>
      </c>
      <c r="D34" s="48">
        <v>1104.79</v>
      </c>
      <c r="E34" s="48">
        <v>711.96</v>
      </c>
      <c r="F34" s="48">
        <v>138</v>
      </c>
      <c r="G34" s="48">
        <v>202.77</v>
      </c>
      <c r="H34" s="48">
        <v>122.96</v>
      </c>
      <c r="I34" s="48">
        <v>3.34</v>
      </c>
      <c r="J34" s="48">
        <v>3.5</v>
      </c>
      <c r="K34" s="48">
        <v>0.32</v>
      </c>
      <c r="L34" s="48">
        <v>129.95</v>
      </c>
      <c r="M34" s="113">
        <f t="shared" si="0"/>
        <v>3299.59</v>
      </c>
    </row>
    <row r="35" spans="1:13" ht="15">
      <c r="A35" s="6">
        <v>31</v>
      </c>
      <c r="B35" s="6" t="s">
        <v>32</v>
      </c>
      <c r="C35" s="48">
        <v>4149.48</v>
      </c>
      <c r="D35" s="48">
        <v>4946.36</v>
      </c>
      <c r="E35" s="48">
        <v>3634.26</v>
      </c>
      <c r="F35" s="48">
        <v>746.49</v>
      </c>
      <c r="G35" s="48">
        <v>1413.55</v>
      </c>
      <c r="H35" s="48">
        <v>1008.6</v>
      </c>
      <c r="I35" s="48">
        <v>779.65</v>
      </c>
      <c r="J35" s="48">
        <v>81.6</v>
      </c>
      <c r="K35" s="48">
        <v>29.91</v>
      </c>
      <c r="L35" s="48">
        <v>576.83</v>
      </c>
      <c r="M35" s="113">
        <f t="shared" si="0"/>
        <v>17366.73</v>
      </c>
    </row>
    <row r="36" spans="1:13" ht="15">
      <c r="A36" s="6">
        <v>32</v>
      </c>
      <c r="B36" s="6" t="s">
        <v>33</v>
      </c>
      <c r="C36" s="48">
        <v>1840</v>
      </c>
      <c r="D36" s="48">
        <v>2111.14</v>
      </c>
      <c r="E36" s="48">
        <v>1425.21</v>
      </c>
      <c r="F36" s="48">
        <v>515.68</v>
      </c>
      <c r="G36" s="48">
        <v>481.63</v>
      </c>
      <c r="H36" s="48">
        <v>322.43</v>
      </c>
      <c r="I36" s="48">
        <v>36.31</v>
      </c>
      <c r="J36" s="48">
        <v>150.2</v>
      </c>
      <c r="K36" s="48">
        <v>5.05</v>
      </c>
      <c r="L36" s="48">
        <v>277.3</v>
      </c>
      <c r="M36" s="113">
        <f t="shared" si="0"/>
        <v>7164.95</v>
      </c>
    </row>
    <row r="37" spans="1:13" ht="15">
      <c r="A37" s="6">
        <v>33</v>
      </c>
      <c r="B37" s="6" t="s">
        <v>34</v>
      </c>
      <c r="C37" s="48">
        <v>350.95</v>
      </c>
      <c r="D37" s="48">
        <v>318.31</v>
      </c>
      <c r="E37" s="48">
        <v>196.69</v>
      </c>
      <c r="F37" s="48">
        <v>119.5</v>
      </c>
      <c r="G37" s="48">
        <v>86.61</v>
      </c>
      <c r="H37" s="48">
        <v>67.69</v>
      </c>
      <c r="I37" s="48">
        <v>19.09</v>
      </c>
      <c r="J37" s="48">
        <v>3</v>
      </c>
      <c r="K37" s="48">
        <v>1.34</v>
      </c>
      <c r="L37" s="48">
        <v>33.27</v>
      </c>
      <c r="M37" s="113">
        <f t="shared" si="0"/>
        <v>1196.45</v>
      </c>
    </row>
    <row r="38" spans="1:13" ht="15">
      <c r="A38" s="6">
        <v>34</v>
      </c>
      <c r="B38" s="6" t="s">
        <v>35</v>
      </c>
      <c r="C38" s="48">
        <v>301.46</v>
      </c>
      <c r="D38" s="48">
        <v>330.56</v>
      </c>
      <c r="E38" s="48">
        <v>182.41</v>
      </c>
      <c r="F38" s="48">
        <v>62.1</v>
      </c>
      <c r="G38" s="48">
        <v>53.95</v>
      </c>
      <c r="H38" s="48">
        <v>43.18</v>
      </c>
      <c r="I38" s="48">
        <v>26.26</v>
      </c>
      <c r="J38" s="48">
        <v>3</v>
      </c>
      <c r="K38" s="48">
        <v>0</v>
      </c>
      <c r="L38" s="48">
        <v>50.04</v>
      </c>
      <c r="M38" s="113">
        <f t="shared" si="0"/>
        <v>1052.96</v>
      </c>
    </row>
    <row r="39" spans="1:13" ht="15">
      <c r="A39" s="6">
        <v>35</v>
      </c>
      <c r="B39" s="6" t="s">
        <v>36</v>
      </c>
      <c r="C39" s="48">
        <v>9638.48</v>
      </c>
      <c r="D39" s="48">
        <v>11674.66</v>
      </c>
      <c r="E39" s="48">
        <v>7682.53</v>
      </c>
      <c r="F39" s="48">
        <v>2044.2</v>
      </c>
      <c r="G39" s="48">
        <v>2634.41</v>
      </c>
      <c r="H39" s="48">
        <v>1841.1</v>
      </c>
      <c r="I39" s="48">
        <v>1664.45</v>
      </c>
      <c r="J39" s="48">
        <v>210.31</v>
      </c>
      <c r="K39" s="48">
        <v>27.14</v>
      </c>
      <c r="L39" s="48">
        <v>1484</v>
      </c>
      <c r="M39" s="113">
        <f t="shared" si="0"/>
        <v>38901.28</v>
      </c>
    </row>
    <row r="40" spans="1:13" ht="15">
      <c r="A40" s="6">
        <v>36</v>
      </c>
      <c r="B40" s="6" t="s">
        <v>37</v>
      </c>
      <c r="C40" s="48">
        <v>19225.6</v>
      </c>
      <c r="D40" s="48">
        <v>20963.4</v>
      </c>
      <c r="E40" s="48">
        <v>13522.23</v>
      </c>
      <c r="F40" s="48">
        <v>4020.12</v>
      </c>
      <c r="G40" s="48">
        <v>6513.7</v>
      </c>
      <c r="H40" s="48">
        <v>5083.61</v>
      </c>
      <c r="I40" s="48">
        <v>5922.72</v>
      </c>
      <c r="J40" s="48">
        <v>717.32</v>
      </c>
      <c r="K40" s="48">
        <v>166.46</v>
      </c>
      <c r="L40" s="48">
        <v>1930.38</v>
      </c>
      <c r="M40" s="113">
        <f t="shared" si="0"/>
        <v>78065.54</v>
      </c>
    </row>
    <row r="41" spans="1:13" ht="15">
      <c r="A41" s="6">
        <v>37</v>
      </c>
      <c r="B41" s="6" t="s">
        <v>38</v>
      </c>
      <c r="C41" s="48">
        <v>8301.47</v>
      </c>
      <c r="D41" s="48">
        <v>9154.36</v>
      </c>
      <c r="E41" s="48">
        <v>6860.06</v>
      </c>
      <c r="F41" s="48">
        <v>2529.41</v>
      </c>
      <c r="G41" s="48">
        <v>2714.24</v>
      </c>
      <c r="H41" s="48">
        <v>1510.13</v>
      </c>
      <c r="I41" s="48">
        <v>195.51</v>
      </c>
      <c r="J41" s="48">
        <v>297.12</v>
      </c>
      <c r="K41" s="48">
        <v>91.63</v>
      </c>
      <c r="L41" s="48">
        <v>704.71</v>
      </c>
      <c r="M41" s="113">
        <f t="shared" si="0"/>
        <v>32358.64</v>
      </c>
    </row>
    <row r="42" spans="1:13" ht="15">
      <c r="A42" s="6">
        <v>38</v>
      </c>
      <c r="B42" s="6" t="s">
        <v>39</v>
      </c>
      <c r="C42" s="48">
        <v>1474.08</v>
      </c>
      <c r="D42" s="48">
        <v>1609.67</v>
      </c>
      <c r="E42" s="48">
        <v>1051.95</v>
      </c>
      <c r="F42" s="48">
        <v>473.2</v>
      </c>
      <c r="G42" s="48">
        <v>822.78</v>
      </c>
      <c r="H42" s="48">
        <v>447.37</v>
      </c>
      <c r="I42" s="48">
        <v>73.54</v>
      </c>
      <c r="J42" s="48">
        <v>22.38</v>
      </c>
      <c r="K42" s="48">
        <v>6.16</v>
      </c>
      <c r="L42" s="48">
        <v>183.07</v>
      </c>
      <c r="M42" s="113">
        <f t="shared" si="0"/>
        <v>6164.2</v>
      </c>
    </row>
    <row r="43" spans="1:13" ht="15">
      <c r="A43" s="6">
        <v>39</v>
      </c>
      <c r="B43" s="6" t="s">
        <v>40</v>
      </c>
      <c r="C43" s="48">
        <v>350.5</v>
      </c>
      <c r="D43" s="48">
        <v>405.69</v>
      </c>
      <c r="E43" s="48">
        <v>241.14</v>
      </c>
      <c r="F43" s="48">
        <v>89.93</v>
      </c>
      <c r="G43" s="48">
        <v>104.66</v>
      </c>
      <c r="H43" s="48">
        <v>112.69</v>
      </c>
      <c r="I43" s="48">
        <v>0</v>
      </c>
      <c r="J43" s="48">
        <v>57.8</v>
      </c>
      <c r="K43" s="48">
        <v>4.02</v>
      </c>
      <c r="L43" s="48">
        <v>62.32</v>
      </c>
      <c r="M43" s="113">
        <f t="shared" si="0"/>
        <v>1428.75</v>
      </c>
    </row>
    <row r="44" spans="1:13" ht="15">
      <c r="A44" s="6">
        <v>40</v>
      </c>
      <c r="B44" s="6" t="s">
        <v>41</v>
      </c>
      <c r="C44" s="48">
        <v>688.71</v>
      </c>
      <c r="D44" s="48">
        <v>780.8</v>
      </c>
      <c r="E44" s="48">
        <v>571.96</v>
      </c>
      <c r="F44" s="48">
        <v>243.88</v>
      </c>
      <c r="G44" s="48">
        <v>232.56</v>
      </c>
      <c r="H44" s="48">
        <v>275.47</v>
      </c>
      <c r="I44" s="48">
        <v>8.12</v>
      </c>
      <c r="J44" s="48">
        <v>1</v>
      </c>
      <c r="K44" s="48">
        <v>0.12</v>
      </c>
      <c r="L44" s="48">
        <v>104.78</v>
      </c>
      <c r="M44" s="113">
        <f t="shared" si="0"/>
        <v>2907.4</v>
      </c>
    </row>
    <row r="45" spans="1:13" ht="15">
      <c r="A45" s="6">
        <v>41</v>
      </c>
      <c r="B45" s="6" t="s">
        <v>42</v>
      </c>
      <c r="C45" s="48">
        <v>9395.22</v>
      </c>
      <c r="D45" s="48">
        <v>11388.52</v>
      </c>
      <c r="E45" s="48">
        <v>7557.44</v>
      </c>
      <c r="F45" s="48">
        <v>2591.69</v>
      </c>
      <c r="G45" s="48">
        <v>3623.24</v>
      </c>
      <c r="H45" s="48">
        <v>2655.53</v>
      </c>
      <c r="I45" s="48">
        <v>2978.35</v>
      </c>
      <c r="J45" s="48">
        <v>309.55</v>
      </c>
      <c r="K45" s="48">
        <v>62.86</v>
      </c>
      <c r="L45" s="48">
        <v>1181.93</v>
      </c>
      <c r="M45" s="113">
        <f t="shared" si="0"/>
        <v>41744.33</v>
      </c>
    </row>
    <row r="46" spans="1:13" ht="15">
      <c r="A46" s="6">
        <v>42</v>
      </c>
      <c r="B46" s="6" t="s">
        <v>43</v>
      </c>
      <c r="C46" s="48">
        <v>10015.54</v>
      </c>
      <c r="D46" s="48">
        <v>12312.97</v>
      </c>
      <c r="E46" s="48">
        <v>8329.98</v>
      </c>
      <c r="F46" s="48">
        <v>2377.89</v>
      </c>
      <c r="G46" s="48">
        <v>3240.91</v>
      </c>
      <c r="H46" s="48">
        <v>2483.91</v>
      </c>
      <c r="I46" s="48">
        <v>1317.81</v>
      </c>
      <c r="J46" s="48">
        <v>280.68</v>
      </c>
      <c r="K46" s="48">
        <v>38.42</v>
      </c>
      <c r="L46" s="48">
        <v>1572.6</v>
      </c>
      <c r="M46" s="113">
        <f t="shared" si="0"/>
        <v>41970.71</v>
      </c>
    </row>
    <row r="47" spans="1:13" ht="15">
      <c r="A47" s="6">
        <v>43</v>
      </c>
      <c r="B47" s="6" t="s">
        <v>44</v>
      </c>
      <c r="C47" s="48">
        <v>3597.84</v>
      </c>
      <c r="D47" s="48">
        <v>4724.68</v>
      </c>
      <c r="E47" s="48">
        <v>4160.9</v>
      </c>
      <c r="F47" s="48">
        <v>981.81</v>
      </c>
      <c r="G47" s="48">
        <v>1618</v>
      </c>
      <c r="H47" s="48">
        <v>742.19</v>
      </c>
      <c r="I47" s="48">
        <v>1121.84</v>
      </c>
      <c r="J47" s="48">
        <v>132.19</v>
      </c>
      <c r="K47" s="48">
        <v>111.19</v>
      </c>
      <c r="L47" s="48">
        <v>636.16</v>
      </c>
      <c r="M47" s="113">
        <f t="shared" si="0"/>
        <v>17826.8</v>
      </c>
    </row>
    <row r="48" spans="1:13" ht="15">
      <c r="A48" s="6">
        <v>44</v>
      </c>
      <c r="B48" s="6" t="s">
        <v>45</v>
      </c>
      <c r="C48" s="48">
        <v>1739.02</v>
      </c>
      <c r="D48" s="48">
        <v>2210.75</v>
      </c>
      <c r="E48" s="48">
        <v>1661.57</v>
      </c>
      <c r="F48" s="48">
        <v>463.8</v>
      </c>
      <c r="G48" s="48">
        <v>817.94</v>
      </c>
      <c r="H48" s="48">
        <v>479.76</v>
      </c>
      <c r="I48" s="48">
        <v>369.23</v>
      </c>
      <c r="J48" s="48">
        <v>51.5</v>
      </c>
      <c r="K48" s="48">
        <v>11.24</v>
      </c>
      <c r="L48" s="48">
        <v>276.29</v>
      </c>
      <c r="M48" s="113">
        <f t="shared" si="0"/>
        <v>8081.1</v>
      </c>
    </row>
    <row r="49" spans="1:13" ht="15">
      <c r="A49" s="6">
        <v>45</v>
      </c>
      <c r="B49" s="6" t="s">
        <v>46</v>
      </c>
      <c r="C49" s="48">
        <v>2725.74</v>
      </c>
      <c r="D49" s="48">
        <v>3394.35</v>
      </c>
      <c r="E49" s="48">
        <v>2396.94</v>
      </c>
      <c r="F49" s="48">
        <v>607.42</v>
      </c>
      <c r="G49" s="48">
        <v>712.51</v>
      </c>
      <c r="H49" s="48">
        <v>552.01</v>
      </c>
      <c r="I49" s="48">
        <v>40.43</v>
      </c>
      <c r="J49" s="48">
        <v>57.41</v>
      </c>
      <c r="K49" s="48">
        <v>16.38</v>
      </c>
      <c r="L49" s="48">
        <v>422.93</v>
      </c>
      <c r="M49" s="113">
        <f t="shared" si="0"/>
        <v>10926.12</v>
      </c>
    </row>
    <row r="50" spans="1:13" ht="15">
      <c r="A50" s="6">
        <v>46</v>
      </c>
      <c r="B50" s="6" t="s">
        <v>47</v>
      </c>
      <c r="C50" s="48">
        <v>7170.46</v>
      </c>
      <c r="D50" s="48">
        <v>8785.59</v>
      </c>
      <c r="E50" s="48">
        <v>7044.31</v>
      </c>
      <c r="F50" s="48">
        <v>1575.45</v>
      </c>
      <c r="G50" s="48">
        <v>2469.33</v>
      </c>
      <c r="H50" s="48">
        <v>1609.14</v>
      </c>
      <c r="I50" s="48">
        <v>420.7</v>
      </c>
      <c r="J50" s="48">
        <v>166.24</v>
      </c>
      <c r="K50" s="48">
        <v>116.76</v>
      </c>
      <c r="L50" s="48">
        <v>803.25</v>
      </c>
      <c r="M50" s="113">
        <f t="shared" si="0"/>
        <v>30161.23</v>
      </c>
    </row>
    <row r="51" spans="1:13" ht="15">
      <c r="A51" s="6">
        <v>47</v>
      </c>
      <c r="B51" s="6" t="s">
        <v>48</v>
      </c>
      <c r="C51" s="48">
        <v>1686.5</v>
      </c>
      <c r="D51" s="48">
        <v>2034.82</v>
      </c>
      <c r="E51" s="48">
        <v>1303.26</v>
      </c>
      <c r="F51" s="48">
        <v>485.29</v>
      </c>
      <c r="G51" s="48">
        <v>633.21</v>
      </c>
      <c r="H51" s="48">
        <v>447.57</v>
      </c>
      <c r="I51" s="48">
        <v>309.83</v>
      </c>
      <c r="J51" s="48">
        <v>50.5</v>
      </c>
      <c r="K51" s="48">
        <v>4.79</v>
      </c>
      <c r="L51" s="48">
        <v>280.85</v>
      </c>
      <c r="M51" s="113">
        <f t="shared" si="0"/>
        <v>7236.62</v>
      </c>
    </row>
    <row r="52" spans="1:13" ht="15">
      <c r="A52" s="6">
        <v>48</v>
      </c>
      <c r="B52" s="6" t="s">
        <v>49</v>
      </c>
      <c r="C52" s="48">
        <v>33640.58</v>
      </c>
      <c r="D52" s="48">
        <v>43266.81</v>
      </c>
      <c r="E52" s="48">
        <v>33910.63</v>
      </c>
      <c r="F52" s="48">
        <v>7159.81</v>
      </c>
      <c r="G52" s="48">
        <v>14016.6</v>
      </c>
      <c r="H52" s="48">
        <v>9460.99</v>
      </c>
      <c r="I52" s="48">
        <v>25529.38</v>
      </c>
      <c r="J52" s="48">
        <v>2034.53</v>
      </c>
      <c r="K52" s="48">
        <v>526.47</v>
      </c>
      <c r="L52" s="48">
        <v>3165.6</v>
      </c>
      <c r="M52" s="113">
        <f t="shared" si="0"/>
        <v>172711.4</v>
      </c>
    </row>
    <row r="53" spans="1:13" ht="15">
      <c r="A53" s="6">
        <v>49</v>
      </c>
      <c r="B53" s="6" t="s">
        <v>50</v>
      </c>
      <c r="C53" s="48">
        <v>10827.62</v>
      </c>
      <c r="D53" s="48">
        <v>14348.09</v>
      </c>
      <c r="E53" s="48">
        <v>10557.88</v>
      </c>
      <c r="F53" s="48">
        <v>2068.55</v>
      </c>
      <c r="G53" s="48">
        <v>2963.77</v>
      </c>
      <c r="H53" s="48">
        <v>1899.63</v>
      </c>
      <c r="I53" s="48">
        <v>6232.66</v>
      </c>
      <c r="J53" s="48">
        <v>792.41</v>
      </c>
      <c r="K53" s="48">
        <v>114.38</v>
      </c>
      <c r="L53" s="48">
        <v>1256.35</v>
      </c>
      <c r="M53" s="113">
        <f t="shared" si="0"/>
        <v>51061.34</v>
      </c>
    </row>
    <row r="54" spans="1:13" ht="15">
      <c r="A54" s="6">
        <v>50</v>
      </c>
      <c r="B54" s="6" t="s">
        <v>51</v>
      </c>
      <c r="C54" s="48">
        <v>32679.76</v>
      </c>
      <c r="D54" s="48">
        <v>45724.74</v>
      </c>
      <c r="E54" s="48">
        <v>37106.18</v>
      </c>
      <c r="F54" s="48">
        <v>10005.09</v>
      </c>
      <c r="G54" s="48">
        <v>14744.65</v>
      </c>
      <c r="H54" s="48">
        <v>6597.55</v>
      </c>
      <c r="I54" s="48">
        <v>15503.12</v>
      </c>
      <c r="J54" s="48">
        <v>1088.78</v>
      </c>
      <c r="K54" s="48">
        <v>389.79</v>
      </c>
      <c r="L54" s="48">
        <v>5637.41</v>
      </c>
      <c r="M54" s="113">
        <f t="shared" si="0"/>
        <v>169477.07</v>
      </c>
    </row>
    <row r="55" spans="1:13" ht="15">
      <c r="A55" s="6">
        <v>51</v>
      </c>
      <c r="B55" s="6" t="s">
        <v>52</v>
      </c>
      <c r="C55" s="48">
        <v>15779.64</v>
      </c>
      <c r="D55" s="48">
        <v>18714.62</v>
      </c>
      <c r="E55" s="48">
        <v>12882.05</v>
      </c>
      <c r="F55" s="48">
        <v>3327.65</v>
      </c>
      <c r="G55" s="48">
        <v>5502.37</v>
      </c>
      <c r="H55" s="48">
        <v>3774.97</v>
      </c>
      <c r="I55" s="48">
        <v>1664.74</v>
      </c>
      <c r="J55" s="48">
        <v>504.62</v>
      </c>
      <c r="K55" s="48">
        <v>194.48</v>
      </c>
      <c r="L55" s="48">
        <v>1612.27</v>
      </c>
      <c r="M55" s="113">
        <f t="shared" si="0"/>
        <v>63957.41</v>
      </c>
    </row>
    <row r="56" spans="1:13" ht="15">
      <c r="A56" s="6">
        <v>52</v>
      </c>
      <c r="B56" s="6" t="s">
        <v>53</v>
      </c>
      <c r="C56" s="48">
        <v>24234.87</v>
      </c>
      <c r="D56" s="48">
        <v>29334.83</v>
      </c>
      <c r="E56" s="48">
        <v>25652.92</v>
      </c>
      <c r="F56" s="48">
        <v>6894.67</v>
      </c>
      <c r="G56" s="48">
        <v>10297.96</v>
      </c>
      <c r="H56" s="48">
        <v>4966.41</v>
      </c>
      <c r="I56" s="48">
        <v>2830.65</v>
      </c>
      <c r="J56" s="48">
        <v>1097.67</v>
      </c>
      <c r="K56" s="48">
        <v>351.11</v>
      </c>
      <c r="L56" s="48">
        <v>3631.83</v>
      </c>
      <c r="M56" s="113">
        <f t="shared" si="0"/>
        <v>109292.92</v>
      </c>
    </row>
    <row r="57" spans="1:13" ht="15">
      <c r="A57" s="6">
        <v>53</v>
      </c>
      <c r="B57" s="6" t="s">
        <v>54</v>
      </c>
      <c r="C57" s="48">
        <v>24473.31</v>
      </c>
      <c r="D57" s="48">
        <v>26320.33</v>
      </c>
      <c r="E57" s="48">
        <v>16328.64</v>
      </c>
      <c r="F57" s="48">
        <v>3523.07</v>
      </c>
      <c r="G57" s="48">
        <v>6679.65</v>
      </c>
      <c r="H57" s="48">
        <v>5231.36</v>
      </c>
      <c r="I57" s="48">
        <v>5622.98</v>
      </c>
      <c r="J57" s="48">
        <v>373.18</v>
      </c>
      <c r="K57" s="48">
        <v>170.02</v>
      </c>
      <c r="L57" s="48">
        <v>3297.61</v>
      </c>
      <c r="M57" s="113">
        <f t="shared" si="0"/>
        <v>92020.15</v>
      </c>
    </row>
    <row r="58" spans="1:13" ht="15">
      <c r="A58" s="6">
        <v>54</v>
      </c>
      <c r="B58" s="6" t="s">
        <v>55</v>
      </c>
      <c r="C58" s="48">
        <v>2963.1</v>
      </c>
      <c r="D58" s="48">
        <v>3435.73</v>
      </c>
      <c r="E58" s="48">
        <v>1947.03</v>
      </c>
      <c r="F58" s="48">
        <v>790.9</v>
      </c>
      <c r="G58" s="48">
        <v>1083.48</v>
      </c>
      <c r="H58" s="48">
        <v>646.7</v>
      </c>
      <c r="I58" s="48">
        <v>362.19</v>
      </c>
      <c r="J58" s="48">
        <v>69.49</v>
      </c>
      <c r="K58" s="48">
        <v>25.2</v>
      </c>
      <c r="L58" s="48">
        <v>433.1</v>
      </c>
      <c r="M58" s="113">
        <f t="shared" si="0"/>
        <v>11756.92</v>
      </c>
    </row>
    <row r="59" spans="1:13" ht="15">
      <c r="A59" s="6">
        <v>55</v>
      </c>
      <c r="B59" s="6" t="s">
        <v>56</v>
      </c>
      <c r="C59" s="48">
        <v>6477.99</v>
      </c>
      <c r="D59" s="48">
        <v>8211.23</v>
      </c>
      <c r="E59" s="48">
        <v>6739.01</v>
      </c>
      <c r="F59" s="48">
        <v>1323.97</v>
      </c>
      <c r="G59" s="48">
        <v>2218.98</v>
      </c>
      <c r="H59" s="48">
        <v>916.94</v>
      </c>
      <c r="I59" s="48">
        <v>69.74</v>
      </c>
      <c r="J59" s="48">
        <v>233.67</v>
      </c>
      <c r="K59" s="48">
        <v>84.11</v>
      </c>
      <c r="L59" s="48">
        <v>557.63</v>
      </c>
      <c r="M59" s="113">
        <f t="shared" si="0"/>
        <v>26833.27</v>
      </c>
    </row>
    <row r="60" spans="1:13" ht="15">
      <c r="A60" s="6">
        <v>56</v>
      </c>
      <c r="B60" s="6" t="s">
        <v>57</v>
      </c>
      <c r="C60" s="48">
        <v>9831.66</v>
      </c>
      <c r="D60" s="48">
        <v>11922.71</v>
      </c>
      <c r="E60" s="48">
        <v>7824.35</v>
      </c>
      <c r="F60" s="48">
        <v>1621.59</v>
      </c>
      <c r="G60" s="48">
        <v>2549.6</v>
      </c>
      <c r="H60" s="48">
        <v>1676.48</v>
      </c>
      <c r="I60" s="48">
        <v>2209.04</v>
      </c>
      <c r="J60" s="48">
        <v>209.49</v>
      </c>
      <c r="K60" s="48">
        <v>44.73</v>
      </c>
      <c r="L60" s="48">
        <v>783.44</v>
      </c>
      <c r="M60" s="113">
        <f t="shared" si="0"/>
        <v>38673.09</v>
      </c>
    </row>
    <row r="61" spans="1:13" ht="15">
      <c r="A61" s="6">
        <v>57</v>
      </c>
      <c r="B61" s="6" t="s">
        <v>58</v>
      </c>
      <c r="C61" s="48">
        <v>5909.71</v>
      </c>
      <c r="D61" s="48">
        <v>7438.85</v>
      </c>
      <c r="E61" s="48">
        <v>5962.75</v>
      </c>
      <c r="F61" s="48">
        <v>1521.34</v>
      </c>
      <c r="G61" s="48">
        <v>1956.4</v>
      </c>
      <c r="H61" s="48">
        <v>1037.08</v>
      </c>
      <c r="I61" s="48">
        <v>109.85</v>
      </c>
      <c r="J61" s="48">
        <v>121.5</v>
      </c>
      <c r="K61" s="48">
        <v>52.69</v>
      </c>
      <c r="L61" s="48">
        <v>686.72</v>
      </c>
      <c r="M61" s="113">
        <f t="shared" si="0"/>
        <v>24796.89</v>
      </c>
    </row>
    <row r="62" spans="1:13" ht="15">
      <c r="A62" s="6">
        <v>58</v>
      </c>
      <c r="B62" s="6" t="s">
        <v>59</v>
      </c>
      <c r="C62" s="48">
        <v>9319.23</v>
      </c>
      <c r="D62" s="48">
        <v>10627.7</v>
      </c>
      <c r="E62" s="48">
        <v>8593.89</v>
      </c>
      <c r="F62" s="48">
        <v>2521.44</v>
      </c>
      <c r="G62" s="48">
        <v>4986.17</v>
      </c>
      <c r="H62" s="48">
        <v>2866.66</v>
      </c>
      <c r="I62" s="48">
        <v>1703.04</v>
      </c>
      <c r="J62" s="48">
        <v>487.87</v>
      </c>
      <c r="K62" s="48">
        <v>94.13</v>
      </c>
      <c r="L62" s="48">
        <v>1096.87</v>
      </c>
      <c r="M62" s="113">
        <f t="shared" si="0"/>
        <v>42297</v>
      </c>
    </row>
    <row r="63" spans="1:13" ht="15">
      <c r="A63" s="6">
        <v>59</v>
      </c>
      <c r="B63" s="6" t="s">
        <v>60</v>
      </c>
      <c r="C63" s="48">
        <v>15271.93</v>
      </c>
      <c r="D63" s="48">
        <v>19275.24</v>
      </c>
      <c r="E63" s="48">
        <v>15245.07</v>
      </c>
      <c r="F63" s="48">
        <v>3194.03</v>
      </c>
      <c r="G63" s="48">
        <v>5691.42</v>
      </c>
      <c r="H63" s="48">
        <v>2939.42</v>
      </c>
      <c r="I63" s="48">
        <v>1957.54</v>
      </c>
      <c r="J63" s="48">
        <v>393.11</v>
      </c>
      <c r="K63" s="48">
        <v>104.08</v>
      </c>
      <c r="L63" s="48">
        <v>1870.8</v>
      </c>
      <c r="M63" s="113">
        <f t="shared" si="0"/>
        <v>65942.64</v>
      </c>
    </row>
    <row r="64" spans="1:13" ht="15">
      <c r="A64" s="6">
        <v>60</v>
      </c>
      <c r="B64" s="6" t="s">
        <v>61</v>
      </c>
      <c r="C64" s="48">
        <v>1812.5</v>
      </c>
      <c r="D64" s="48">
        <v>2263.35</v>
      </c>
      <c r="E64" s="48">
        <v>1368.33</v>
      </c>
      <c r="F64" s="48">
        <v>364.95</v>
      </c>
      <c r="G64" s="48">
        <v>518.08</v>
      </c>
      <c r="H64" s="48">
        <v>351.82</v>
      </c>
      <c r="I64" s="48">
        <v>221.18</v>
      </c>
      <c r="J64" s="48">
        <v>41</v>
      </c>
      <c r="K64" s="48">
        <v>4.67</v>
      </c>
      <c r="L64" s="48">
        <v>283.9</v>
      </c>
      <c r="M64" s="113">
        <f t="shared" si="0"/>
        <v>7229.78</v>
      </c>
    </row>
    <row r="65" spans="1:13" ht="15">
      <c r="A65" s="6">
        <v>61</v>
      </c>
      <c r="B65" s="6" t="s">
        <v>62</v>
      </c>
      <c r="C65" s="48">
        <v>1585.34</v>
      </c>
      <c r="D65" s="48">
        <v>1923.31</v>
      </c>
      <c r="E65" s="48">
        <v>1169.91</v>
      </c>
      <c r="F65" s="48">
        <v>312.56</v>
      </c>
      <c r="G65" s="48">
        <v>279.55</v>
      </c>
      <c r="H65" s="48">
        <v>231.54</v>
      </c>
      <c r="I65" s="48">
        <v>82.57</v>
      </c>
      <c r="J65" s="48">
        <v>12.04</v>
      </c>
      <c r="K65" s="48">
        <v>3.68</v>
      </c>
      <c r="L65" s="48">
        <v>240.55</v>
      </c>
      <c r="M65" s="113">
        <f t="shared" si="0"/>
        <v>5841.05</v>
      </c>
    </row>
    <row r="66" spans="1:13" ht="15">
      <c r="A66" s="6">
        <v>62</v>
      </c>
      <c r="B66" s="6" t="s">
        <v>63</v>
      </c>
      <c r="C66" s="48">
        <v>854</v>
      </c>
      <c r="D66" s="48">
        <v>924.64</v>
      </c>
      <c r="E66" s="48">
        <v>557.49</v>
      </c>
      <c r="F66" s="48">
        <v>227.21</v>
      </c>
      <c r="G66" s="48">
        <v>246.15</v>
      </c>
      <c r="H66" s="48">
        <v>187.02</v>
      </c>
      <c r="I66" s="48">
        <v>0.5</v>
      </c>
      <c r="J66" s="48">
        <v>22.15</v>
      </c>
      <c r="K66" s="48">
        <v>7.67</v>
      </c>
      <c r="L66" s="48">
        <v>65.63</v>
      </c>
      <c r="M66" s="113">
        <f t="shared" si="0"/>
        <v>3092.46</v>
      </c>
    </row>
    <row r="67" spans="1:13" ht="15">
      <c r="A67" s="6">
        <v>63</v>
      </c>
      <c r="B67" s="6" t="s">
        <v>64</v>
      </c>
      <c r="C67" s="48">
        <v>589.09</v>
      </c>
      <c r="D67" s="48">
        <v>700.66</v>
      </c>
      <c r="E67" s="48">
        <v>382.38</v>
      </c>
      <c r="F67" s="48">
        <v>151.11</v>
      </c>
      <c r="G67" s="48">
        <v>170.26</v>
      </c>
      <c r="H67" s="48">
        <v>112.62</v>
      </c>
      <c r="I67" s="48">
        <v>0</v>
      </c>
      <c r="J67" s="48">
        <v>12.99</v>
      </c>
      <c r="K67" s="48">
        <v>0.74</v>
      </c>
      <c r="L67" s="48">
        <v>97.48</v>
      </c>
      <c r="M67" s="113">
        <f t="shared" si="0"/>
        <v>2217.33</v>
      </c>
    </row>
    <row r="68" spans="1:13" ht="15">
      <c r="A68" s="6">
        <v>64</v>
      </c>
      <c r="B68" s="6" t="s">
        <v>65</v>
      </c>
      <c r="C68" s="48">
        <v>15288.24</v>
      </c>
      <c r="D68" s="48">
        <v>18189.29</v>
      </c>
      <c r="E68" s="48">
        <v>13423.33</v>
      </c>
      <c r="F68" s="48">
        <v>3338.65</v>
      </c>
      <c r="G68" s="48">
        <v>6049.42</v>
      </c>
      <c r="H68" s="48">
        <v>4064.67</v>
      </c>
      <c r="I68" s="48">
        <v>2209.56</v>
      </c>
      <c r="J68" s="48">
        <v>725.35</v>
      </c>
      <c r="K68" s="48">
        <v>181.69</v>
      </c>
      <c r="L68" s="48">
        <v>1887.28</v>
      </c>
      <c r="M68" s="113">
        <f t="shared" si="0"/>
        <v>65357.48</v>
      </c>
    </row>
    <row r="69" spans="1:13" ht="15">
      <c r="A69" s="6">
        <v>65</v>
      </c>
      <c r="B69" s="6" t="s">
        <v>66</v>
      </c>
      <c r="C69" s="48">
        <v>1343.5</v>
      </c>
      <c r="D69" s="48">
        <v>1421.16</v>
      </c>
      <c r="E69" s="48">
        <v>880.16</v>
      </c>
      <c r="F69" s="48">
        <v>462.67</v>
      </c>
      <c r="G69" s="48">
        <v>400.8</v>
      </c>
      <c r="H69" s="48">
        <v>282.1</v>
      </c>
      <c r="I69" s="48">
        <v>4.84</v>
      </c>
      <c r="J69" s="48">
        <v>28.82</v>
      </c>
      <c r="K69" s="48">
        <v>13.44</v>
      </c>
      <c r="L69" s="48">
        <v>150.21</v>
      </c>
      <c r="M69" s="113">
        <f t="shared" si="0"/>
        <v>4987.7</v>
      </c>
    </row>
    <row r="70" spans="1:13" ht="15">
      <c r="A70" s="6">
        <v>66</v>
      </c>
      <c r="B70" s="6" t="s">
        <v>67</v>
      </c>
      <c r="C70" s="48">
        <v>1803.43</v>
      </c>
      <c r="D70" s="48">
        <v>2050.12</v>
      </c>
      <c r="E70" s="48">
        <v>1400.32</v>
      </c>
      <c r="F70" s="48">
        <v>306.63</v>
      </c>
      <c r="G70" s="48">
        <v>484.25</v>
      </c>
      <c r="H70" s="48">
        <v>290.47</v>
      </c>
      <c r="I70" s="48">
        <v>107.29</v>
      </c>
      <c r="J70" s="48">
        <v>6.49</v>
      </c>
      <c r="K70" s="48">
        <v>6.92</v>
      </c>
      <c r="L70" s="48">
        <v>206.44</v>
      </c>
      <c r="M70" s="113">
        <f aca="true" t="shared" si="1" ref="M70:M79">ROUND(SUM(C70:L70),2)</f>
        <v>6662.36</v>
      </c>
    </row>
    <row r="71" spans="1:13" ht="15">
      <c r="A71" s="6">
        <v>67</v>
      </c>
      <c r="B71" s="6" t="s">
        <v>68</v>
      </c>
      <c r="C71" s="48">
        <v>917</v>
      </c>
      <c r="D71" s="48">
        <v>1117.36</v>
      </c>
      <c r="E71" s="48">
        <v>829.02</v>
      </c>
      <c r="F71" s="48">
        <v>216.77</v>
      </c>
      <c r="G71" s="48">
        <v>241.35</v>
      </c>
      <c r="H71" s="48">
        <v>116.6</v>
      </c>
      <c r="I71" s="48">
        <v>0</v>
      </c>
      <c r="J71" s="48">
        <v>25.89</v>
      </c>
      <c r="K71" s="48">
        <v>8.03</v>
      </c>
      <c r="L71" s="48">
        <v>55.31</v>
      </c>
      <c r="M71" s="113">
        <f t="shared" si="1"/>
        <v>3527.33</v>
      </c>
    </row>
    <row r="72" spans="1:13" ht="15">
      <c r="A72" s="6">
        <v>68</v>
      </c>
      <c r="B72" s="6" t="s">
        <v>223</v>
      </c>
      <c r="C72" s="48">
        <v>0</v>
      </c>
      <c r="D72" s="48">
        <v>35.32</v>
      </c>
      <c r="E72" s="48">
        <v>143.18</v>
      </c>
      <c r="F72" s="48">
        <v>0</v>
      </c>
      <c r="G72" s="48">
        <v>40.66</v>
      </c>
      <c r="H72" s="48">
        <v>234.54</v>
      </c>
      <c r="I72" s="48">
        <v>0</v>
      </c>
      <c r="J72" s="48">
        <v>0</v>
      </c>
      <c r="K72" s="48">
        <v>0</v>
      </c>
      <c r="L72" s="48">
        <v>50.88</v>
      </c>
      <c r="M72" s="113">
        <f t="shared" si="1"/>
        <v>504.58</v>
      </c>
    </row>
    <row r="73" spans="1:13" ht="15">
      <c r="A73" s="6">
        <v>69</v>
      </c>
      <c r="B73" s="6" t="s">
        <v>105</v>
      </c>
      <c r="C73" s="48">
        <v>122</v>
      </c>
      <c r="D73" s="48">
        <v>156.5</v>
      </c>
      <c r="E73" s="48">
        <v>127.2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7.8</v>
      </c>
      <c r="M73" s="113">
        <f t="shared" si="1"/>
        <v>413.5</v>
      </c>
    </row>
    <row r="74" spans="1:13" ht="15">
      <c r="A74" s="6">
        <v>70</v>
      </c>
      <c r="B74" s="6" t="s">
        <v>227</v>
      </c>
      <c r="C74" s="48">
        <v>209.5</v>
      </c>
      <c r="D74" s="48">
        <v>320.59</v>
      </c>
      <c r="E74" s="48">
        <v>44.59</v>
      </c>
      <c r="F74" s="48">
        <v>53.83</v>
      </c>
      <c r="G74" s="48">
        <v>30.06</v>
      </c>
      <c r="H74" s="48">
        <v>0</v>
      </c>
      <c r="I74" s="48">
        <v>5.33</v>
      </c>
      <c r="J74" s="48">
        <v>0</v>
      </c>
      <c r="K74" s="48">
        <v>0</v>
      </c>
      <c r="L74" s="48">
        <v>0</v>
      </c>
      <c r="M74" s="113">
        <f t="shared" si="1"/>
        <v>663.9</v>
      </c>
    </row>
    <row r="75" spans="1:13" ht="15">
      <c r="A75" s="6">
        <v>71</v>
      </c>
      <c r="B75" s="6" t="s">
        <v>228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113">
        <f t="shared" si="1"/>
        <v>0</v>
      </c>
    </row>
    <row r="76" spans="1:13" ht="15">
      <c r="A76" s="6">
        <v>72</v>
      </c>
      <c r="B76" s="6" t="s">
        <v>224</v>
      </c>
      <c r="C76" s="48">
        <v>340.43</v>
      </c>
      <c r="D76" s="48">
        <v>169</v>
      </c>
      <c r="E76" s="48">
        <v>0</v>
      </c>
      <c r="F76" s="48">
        <v>58</v>
      </c>
      <c r="G76" s="48">
        <v>35.5</v>
      </c>
      <c r="H76" s="48">
        <v>2</v>
      </c>
      <c r="I76" s="48">
        <v>7.07</v>
      </c>
      <c r="J76" s="48">
        <v>2</v>
      </c>
      <c r="K76" s="48">
        <v>0</v>
      </c>
      <c r="L76" s="48">
        <v>0</v>
      </c>
      <c r="M76" s="113">
        <f t="shared" si="1"/>
        <v>614</v>
      </c>
    </row>
    <row r="77" spans="1:13" ht="15">
      <c r="A77" s="6">
        <v>73</v>
      </c>
      <c r="B77" s="6" t="s">
        <v>225</v>
      </c>
      <c r="C77" s="48">
        <v>268.56</v>
      </c>
      <c r="D77" s="48">
        <v>592.83</v>
      </c>
      <c r="E77" s="48">
        <v>539.26</v>
      </c>
      <c r="F77" s="48">
        <v>48</v>
      </c>
      <c r="G77" s="48">
        <v>64.5</v>
      </c>
      <c r="H77" s="48">
        <v>42</v>
      </c>
      <c r="I77" s="48">
        <v>14.42</v>
      </c>
      <c r="J77" s="48">
        <v>0</v>
      </c>
      <c r="K77" s="48">
        <v>0</v>
      </c>
      <c r="L77" s="48">
        <v>27.66</v>
      </c>
      <c r="M77" s="113">
        <f t="shared" si="1"/>
        <v>1597.23</v>
      </c>
    </row>
    <row r="78" spans="1:13" ht="15">
      <c r="A78" s="6">
        <v>74</v>
      </c>
      <c r="B78" s="6" t="s">
        <v>106</v>
      </c>
      <c r="C78" s="48">
        <v>170</v>
      </c>
      <c r="D78" s="48">
        <v>289.16</v>
      </c>
      <c r="E78" s="48">
        <v>432.64</v>
      </c>
      <c r="F78" s="48">
        <v>45</v>
      </c>
      <c r="G78" s="48">
        <v>164.84</v>
      </c>
      <c r="H78" s="48">
        <v>42.95</v>
      </c>
      <c r="I78" s="48">
        <v>0</v>
      </c>
      <c r="J78" s="48">
        <v>0</v>
      </c>
      <c r="K78" s="48">
        <v>0</v>
      </c>
      <c r="L78" s="48">
        <v>0</v>
      </c>
      <c r="M78" s="113">
        <f t="shared" si="1"/>
        <v>1144.59</v>
      </c>
    </row>
    <row r="79" spans="1:13" ht="15">
      <c r="A79" s="6">
        <v>75</v>
      </c>
      <c r="B79" s="6" t="s">
        <v>192</v>
      </c>
      <c r="C79" s="48">
        <v>0</v>
      </c>
      <c r="D79" s="48">
        <v>884.9</v>
      </c>
      <c r="E79" s="48">
        <v>5981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113">
        <f t="shared" si="1"/>
        <v>6865.9</v>
      </c>
    </row>
    <row r="80" spans="1:13" ht="15">
      <c r="A80" s="112">
        <v>99</v>
      </c>
      <c r="B80" s="112" t="s">
        <v>226</v>
      </c>
      <c r="C80" s="113">
        <f>ROUND(SUM(C5:C79),2)</f>
        <v>603364.26</v>
      </c>
      <c r="D80" s="113">
        <f aca="true" t="shared" si="2" ref="D80:M80">ROUND(SUM(D5:D79),2)</f>
        <v>733827.58</v>
      </c>
      <c r="E80" s="113">
        <f t="shared" si="2"/>
        <v>544225.73</v>
      </c>
      <c r="F80" s="113">
        <f t="shared" si="2"/>
        <v>140968.33</v>
      </c>
      <c r="G80" s="113">
        <f t="shared" si="2"/>
        <v>220461.3</v>
      </c>
      <c r="H80" s="113">
        <f t="shared" si="2"/>
        <v>135758.01</v>
      </c>
      <c r="I80" s="113">
        <f t="shared" si="2"/>
        <v>159019.17</v>
      </c>
      <c r="J80" s="113">
        <f t="shared" si="2"/>
        <v>19147.37</v>
      </c>
      <c r="K80" s="113">
        <f t="shared" si="2"/>
        <v>6065.41</v>
      </c>
      <c r="L80" s="113">
        <f t="shared" si="2"/>
        <v>75493.94</v>
      </c>
      <c r="M80" s="114">
        <f t="shared" si="2"/>
        <v>2638331.1</v>
      </c>
    </row>
  </sheetData>
  <sheetProtection/>
  <printOptions horizontalCentered="1" verticalCentered="1"/>
  <pageMargins left="0.25" right="0.25" top="0.25" bottom="0.25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41">
      <selection activeCell="M76" sqref="M76"/>
    </sheetView>
  </sheetViews>
  <sheetFormatPr defaultColWidth="8.88671875" defaultRowHeight="15"/>
  <cols>
    <col min="1" max="1" width="3.4453125" style="0" bestFit="1" customWidth="1"/>
    <col min="3" max="13" width="12.3359375" style="0" customWidth="1"/>
    <col min="14" max="14" width="10.99609375" style="0" bestFit="1" customWidth="1"/>
  </cols>
  <sheetData>
    <row r="1" ht="15">
      <c r="A1" s="47" t="s">
        <v>232</v>
      </c>
    </row>
    <row r="2" ht="15">
      <c r="A2" s="88" t="str">
        <f>TEXT(Cover!A12,"mmmm d, yyyy")</f>
        <v>April 13, 2009</v>
      </c>
    </row>
    <row r="3" ht="15">
      <c r="A3" s="47" t="s">
        <v>258</v>
      </c>
    </row>
    <row r="4" spans="1:13" ht="15">
      <c r="A4" s="92" t="s">
        <v>191</v>
      </c>
      <c r="B4" s="93" t="s">
        <v>1</v>
      </c>
      <c r="C4" s="94" t="s">
        <v>212</v>
      </c>
      <c r="D4" s="94" t="s">
        <v>213</v>
      </c>
      <c r="E4" s="94" t="s">
        <v>214</v>
      </c>
      <c r="F4" s="94" t="s">
        <v>215</v>
      </c>
      <c r="G4" s="94" t="s">
        <v>216</v>
      </c>
      <c r="H4" s="94" t="s">
        <v>217</v>
      </c>
      <c r="I4" s="94" t="s">
        <v>218</v>
      </c>
      <c r="J4" s="94" t="s">
        <v>219</v>
      </c>
      <c r="K4" s="94" t="s">
        <v>220</v>
      </c>
      <c r="L4" s="94" t="s">
        <v>221</v>
      </c>
      <c r="M4" s="94" t="s">
        <v>2</v>
      </c>
    </row>
    <row r="5" spans="1:14" ht="15">
      <c r="A5" s="6">
        <v>1</v>
      </c>
      <c r="B5" s="6" t="s">
        <v>3</v>
      </c>
      <c r="C5" s="48">
        <v>6216.57</v>
      </c>
      <c r="D5" s="48">
        <v>5845.249999999999</v>
      </c>
      <c r="E5" s="48">
        <v>6374.129999999999</v>
      </c>
      <c r="F5" s="48">
        <v>2262.54</v>
      </c>
      <c r="G5" s="48">
        <v>4005.08</v>
      </c>
      <c r="H5" s="48">
        <v>1827.3599999999997</v>
      </c>
      <c r="I5" s="48">
        <v>330.28</v>
      </c>
      <c r="J5" s="48">
        <v>121</v>
      </c>
      <c r="K5" s="48">
        <v>26.58</v>
      </c>
      <c r="L5" s="48">
        <v>548.2600000000001</v>
      </c>
      <c r="M5" s="62">
        <f>SUM(C5:L5)</f>
        <v>27557.05</v>
      </c>
      <c r="N5" s="116"/>
    </row>
    <row r="6" spans="1:14" ht="15">
      <c r="A6" s="6">
        <v>2</v>
      </c>
      <c r="B6" s="6" t="s">
        <v>4</v>
      </c>
      <c r="C6" s="48">
        <v>1516</v>
      </c>
      <c r="D6" s="48">
        <v>1572.3700000000001</v>
      </c>
      <c r="E6" s="48">
        <v>946.8500000000001</v>
      </c>
      <c r="F6" s="48">
        <v>204.25</v>
      </c>
      <c r="G6" s="48">
        <v>213.94</v>
      </c>
      <c r="H6" s="48">
        <v>146.7</v>
      </c>
      <c r="I6" s="48">
        <v>7.69</v>
      </c>
      <c r="J6" s="48">
        <v>12.5</v>
      </c>
      <c r="K6" s="48">
        <v>1.22</v>
      </c>
      <c r="L6" s="48">
        <v>245.98000000000002</v>
      </c>
      <c r="M6" s="62">
        <f aca="true" t="shared" si="0" ref="M6:M69">SUM(C6:L6)</f>
        <v>4867.5</v>
      </c>
      <c r="N6" s="116"/>
    </row>
    <row r="7" spans="1:14" ht="15">
      <c r="A7" s="6">
        <v>3</v>
      </c>
      <c r="B7" s="6" t="s">
        <v>5</v>
      </c>
      <c r="C7" s="48">
        <v>6370.93</v>
      </c>
      <c r="D7" s="48">
        <v>7575.910000000001</v>
      </c>
      <c r="E7" s="48">
        <v>5622.22</v>
      </c>
      <c r="F7" s="48">
        <v>1601.5700000000004</v>
      </c>
      <c r="G7" s="48">
        <v>1937.41</v>
      </c>
      <c r="H7" s="48">
        <v>985.37</v>
      </c>
      <c r="I7" s="48">
        <v>285.84999999999997</v>
      </c>
      <c r="J7" s="48">
        <v>343.75</v>
      </c>
      <c r="K7" s="48">
        <v>111.40000000000002</v>
      </c>
      <c r="L7" s="48">
        <v>712.71</v>
      </c>
      <c r="M7" s="62">
        <f t="shared" si="0"/>
        <v>25547.12</v>
      </c>
      <c r="N7" s="116"/>
    </row>
    <row r="8" spans="1:14" ht="15">
      <c r="A8" s="6">
        <v>4</v>
      </c>
      <c r="B8" s="6" t="s">
        <v>6</v>
      </c>
      <c r="C8" s="48">
        <v>846.3499999999999</v>
      </c>
      <c r="D8" s="48">
        <v>892.44</v>
      </c>
      <c r="E8" s="48">
        <v>630.47</v>
      </c>
      <c r="F8" s="48">
        <v>266.89</v>
      </c>
      <c r="G8" s="48">
        <v>350.07</v>
      </c>
      <c r="H8" s="48">
        <v>245.02</v>
      </c>
      <c r="I8" s="48">
        <v>3.64</v>
      </c>
      <c r="J8" s="48">
        <v>35.08</v>
      </c>
      <c r="K8" s="48">
        <v>1.17</v>
      </c>
      <c r="L8" s="48">
        <v>120.98</v>
      </c>
      <c r="M8" s="62">
        <f t="shared" si="0"/>
        <v>3392.11</v>
      </c>
      <c r="N8" s="116"/>
    </row>
    <row r="9" spans="1:14" ht="15">
      <c r="A9" s="6">
        <v>5</v>
      </c>
      <c r="B9" s="6" t="s">
        <v>7</v>
      </c>
      <c r="C9" s="48">
        <v>16970.950000000008</v>
      </c>
      <c r="D9" s="48">
        <v>20057.52</v>
      </c>
      <c r="E9" s="48">
        <v>15685.7</v>
      </c>
      <c r="F9" s="48">
        <v>4709.96</v>
      </c>
      <c r="G9" s="48">
        <v>7128.02</v>
      </c>
      <c r="H9" s="48">
        <v>4667.65</v>
      </c>
      <c r="I9" s="48">
        <v>1260.8499999999997</v>
      </c>
      <c r="J9" s="48">
        <v>720.15</v>
      </c>
      <c r="K9" s="48">
        <v>152.98</v>
      </c>
      <c r="L9" s="48">
        <v>2104.85</v>
      </c>
      <c r="M9" s="62">
        <f t="shared" si="0"/>
        <v>73458.63</v>
      </c>
      <c r="N9" s="116"/>
    </row>
    <row r="10" spans="1:14" ht="15">
      <c r="A10" s="6">
        <v>6</v>
      </c>
      <c r="B10" s="6" t="s">
        <v>8</v>
      </c>
      <c r="C10" s="48">
        <v>57728.03000000003</v>
      </c>
      <c r="D10" s="48">
        <v>74547.34</v>
      </c>
      <c r="E10" s="48">
        <v>56478.87999999999</v>
      </c>
      <c r="F10" s="48">
        <v>11429.359999999997</v>
      </c>
      <c r="G10" s="48">
        <v>17826.74</v>
      </c>
      <c r="H10" s="48">
        <v>10405.599999999999</v>
      </c>
      <c r="I10" s="48">
        <v>19571.820000000003</v>
      </c>
      <c r="J10" s="48">
        <v>1834.23</v>
      </c>
      <c r="K10" s="48">
        <v>1047.73</v>
      </c>
      <c r="L10" s="48">
        <v>6369.8600000000015</v>
      </c>
      <c r="M10" s="62">
        <f t="shared" si="0"/>
        <v>257239.59000000003</v>
      </c>
      <c r="N10" s="116"/>
    </row>
    <row r="11" spans="1:14" ht="15">
      <c r="A11" s="6">
        <v>7</v>
      </c>
      <c r="B11" s="6" t="s">
        <v>9</v>
      </c>
      <c r="C11" s="48">
        <v>531.55</v>
      </c>
      <c r="D11" s="48">
        <v>590</v>
      </c>
      <c r="E11" s="48">
        <v>392.91999999999996</v>
      </c>
      <c r="F11" s="48">
        <v>200.51</v>
      </c>
      <c r="G11" s="48">
        <v>203.5</v>
      </c>
      <c r="H11" s="48">
        <v>137.85000000000002</v>
      </c>
      <c r="I11" s="48">
        <v>1.45</v>
      </c>
      <c r="J11" s="48">
        <v>27</v>
      </c>
      <c r="K11" s="48">
        <v>4.36</v>
      </c>
      <c r="L11" s="48">
        <v>81.9</v>
      </c>
      <c r="M11" s="62">
        <f t="shared" si="0"/>
        <v>2171.04</v>
      </c>
      <c r="N11" s="116"/>
    </row>
    <row r="12" spans="1:14" ht="15">
      <c r="A12" s="6">
        <v>8</v>
      </c>
      <c r="B12" s="6" t="s">
        <v>10</v>
      </c>
      <c r="C12" s="48">
        <v>3761.8</v>
      </c>
      <c r="D12" s="48">
        <v>4962.95</v>
      </c>
      <c r="E12" s="48">
        <v>4333.15</v>
      </c>
      <c r="F12" s="48">
        <v>881.02</v>
      </c>
      <c r="G12" s="48">
        <v>1321.87</v>
      </c>
      <c r="H12" s="48">
        <v>1173.2400000000002</v>
      </c>
      <c r="I12" s="48">
        <v>160.40000000000003</v>
      </c>
      <c r="J12" s="48">
        <v>154.83999999999997</v>
      </c>
      <c r="K12" s="48">
        <v>19.44</v>
      </c>
      <c r="L12" s="48">
        <v>684.1600000000001</v>
      </c>
      <c r="M12" s="62">
        <f t="shared" si="0"/>
        <v>17452.870000000003</v>
      </c>
      <c r="N12" s="116"/>
    </row>
    <row r="13" spans="1:14" ht="15">
      <c r="A13" s="6">
        <v>9</v>
      </c>
      <c r="B13" s="6" t="s">
        <v>11</v>
      </c>
      <c r="C13" s="48">
        <v>3747.1299999999997</v>
      </c>
      <c r="D13" s="48">
        <v>4647.5</v>
      </c>
      <c r="E13" s="48">
        <v>3312.4800000000005</v>
      </c>
      <c r="F13" s="48">
        <v>838.88</v>
      </c>
      <c r="G13" s="48">
        <v>1376.59</v>
      </c>
      <c r="H13" s="48">
        <v>879.8</v>
      </c>
      <c r="I13" s="48">
        <v>107.38000000000001</v>
      </c>
      <c r="J13" s="48">
        <v>151.22</v>
      </c>
      <c r="K13" s="48">
        <v>26.04</v>
      </c>
      <c r="L13" s="48">
        <v>789.3799999999999</v>
      </c>
      <c r="M13" s="62">
        <f t="shared" si="0"/>
        <v>15876.399999999998</v>
      </c>
      <c r="N13" s="116"/>
    </row>
    <row r="14" spans="1:14" ht="15">
      <c r="A14" s="6">
        <v>10</v>
      </c>
      <c r="B14" s="6" t="s">
        <v>12</v>
      </c>
      <c r="C14" s="48">
        <v>8114.669999999998</v>
      </c>
      <c r="D14" s="48">
        <v>10466.159999999998</v>
      </c>
      <c r="E14" s="48">
        <v>8409.73</v>
      </c>
      <c r="F14" s="48">
        <v>2579.22</v>
      </c>
      <c r="G14" s="48">
        <v>3168.99</v>
      </c>
      <c r="H14" s="48">
        <v>1712.75</v>
      </c>
      <c r="I14" s="48">
        <v>313.25</v>
      </c>
      <c r="J14" s="48">
        <v>208.18</v>
      </c>
      <c r="K14" s="48">
        <v>98.90000000000002</v>
      </c>
      <c r="L14" s="48">
        <v>927.78</v>
      </c>
      <c r="M14" s="62">
        <f t="shared" si="0"/>
        <v>35999.63</v>
      </c>
      <c r="N14" s="116"/>
    </row>
    <row r="15" spans="1:14" ht="15">
      <c r="A15" s="6">
        <v>11</v>
      </c>
      <c r="B15" s="6" t="s">
        <v>13</v>
      </c>
      <c r="C15" s="48">
        <v>8993.5</v>
      </c>
      <c r="D15" s="48">
        <v>10778.27</v>
      </c>
      <c r="E15" s="48">
        <v>8337.32</v>
      </c>
      <c r="F15" s="48">
        <v>2023.6599999999999</v>
      </c>
      <c r="G15" s="48">
        <v>3431.28</v>
      </c>
      <c r="H15" s="48">
        <v>2386.73</v>
      </c>
      <c r="I15" s="48">
        <v>4870.200000000001</v>
      </c>
      <c r="J15" s="48">
        <v>246.13</v>
      </c>
      <c r="K15" s="48">
        <v>135.27</v>
      </c>
      <c r="L15" s="48">
        <v>878.98</v>
      </c>
      <c r="M15" s="62">
        <f t="shared" si="0"/>
        <v>42081.340000000004</v>
      </c>
      <c r="N15" s="116"/>
    </row>
    <row r="16" spans="1:14" ht="15">
      <c r="A16" s="6">
        <v>12</v>
      </c>
      <c r="B16" s="6" t="s">
        <v>14</v>
      </c>
      <c r="C16" s="48">
        <v>2825.12</v>
      </c>
      <c r="D16" s="48">
        <v>3001.3300000000004</v>
      </c>
      <c r="E16" s="48">
        <v>1885.95</v>
      </c>
      <c r="F16" s="48">
        <v>723</v>
      </c>
      <c r="G16" s="48">
        <v>741.45</v>
      </c>
      <c r="H16" s="48">
        <v>452.49</v>
      </c>
      <c r="I16" s="48">
        <v>39.13</v>
      </c>
      <c r="J16" s="48">
        <v>35</v>
      </c>
      <c r="K16" s="48">
        <v>19.58</v>
      </c>
      <c r="L16" s="48">
        <v>320.68</v>
      </c>
      <c r="M16" s="62">
        <f t="shared" si="0"/>
        <v>10043.730000000001</v>
      </c>
      <c r="N16" s="116"/>
    </row>
    <row r="17" spans="1:14" ht="15">
      <c r="A17" s="6">
        <v>13</v>
      </c>
      <c r="B17" s="6" t="s">
        <v>71</v>
      </c>
      <c r="C17" s="48">
        <v>76490.38</v>
      </c>
      <c r="D17" s="48">
        <v>90871.27999999997</v>
      </c>
      <c r="E17" s="48">
        <v>64424.93999999998</v>
      </c>
      <c r="F17" s="48">
        <v>17291.310000000005</v>
      </c>
      <c r="G17" s="48">
        <v>32002.04</v>
      </c>
      <c r="H17" s="48">
        <v>24775.57</v>
      </c>
      <c r="I17" s="48">
        <v>27170.270000000008</v>
      </c>
      <c r="J17" s="48">
        <v>1551.93</v>
      </c>
      <c r="K17" s="48">
        <v>216.52</v>
      </c>
      <c r="L17" s="48">
        <v>10074.48</v>
      </c>
      <c r="M17" s="62">
        <f t="shared" si="0"/>
        <v>344868.72</v>
      </c>
      <c r="N17" s="116"/>
    </row>
    <row r="18" spans="1:14" ht="15">
      <c r="A18" s="6">
        <v>14</v>
      </c>
      <c r="B18" s="6" t="s">
        <v>72</v>
      </c>
      <c r="C18" s="48">
        <v>1069.6599999999999</v>
      </c>
      <c r="D18" s="48">
        <v>1358.97</v>
      </c>
      <c r="E18" s="48">
        <v>954.29</v>
      </c>
      <c r="F18" s="48">
        <v>307.32</v>
      </c>
      <c r="G18" s="48">
        <v>292.24</v>
      </c>
      <c r="H18" s="48">
        <v>373.86</v>
      </c>
      <c r="I18" s="48">
        <v>487.38</v>
      </c>
      <c r="J18" s="48">
        <v>5</v>
      </c>
      <c r="K18" s="48">
        <v>3.12</v>
      </c>
      <c r="L18" s="48">
        <v>180.84000000000003</v>
      </c>
      <c r="M18" s="62">
        <f t="shared" si="0"/>
        <v>5032.68</v>
      </c>
      <c r="N18" s="116"/>
    </row>
    <row r="19" spans="1:14" ht="15">
      <c r="A19" s="6">
        <v>15</v>
      </c>
      <c r="B19" s="6" t="s">
        <v>16</v>
      </c>
      <c r="C19" s="48">
        <v>565.5</v>
      </c>
      <c r="D19" s="48">
        <v>554</v>
      </c>
      <c r="E19" s="48">
        <v>421.09000000000003</v>
      </c>
      <c r="F19" s="48">
        <v>209.26999999999998</v>
      </c>
      <c r="G19" s="48">
        <v>159.94</v>
      </c>
      <c r="H19" s="48">
        <v>103.39</v>
      </c>
      <c r="I19" s="48">
        <v>0</v>
      </c>
      <c r="J19" s="48">
        <v>20</v>
      </c>
      <c r="K19" s="48">
        <v>3.49</v>
      </c>
      <c r="L19" s="48">
        <v>78.48</v>
      </c>
      <c r="M19" s="62">
        <f t="shared" si="0"/>
        <v>2115.1600000000003</v>
      </c>
      <c r="N19" s="116"/>
    </row>
    <row r="20" spans="1:14" ht="15">
      <c r="A20" s="6">
        <v>16</v>
      </c>
      <c r="B20" s="6" t="s">
        <v>17</v>
      </c>
      <c r="C20" s="48">
        <v>34540.770000000004</v>
      </c>
      <c r="D20" s="48">
        <v>35913.4</v>
      </c>
      <c r="E20" s="48">
        <v>25299.1</v>
      </c>
      <c r="F20" s="48">
        <v>6620.409999999999</v>
      </c>
      <c r="G20" s="48">
        <v>9940.600000000002</v>
      </c>
      <c r="H20" s="48">
        <v>5615.78</v>
      </c>
      <c r="I20" s="48">
        <v>2969.1199999999994</v>
      </c>
      <c r="J20" s="48">
        <v>894.25</v>
      </c>
      <c r="K20" s="48">
        <v>418.36</v>
      </c>
      <c r="L20" s="48">
        <v>2623.01</v>
      </c>
      <c r="M20" s="62">
        <f t="shared" si="0"/>
        <v>124834.80000000002</v>
      </c>
      <c r="N20" s="116"/>
    </row>
    <row r="21" spans="1:14" ht="15">
      <c r="A21" s="6">
        <v>17</v>
      </c>
      <c r="B21" s="6" t="s">
        <v>18</v>
      </c>
      <c r="C21" s="48">
        <v>10413.3</v>
      </c>
      <c r="D21" s="48">
        <v>11976.460000000001</v>
      </c>
      <c r="E21" s="48">
        <v>7919.800000000001</v>
      </c>
      <c r="F21" s="48">
        <v>2639.12</v>
      </c>
      <c r="G21" s="48">
        <v>3432.4499999999994</v>
      </c>
      <c r="H21" s="48">
        <v>2690.6900000000005</v>
      </c>
      <c r="I21" s="48">
        <v>244.06000000000003</v>
      </c>
      <c r="J21" s="48">
        <v>252.11</v>
      </c>
      <c r="K21" s="48">
        <v>145.54999999999998</v>
      </c>
      <c r="L21" s="48">
        <v>1354.62</v>
      </c>
      <c r="M21" s="62">
        <f t="shared" si="0"/>
        <v>41068.16000000001</v>
      </c>
      <c r="N21" s="116"/>
    </row>
    <row r="22" spans="1:14" ht="15">
      <c r="A22" s="6">
        <v>18</v>
      </c>
      <c r="B22" s="6" t="s">
        <v>19</v>
      </c>
      <c r="C22" s="48">
        <v>3183.5899999999997</v>
      </c>
      <c r="D22" s="48">
        <v>4009.78</v>
      </c>
      <c r="E22" s="48">
        <v>2577.05</v>
      </c>
      <c r="F22" s="48">
        <v>490.85</v>
      </c>
      <c r="G22" s="48">
        <v>819.5</v>
      </c>
      <c r="H22" s="48">
        <v>594.51</v>
      </c>
      <c r="I22" s="48">
        <v>323.62</v>
      </c>
      <c r="J22" s="48">
        <v>83.87</v>
      </c>
      <c r="K22" s="48">
        <v>27.77</v>
      </c>
      <c r="L22" s="48">
        <v>469.85</v>
      </c>
      <c r="M22" s="62">
        <f t="shared" si="0"/>
        <v>12580.390000000003</v>
      </c>
      <c r="N22" s="116"/>
    </row>
    <row r="23" spans="1:14" ht="15">
      <c r="A23" s="6">
        <v>19</v>
      </c>
      <c r="B23" s="6" t="s">
        <v>20</v>
      </c>
      <c r="C23" s="48">
        <v>365</v>
      </c>
      <c r="D23" s="48">
        <v>357.24</v>
      </c>
      <c r="E23" s="48">
        <v>191.25</v>
      </c>
      <c r="F23" s="48">
        <v>63.99</v>
      </c>
      <c r="G23" s="48">
        <v>93.5</v>
      </c>
      <c r="H23" s="48">
        <v>53.25</v>
      </c>
      <c r="I23" s="48">
        <v>0.17</v>
      </c>
      <c r="J23" s="48">
        <v>12.5</v>
      </c>
      <c r="K23" s="48">
        <v>2</v>
      </c>
      <c r="L23" s="48">
        <v>54.19</v>
      </c>
      <c r="M23" s="62">
        <f t="shared" si="0"/>
        <v>1193.0900000000001</v>
      </c>
      <c r="N23" s="116"/>
    </row>
    <row r="24" spans="1:14" ht="15">
      <c r="A24" s="6">
        <v>20</v>
      </c>
      <c r="B24" s="6" t="s">
        <v>21</v>
      </c>
      <c r="C24" s="48">
        <v>1692.8899999999999</v>
      </c>
      <c r="D24" s="48">
        <v>1771.87</v>
      </c>
      <c r="E24" s="48">
        <v>1116.59</v>
      </c>
      <c r="F24" s="48">
        <v>345.58</v>
      </c>
      <c r="G24" s="48">
        <v>352.44999999999993</v>
      </c>
      <c r="H24" s="48">
        <v>255.07</v>
      </c>
      <c r="I24" s="48">
        <v>272.19000000000005</v>
      </c>
      <c r="J24" s="48">
        <v>64</v>
      </c>
      <c r="K24" s="48">
        <v>12.47</v>
      </c>
      <c r="L24" s="48">
        <v>120.93999999999998</v>
      </c>
      <c r="M24" s="62">
        <f t="shared" si="0"/>
        <v>6004.049999999999</v>
      </c>
      <c r="N24" s="116"/>
    </row>
    <row r="25" spans="1:14" ht="15">
      <c r="A25" s="6">
        <v>21</v>
      </c>
      <c r="B25" s="6" t="s">
        <v>22</v>
      </c>
      <c r="C25" s="48">
        <v>606</v>
      </c>
      <c r="D25" s="48">
        <v>695.5</v>
      </c>
      <c r="E25" s="48">
        <v>427.87</v>
      </c>
      <c r="F25" s="48">
        <v>256.64</v>
      </c>
      <c r="G25" s="48">
        <v>353.12</v>
      </c>
      <c r="H25" s="48">
        <v>243.3</v>
      </c>
      <c r="I25" s="48">
        <v>18.33</v>
      </c>
      <c r="J25" s="48">
        <v>42.4</v>
      </c>
      <c r="K25" s="48">
        <v>6.63</v>
      </c>
      <c r="L25" s="48">
        <v>99.95</v>
      </c>
      <c r="M25" s="62">
        <f t="shared" si="0"/>
        <v>2749.74</v>
      </c>
      <c r="N25" s="116"/>
    </row>
    <row r="26" spans="1:14" ht="15">
      <c r="A26" s="6">
        <v>22</v>
      </c>
      <c r="B26" s="6" t="s">
        <v>23</v>
      </c>
      <c r="C26" s="48">
        <v>432.49</v>
      </c>
      <c r="D26" s="48">
        <v>451.77</v>
      </c>
      <c r="E26" s="48">
        <v>162.45</v>
      </c>
      <c r="F26" s="48">
        <v>77.05</v>
      </c>
      <c r="G26" s="48">
        <v>105</v>
      </c>
      <c r="H26" s="48">
        <v>40.089999999999996</v>
      </c>
      <c r="I26" s="48">
        <v>37.24</v>
      </c>
      <c r="J26" s="48">
        <v>1</v>
      </c>
      <c r="K26" s="48">
        <v>0.16</v>
      </c>
      <c r="L26" s="48">
        <v>47.82</v>
      </c>
      <c r="M26" s="62">
        <f t="shared" si="0"/>
        <v>1355.07</v>
      </c>
      <c r="N26" s="116"/>
    </row>
    <row r="27" spans="1:14" ht="15">
      <c r="A27" s="6">
        <v>23</v>
      </c>
      <c r="B27" s="6" t="s">
        <v>24</v>
      </c>
      <c r="C27" s="48">
        <v>502.5</v>
      </c>
      <c r="D27" s="48">
        <v>582.13</v>
      </c>
      <c r="E27" s="48">
        <v>456.43999999999994</v>
      </c>
      <c r="F27" s="48">
        <v>104.72999999999999</v>
      </c>
      <c r="G27" s="48">
        <v>197</v>
      </c>
      <c r="H27" s="48">
        <v>189.44</v>
      </c>
      <c r="I27" s="48">
        <v>2.6500000000000004</v>
      </c>
      <c r="J27" s="48">
        <v>17.12</v>
      </c>
      <c r="K27" s="48">
        <v>15.32</v>
      </c>
      <c r="L27" s="48">
        <v>55.2</v>
      </c>
      <c r="M27" s="62">
        <f t="shared" si="0"/>
        <v>2122.53</v>
      </c>
      <c r="N27" s="116"/>
    </row>
    <row r="28" spans="1:14" ht="15">
      <c r="A28" s="6">
        <v>24</v>
      </c>
      <c r="B28" s="6" t="s">
        <v>25</v>
      </c>
      <c r="C28" s="48">
        <v>510.31</v>
      </c>
      <c r="D28" s="48">
        <v>585.08</v>
      </c>
      <c r="E28" s="48">
        <v>408.21000000000004</v>
      </c>
      <c r="F28" s="48">
        <v>92.03000000000002</v>
      </c>
      <c r="G28" s="48">
        <v>74.75999999999999</v>
      </c>
      <c r="H28" s="48">
        <v>75.09</v>
      </c>
      <c r="I28" s="48">
        <v>46.37</v>
      </c>
      <c r="J28" s="48">
        <v>21.02</v>
      </c>
      <c r="K28" s="48">
        <v>14.620000000000001</v>
      </c>
      <c r="L28" s="48">
        <v>77.6</v>
      </c>
      <c r="M28" s="62">
        <f t="shared" si="0"/>
        <v>1905.0899999999997</v>
      </c>
      <c r="N28" s="116"/>
    </row>
    <row r="29" spans="1:14" ht="15">
      <c r="A29" s="6">
        <v>25</v>
      </c>
      <c r="B29" s="6" t="s">
        <v>26</v>
      </c>
      <c r="C29" s="48">
        <v>1350.3899999999999</v>
      </c>
      <c r="D29" s="48">
        <v>1435.12</v>
      </c>
      <c r="E29" s="48">
        <v>861.4199999999998</v>
      </c>
      <c r="F29" s="48">
        <v>246.87</v>
      </c>
      <c r="G29" s="48">
        <v>419.52</v>
      </c>
      <c r="H29" s="48">
        <v>334.56</v>
      </c>
      <c r="I29" s="48">
        <v>291.62000000000006</v>
      </c>
      <c r="J29" s="48">
        <v>12.9</v>
      </c>
      <c r="K29" s="48">
        <v>2.4000000000000004</v>
      </c>
      <c r="L29" s="48">
        <v>129.26</v>
      </c>
      <c r="M29" s="62">
        <f t="shared" si="0"/>
        <v>5084.0599999999995</v>
      </c>
      <c r="N29" s="116"/>
    </row>
    <row r="30" spans="1:14" ht="15">
      <c r="A30" s="6">
        <v>26</v>
      </c>
      <c r="B30" s="6" t="s">
        <v>27</v>
      </c>
      <c r="C30" s="48">
        <v>1848.5100000000002</v>
      </c>
      <c r="D30" s="48">
        <v>2079.12</v>
      </c>
      <c r="E30" s="48">
        <v>1447.05</v>
      </c>
      <c r="F30" s="48">
        <v>383.56</v>
      </c>
      <c r="G30" s="48">
        <v>498.60999999999996</v>
      </c>
      <c r="H30" s="48">
        <v>415.71000000000004</v>
      </c>
      <c r="I30" s="48">
        <v>300.35999999999996</v>
      </c>
      <c r="J30" s="48">
        <v>14</v>
      </c>
      <c r="K30" s="48">
        <v>6.2</v>
      </c>
      <c r="L30" s="48">
        <v>250.89000000000001</v>
      </c>
      <c r="M30" s="62">
        <f t="shared" si="0"/>
        <v>7244.01</v>
      </c>
      <c r="N30" s="116"/>
    </row>
    <row r="31" spans="1:14" ht="15">
      <c r="A31" s="6">
        <v>27</v>
      </c>
      <c r="B31" s="6" t="s">
        <v>28</v>
      </c>
      <c r="C31" s="48">
        <v>5755.130000000001</v>
      </c>
      <c r="D31" s="48">
        <v>6813.07</v>
      </c>
      <c r="E31" s="48">
        <v>4812.61</v>
      </c>
      <c r="F31" s="48">
        <v>1119.3999999999999</v>
      </c>
      <c r="G31" s="48">
        <v>1587.3600000000001</v>
      </c>
      <c r="H31" s="48">
        <v>1166.47</v>
      </c>
      <c r="I31" s="48">
        <v>482.56000000000006</v>
      </c>
      <c r="J31" s="48">
        <v>93.86</v>
      </c>
      <c r="K31" s="48">
        <v>39.129999999999995</v>
      </c>
      <c r="L31" s="48">
        <v>834.99</v>
      </c>
      <c r="M31" s="62">
        <f t="shared" si="0"/>
        <v>22704.58000000001</v>
      </c>
      <c r="N31" s="116"/>
    </row>
    <row r="32" spans="1:14" ht="15">
      <c r="A32" s="6">
        <v>28</v>
      </c>
      <c r="B32" s="6" t="s">
        <v>29</v>
      </c>
      <c r="C32" s="48">
        <v>3189.02</v>
      </c>
      <c r="D32" s="48">
        <v>3679.23</v>
      </c>
      <c r="E32" s="48">
        <v>2460.2200000000003</v>
      </c>
      <c r="F32" s="48">
        <v>483.27</v>
      </c>
      <c r="G32" s="48">
        <v>839.36</v>
      </c>
      <c r="H32" s="48">
        <v>588.05</v>
      </c>
      <c r="I32" s="48">
        <v>517.25</v>
      </c>
      <c r="J32" s="48">
        <v>162</v>
      </c>
      <c r="K32" s="48">
        <v>34.080000000000005</v>
      </c>
      <c r="L32" s="48">
        <v>380.58000000000004</v>
      </c>
      <c r="M32" s="62">
        <f t="shared" si="0"/>
        <v>12333.060000000001</v>
      </c>
      <c r="N32" s="116"/>
    </row>
    <row r="33" spans="1:14" ht="15">
      <c r="A33" s="6">
        <v>29</v>
      </c>
      <c r="B33" s="6" t="s">
        <v>30</v>
      </c>
      <c r="C33" s="48">
        <v>41380.8</v>
      </c>
      <c r="D33" s="48">
        <v>52929.020000000004</v>
      </c>
      <c r="E33" s="48">
        <v>37636.32999999998</v>
      </c>
      <c r="F33" s="48">
        <v>11403.099999999999</v>
      </c>
      <c r="G33" s="48">
        <v>16145</v>
      </c>
      <c r="H33" s="48">
        <v>6568.670000000002</v>
      </c>
      <c r="I33" s="48">
        <v>16288.949999999997</v>
      </c>
      <c r="J33" s="48">
        <v>1290.3999999999999</v>
      </c>
      <c r="K33" s="48">
        <v>385.47999999999996</v>
      </c>
      <c r="L33" s="48">
        <v>6772.68</v>
      </c>
      <c r="M33" s="62">
        <f t="shared" si="0"/>
        <v>190800.43</v>
      </c>
      <c r="N33" s="116"/>
    </row>
    <row r="34" spans="1:14" ht="15">
      <c r="A34" s="6">
        <v>30</v>
      </c>
      <c r="B34" s="6" t="s">
        <v>31</v>
      </c>
      <c r="C34" s="48">
        <v>885.63</v>
      </c>
      <c r="D34" s="48">
        <v>1128.59</v>
      </c>
      <c r="E34" s="48">
        <v>721.3800000000001</v>
      </c>
      <c r="F34" s="48">
        <v>174.03</v>
      </c>
      <c r="G34" s="48">
        <v>183.5</v>
      </c>
      <c r="H34" s="48">
        <v>124.50999999999999</v>
      </c>
      <c r="I34" s="48">
        <v>0.62</v>
      </c>
      <c r="J34" s="48">
        <v>4</v>
      </c>
      <c r="K34" s="48">
        <v>0.32</v>
      </c>
      <c r="L34" s="48">
        <v>130.79999999999998</v>
      </c>
      <c r="M34" s="62">
        <f t="shared" si="0"/>
        <v>3353.3800000000006</v>
      </c>
      <c r="N34" s="116"/>
    </row>
    <row r="35" spans="1:14" ht="15">
      <c r="A35" s="6">
        <v>31</v>
      </c>
      <c r="B35" s="6" t="s">
        <v>32</v>
      </c>
      <c r="C35" s="48">
        <v>4106.57</v>
      </c>
      <c r="D35" s="48">
        <v>5111.69</v>
      </c>
      <c r="E35" s="48">
        <v>3651.79</v>
      </c>
      <c r="F35" s="48">
        <v>745.85</v>
      </c>
      <c r="G35" s="48">
        <v>1327.9299999999998</v>
      </c>
      <c r="H35" s="48">
        <v>1050.77</v>
      </c>
      <c r="I35" s="48">
        <v>791.2999999999998</v>
      </c>
      <c r="J35" s="48">
        <v>87.64999999999999</v>
      </c>
      <c r="K35" s="48">
        <v>30.950000000000003</v>
      </c>
      <c r="L35" s="48">
        <v>576.6500000000001</v>
      </c>
      <c r="M35" s="62">
        <f t="shared" si="0"/>
        <v>17481.150000000005</v>
      </c>
      <c r="N35" s="116"/>
    </row>
    <row r="36" spans="1:14" ht="15">
      <c r="A36" s="6">
        <v>32</v>
      </c>
      <c r="B36" s="6" t="s">
        <v>33</v>
      </c>
      <c r="C36" s="48">
        <v>1877.88</v>
      </c>
      <c r="D36" s="48">
        <v>2135.87</v>
      </c>
      <c r="E36" s="48">
        <v>1366.2999999999997</v>
      </c>
      <c r="F36" s="48">
        <v>489.8</v>
      </c>
      <c r="G36" s="48">
        <v>479.24</v>
      </c>
      <c r="H36" s="48">
        <v>295.07</v>
      </c>
      <c r="I36" s="48">
        <v>40.75999999999999</v>
      </c>
      <c r="J36" s="48">
        <v>144</v>
      </c>
      <c r="K36" s="48">
        <v>4.68</v>
      </c>
      <c r="L36" s="48">
        <v>309.80000000000007</v>
      </c>
      <c r="M36" s="62">
        <f t="shared" si="0"/>
        <v>7143.4</v>
      </c>
      <c r="N36" s="116"/>
    </row>
    <row r="37" spans="1:14" ht="15">
      <c r="A37" s="6">
        <v>33</v>
      </c>
      <c r="B37" s="6" t="s">
        <v>34</v>
      </c>
      <c r="C37" s="48">
        <v>328.18</v>
      </c>
      <c r="D37" s="48">
        <v>303.55</v>
      </c>
      <c r="E37" s="48">
        <v>184.31</v>
      </c>
      <c r="F37" s="48">
        <v>124.02</v>
      </c>
      <c r="G37" s="48">
        <v>88.46</v>
      </c>
      <c r="H37" s="48">
        <v>67.46</v>
      </c>
      <c r="I37" s="48">
        <v>10.53</v>
      </c>
      <c r="J37" s="48">
        <v>3</v>
      </c>
      <c r="K37" s="48">
        <v>0.76</v>
      </c>
      <c r="L37" s="48">
        <v>35.87</v>
      </c>
      <c r="M37" s="62">
        <f t="shared" si="0"/>
        <v>1146.1399999999999</v>
      </c>
      <c r="N37" s="116"/>
    </row>
    <row r="38" spans="1:14" ht="15">
      <c r="A38" s="6">
        <v>34</v>
      </c>
      <c r="B38" s="6" t="s">
        <v>35</v>
      </c>
      <c r="C38" s="48">
        <v>322.13</v>
      </c>
      <c r="D38" s="48">
        <v>346.31</v>
      </c>
      <c r="E38" s="48">
        <v>175.73</v>
      </c>
      <c r="F38" s="48">
        <v>50.629999999999995</v>
      </c>
      <c r="G38" s="48">
        <v>58.5</v>
      </c>
      <c r="H38" s="48">
        <v>40.08</v>
      </c>
      <c r="I38" s="48">
        <v>27.64</v>
      </c>
      <c r="J38" s="48">
        <v>3.5</v>
      </c>
      <c r="K38" s="48">
        <v>0.31</v>
      </c>
      <c r="L38" s="48">
        <v>58.870000000000005</v>
      </c>
      <c r="M38" s="62">
        <f t="shared" si="0"/>
        <v>1083.6999999999998</v>
      </c>
      <c r="N38" s="116"/>
    </row>
    <row r="39" spans="1:14" ht="15">
      <c r="A39" s="6">
        <v>35</v>
      </c>
      <c r="B39" s="6" t="s">
        <v>36</v>
      </c>
      <c r="C39" s="48">
        <v>10156.710000000001</v>
      </c>
      <c r="D39" s="48">
        <v>11870.59</v>
      </c>
      <c r="E39" s="48">
        <v>7951.379999999999</v>
      </c>
      <c r="F39" s="48">
        <v>1911.5600000000002</v>
      </c>
      <c r="G39" s="48">
        <v>2586.02</v>
      </c>
      <c r="H39" s="48">
        <v>1852.49</v>
      </c>
      <c r="I39" s="48">
        <v>1590.9599999999998</v>
      </c>
      <c r="J39" s="48">
        <v>253.56</v>
      </c>
      <c r="K39" s="48">
        <v>33.05</v>
      </c>
      <c r="L39" s="48">
        <v>1471.3200000000002</v>
      </c>
      <c r="M39" s="62">
        <f t="shared" si="0"/>
        <v>39677.64</v>
      </c>
      <c r="N39" s="116"/>
    </row>
    <row r="40" spans="1:14" ht="15">
      <c r="A40" s="6">
        <v>36</v>
      </c>
      <c r="B40" s="6" t="s">
        <v>37</v>
      </c>
      <c r="C40" s="48">
        <v>19544.14</v>
      </c>
      <c r="D40" s="48">
        <v>21342.869999999995</v>
      </c>
      <c r="E40" s="48">
        <v>14157.949999999999</v>
      </c>
      <c r="F40" s="48">
        <v>4341.1900000000005</v>
      </c>
      <c r="G40" s="48">
        <v>6554.009999999999</v>
      </c>
      <c r="H40" s="48">
        <v>5068.959999999999</v>
      </c>
      <c r="I40" s="48">
        <v>5288.91</v>
      </c>
      <c r="J40" s="48">
        <v>690.5400000000001</v>
      </c>
      <c r="K40" s="48">
        <v>160.13000000000005</v>
      </c>
      <c r="L40" s="48">
        <v>1945.9</v>
      </c>
      <c r="M40" s="62">
        <f t="shared" si="0"/>
        <v>79094.59999999999</v>
      </c>
      <c r="N40" s="116"/>
    </row>
    <row r="41" spans="1:14" ht="15">
      <c r="A41" s="6">
        <v>37</v>
      </c>
      <c r="B41" s="6" t="s">
        <v>38</v>
      </c>
      <c r="C41" s="48">
        <v>8254.269999999999</v>
      </c>
      <c r="D41" s="48">
        <v>9231.939999999999</v>
      </c>
      <c r="E41" s="48">
        <v>6845.889999999999</v>
      </c>
      <c r="F41" s="48">
        <v>2492.04</v>
      </c>
      <c r="G41" s="48">
        <v>2607.63</v>
      </c>
      <c r="H41" s="48">
        <v>1610.3700000000001</v>
      </c>
      <c r="I41" s="48">
        <v>221.13</v>
      </c>
      <c r="J41" s="48">
        <v>312.99000000000007</v>
      </c>
      <c r="K41" s="48">
        <v>80.33000000000001</v>
      </c>
      <c r="L41" s="48">
        <v>738.1499999999999</v>
      </c>
      <c r="M41" s="62">
        <f t="shared" si="0"/>
        <v>32394.740000000005</v>
      </c>
      <c r="N41" s="116"/>
    </row>
    <row r="42" spans="1:14" ht="15">
      <c r="A42" s="6">
        <v>38</v>
      </c>
      <c r="B42" s="6" t="s">
        <v>39</v>
      </c>
      <c r="C42" s="48">
        <v>1449.3500000000001</v>
      </c>
      <c r="D42" s="48">
        <v>1577.71</v>
      </c>
      <c r="E42" s="48">
        <v>1070.6499999999999</v>
      </c>
      <c r="F42" s="48">
        <v>472.94000000000005</v>
      </c>
      <c r="G42" s="48">
        <v>788.1099999999999</v>
      </c>
      <c r="H42" s="48">
        <v>483.51</v>
      </c>
      <c r="I42" s="48">
        <v>117.78999999999999</v>
      </c>
      <c r="J42" s="48">
        <v>21.09</v>
      </c>
      <c r="K42" s="48">
        <v>3.6399999999999997</v>
      </c>
      <c r="L42" s="48">
        <v>173.36</v>
      </c>
      <c r="M42" s="62">
        <f t="shared" si="0"/>
        <v>6158.15</v>
      </c>
      <c r="N42" s="116"/>
    </row>
    <row r="43" spans="1:14" ht="15">
      <c r="A43" s="6">
        <v>39</v>
      </c>
      <c r="B43" s="6" t="s">
        <v>40</v>
      </c>
      <c r="C43" s="48">
        <v>394.03999999999996</v>
      </c>
      <c r="D43" s="48">
        <v>414.57</v>
      </c>
      <c r="E43" s="48">
        <v>245.77</v>
      </c>
      <c r="F43" s="48">
        <v>88.07</v>
      </c>
      <c r="G43" s="48">
        <v>98.28</v>
      </c>
      <c r="H43" s="48">
        <v>109.74000000000001</v>
      </c>
      <c r="I43" s="48">
        <v>0.13</v>
      </c>
      <c r="J43" s="48">
        <v>44.91</v>
      </c>
      <c r="K43" s="48">
        <v>2.8600000000000003</v>
      </c>
      <c r="L43" s="48">
        <v>67.69000000000001</v>
      </c>
      <c r="M43" s="62">
        <f t="shared" si="0"/>
        <v>1466.06</v>
      </c>
      <c r="N43" s="116"/>
    </row>
    <row r="44" spans="1:14" ht="15">
      <c r="A44" s="6">
        <v>40</v>
      </c>
      <c r="B44" s="6" t="s">
        <v>41</v>
      </c>
      <c r="C44" s="48">
        <v>663.71</v>
      </c>
      <c r="D44" s="48">
        <v>753.7900000000001</v>
      </c>
      <c r="E44" s="48">
        <v>521.32</v>
      </c>
      <c r="F44" s="48">
        <v>248.18</v>
      </c>
      <c r="G44" s="48">
        <v>225.19</v>
      </c>
      <c r="H44" s="48">
        <v>241.35</v>
      </c>
      <c r="I44" s="48">
        <v>3.91</v>
      </c>
      <c r="J44" s="48">
        <v>1</v>
      </c>
      <c r="K44" s="48">
        <v>0.66</v>
      </c>
      <c r="L44" s="48">
        <v>115.82</v>
      </c>
      <c r="M44" s="62">
        <f t="shared" si="0"/>
        <v>2774.93</v>
      </c>
      <c r="N44" s="116"/>
    </row>
    <row r="45" spans="1:14" ht="15">
      <c r="A45" s="6">
        <v>41</v>
      </c>
      <c r="B45" s="6" t="s">
        <v>42</v>
      </c>
      <c r="C45" s="48">
        <v>9731.11</v>
      </c>
      <c r="D45" s="48">
        <v>11200.830000000002</v>
      </c>
      <c r="E45" s="48">
        <v>7611.230000000001</v>
      </c>
      <c r="F45" s="48">
        <v>2649.3700000000003</v>
      </c>
      <c r="G45" s="48">
        <v>3689.6000000000004</v>
      </c>
      <c r="H45" s="48">
        <v>2716.1500000000005</v>
      </c>
      <c r="I45" s="48">
        <v>2842.9299999999994</v>
      </c>
      <c r="J45" s="48">
        <v>340.6600000000001</v>
      </c>
      <c r="K45" s="48">
        <v>44.15</v>
      </c>
      <c r="L45" s="48">
        <v>1246.02</v>
      </c>
      <c r="M45" s="62">
        <f t="shared" si="0"/>
        <v>42072.05000000001</v>
      </c>
      <c r="N45" s="116"/>
    </row>
    <row r="46" spans="1:14" ht="15">
      <c r="A46" s="6">
        <v>42</v>
      </c>
      <c r="B46" s="6" t="s">
        <v>43</v>
      </c>
      <c r="C46" s="48">
        <v>10301.110000000002</v>
      </c>
      <c r="D46" s="48">
        <v>12348.690000000002</v>
      </c>
      <c r="E46" s="48">
        <v>8259.33</v>
      </c>
      <c r="F46" s="48">
        <v>2305.4</v>
      </c>
      <c r="G46" s="48">
        <v>3183.2299999999996</v>
      </c>
      <c r="H46" s="48">
        <v>2454.6</v>
      </c>
      <c r="I46" s="48">
        <v>1256.91</v>
      </c>
      <c r="J46" s="48">
        <v>237.93</v>
      </c>
      <c r="K46" s="48">
        <v>22.37</v>
      </c>
      <c r="L46" s="48">
        <v>1618.1</v>
      </c>
      <c r="M46" s="62">
        <f t="shared" si="0"/>
        <v>41987.67000000001</v>
      </c>
      <c r="N46" s="116"/>
    </row>
    <row r="47" spans="1:14" ht="15">
      <c r="A47" s="6">
        <v>43</v>
      </c>
      <c r="B47" s="6" t="s">
        <v>44</v>
      </c>
      <c r="C47" s="48">
        <v>3511.84</v>
      </c>
      <c r="D47" s="48">
        <v>4738.71</v>
      </c>
      <c r="E47" s="48">
        <v>4167.77</v>
      </c>
      <c r="F47" s="48">
        <v>945.4399999999999</v>
      </c>
      <c r="G47" s="48">
        <v>1593.52</v>
      </c>
      <c r="H47" s="48">
        <v>727.5</v>
      </c>
      <c r="I47" s="48">
        <v>1168.61</v>
      </c>
      <c r="J47" s="48">
        <v>135.43</v>
      </c>
      <c r="K47" s="48">
        <v>103.81000000000002</v>
      </c>
      <c r="L47" s="48">
        <v>608.96</v>
      </c>
      <c r="M47" s="62">
        <f t="shared" si="0"/>
        <v>17701.59</v>
      </c>
      <c r="N47" s="116"/>
    </row>
    <row r="48" spans="1:14" ht="15">
      <c r="A48" s="6">
        <v>44</v>
      </c>
      <c r="B48" s="6" t="s">
        <v>45</v>
      </c>
      <c r="C48" s="48">
        <v>1739.5</v>
      </c>
      <c r="D48" s="48">
        <v>2115.3199999999997</v>
      </c>
      <c r="E48" s="48">
        <v>1672.6599999999999</v>
      </c>
      <c r="F48" s="48">
        <v>460.01</v>
      </c>
      <c r="G48" s="48">
        <v>794.89</v>
      </c>
      <c r="H48" s="48">
        <v>542.11</v>
      </c>
      <c r="I48" s="48">
        <v>414.03000000000003</v>
      </c>
      <c r="J48" s="48">
        <v>53.8</v>
      </c>
      <c r="K48" s="48">
        <v>11.42</v>
      </c>
      <c r="L48" s="48">
        <v>240.63</v>
      </c>
      <c r="M48" s="62">
        <f t="shared" si="0"/>
        <v>8044.37</v>
      </c>
      <c r="N48" s="116"/>
    </row>
    <row r="49" spans="1:14" ht="15">
      <c r="A49" s="6">
        <v>45</v>
      </c>
      <c r="B49" s="6" t="s">
        <v>46</v>
      </c>
      <c r="C49" s="48">
        <v>2720.2</v>
      </c>
      <c r="D49" s="48">
        <v>3429.77</v>
      </c>
      <c r="E49" s="48">
        <v>2435.1400000000003</v>
      </c>
      <c r="F49" s="48">
        <v>606.1</v>
      </c>
      <c r="G49" s="48">
        <v>760.65</v>
      </c>
      <c r="H49" s="48">
        <v>586.29</v>
      </c>
      <c r="I49" s="48">
        <v>64.77</v>
      </c>
      <c r="J49" s="48">
        <v>58.300000000000004</v>
      </c>
      <c r="K49" s="48">
        <v>14.7</v>
      </c>
      <c r="L49" s="48">
        <v>436.59000000000003</v>
      </c>
      <c r="M49" s="62">
        <f t="shared" si="0"/>
        <v>11112.510000000002</v>
      </c>
      <c r="N49" s="116"/>
    </row>
    <row r="50" spans="1:14" ht="15">
      <c r="A50" s="6">
        <v>46</v>
      </c>
      <c r="B50" s="6" t="s">
        <v>47</v>
      </c>
      <c r="C50" s="48">
        <v>7003.87</v>
      </c>
      <c r="D50" s="48">
        <v>8498.78</v>
      </c>
      <c r="E50" s="48">
        <v>6836.47</v>
      </c>
      <c r="F50" s="48">
        <v>1557.5900000000001</v>
      </c>
      <c r="G50" s="48">
        <v>2416.05</v>
      </c>
      <c r="H50" s="48">
        <v>1551.67</v>
      </c>
      <c r="I50" s="48">
        <v>549.5700000000002</v>
      </c>
      <c r="J50" s="48">
        <v>152.92000000000002</v>
      </c>
      <c r="K50" s="48">
        <v>133.79999999999998</v>
      </c>
      <c r="L50" s="48">
        <v>925.3000000000002</v>
      </c>
      <c r="M50" s="62">
        <f t="shared" si="0"/>
        <v>29626.019999999997</v>
      </c>
      <c r="N50" s="116"/>
    </row>
    <row r="51" spans="1:14" ht="15">
      <c r="A51" s="6">
        <v>47</v>
      </c>
      <c r="B51" s="6" t="s">
        <v>48</v>
      </c>
      <c r="C51" s="48">
        <v>1561.17</v>
      </c>
      <c r="D51" s="48">
        <v>1904.9499999999998</v>
      </c>
      <c r="E51" s="48">
        <v>1287.61</v>
      </c>
      <c r="F51" s="48">
        <v>437.13</v>
      </c>
      <c r="G51" s="48">
        <v>650.0899999999999</v>
      </c>
      <c r="H51" s="48">
        <v>509.33</v>
      </c>
      <c r="I51" s="48">
        <v>377.15</v>
      </c>
      <c r="J51" s="48">
        <v>36.26</v>
      </c>
      <c r="K51" s="48">
        <v>6.13</v>
      </c>
      <c r="L51" s="48">
        <v>247.81999999999994</v>
      </c>
      <c r="M51" s="62">
        <f t="shared" si="0"/>
        <v>7017.639999999999</v>
      </c>
      <c r="N51" s="116"/>
    </row>
    <row r="52" spans="1:14" ht="15">
      <c r="A52" s="6">
        <v>48</v>
      </c>
      <c r="B52" s="6" t="s">
        <v>49</v>
      </c>
      <c r="C52" s="48">
        <v>34474.46000000002</v>
      </c>
      <c r="D52" s="48">
        <v>42157.030000000006</v>
      </c>
      <c r="E52" s="48">
        <v>34193.77000000001</v>
      </c>
      <c r="F52" s="48">
        <v>6648.639999999999</v>
      </c>
      <c r="G52" s="48">
        <v>13900.530000000002</v>
      </c>
      <c r="H52" s="48">
        <v>9437.689999999999</v>
      </c>
      <c r="I52" s="48">
        <v>24927.329999999998</v>
      </c>
      <c r="J52" s="48">
        <v>2253.379999999999</v>
      </c>
      <c r="K52" s="48">
        <v>573.6300000000001</v>
      </c>
      <c r="L52" s="48">
        <v>2921.9800000000005</v>
      </c>
      <c r="M52" s="62">
        <f t="shared" si="0"/>
        <v>171488.44000000006</v>
      </c>
      <c r="N52" s="116"/>
    </row>
    <row r="53" spans="1:14" ht="15">
      <c r="A53" s="6">
        <v>49</v>
      </c>
      <c r="B53" s="6" t="s">
        <v>50</v>
      </c>
      <c r="C53" s="48">
        <v>10797.830000000002</v>
      </c>
      <c r="D53" s="48">
        <v>14486.379999999997</v>
      </c>
      <c r="E53" s="48">
        <v>10745.47</v>
      </c>
      <c r="F53" s="48">
        <v>2012.8600000000001</v>
      </c>
      <c r="G53" s="48">
        <v>3022.0899999999997</v>
      </c>
      <c r="H53" s="48">
        <v>1948.56</v>
      </c>
      <c r="I53" s="48">
        <v>6731.21</v>
      </c>
      <c r="J53" s="48">
        <v>824.5500000000001</v>
      </c>
      <c r="K53" s="48">
        <v>121.99</v>
      </c>
      <c r="L53" s="48">
        <v>1222.4699999999998</v>
      </c>
      <c r="M53" s="62">
        <f t="shared" si="0"/>
        <v>51913.409999999996</v>
      </c>
      <c r="N53" s="116"/>
    </row>
    <row r="54" spans="1:14" ht="15">
      <c r="A54" s="6">
        <v>50</v>
      </c>
      <c r="B54" s="6" t="s">
        <v>51</v>
      </c>
      <c r="C54" s="48">
        <v>33033.32000000001</v>
      </c>
      <c r="D54" s="48">
        <v>45411.21000000001</v>
      </c>
      <c r="E54" s="48">
        <v>37420.36</v>
      </c>
      <c r="F54" s="48">
        <v>10319.93</v>
      </c>
      <c r="G54" s="48">
        <v>14658.85</v>
      </c>
      <c r="H54" s="48">
        <v>6808.280000000001</v>
      </c>
      <c r="I54" s="48">
        <v>14776.290000000006</v>
      </c>
      <c r="J54" s="48">
        <v>1128.2</v>
      </c>
      <c r="K54" s="48">
        <v>372.58</v>
      </c>
      <c r="L54" s="48">
        <v>5331.3</v>
      </c>
      <c r="M54" s="62">
        <f t="shared" si="0"/>
        <v>169260.32</v>
      </c>
      <c r="N54" s="116"/>
    </row>
    <row r="55" spans="1:14" ht="15">
      <c r="A55" s="6">
        <v>51</v>
      </c>
      <c r="B55" s="6" t="s">
        <v>52</v>
      </c>
      <c r="C55" s="48">
        <v>16279.309999999998</v>
      </c>
      <c r="D55" s="48">
        <v>18817.079999999994</v>
      </c>
      <c r="E55" s="48">
        <v>13094.3</v>
      </c>
      <c r="F55" s="48">
        <v>3226.1400000000003</v>
      </c>
      <c r="G55" s="48">
        <v>5634.34</v>
      </c>
      <c r="H55" s="48">
        <v>4022.46</v>
      </c>
      <c r="I55" s="48">
        <v>2020.2300000000002</v>
      </c>
      <c r="J55" s="48">
        <v>533.9100000000001</v>
      </c>
      <c r="K55" s="48">
        <v>207.31</v>
      </c>
      <c r="L55" s="48">
        <v>1723.2800000000002</v>
      </c>
      <c r="M55" s="62">
        <f t="shared" si="0"/>
        <v>65558.35999999999</v>
      </c>
      <c r="N55" s="116"/>
    </row>
    <row r="56" spans="1:14" ht="15">
      <c r="A56" s="6">
        <v>52</v>
      </c>
      <c r="B56" s="6" t="s">
        <v>53</v>
      </c>
      <c r="C56" s="48">
        <v>23718.809999999998</v>
      </c>
      <c r="D56" s="48">
        <v>28484.300000000003</v>
      </c>
      <c r="E56" s="48">
        <v>25557.700000000004</v>
      </c>
      <c r="F56" s="48">
        <v>6667.450000000001</v>
      </c>
      <c r="G56" s="48">
        <v>10115.530000000002</v>
      </c>
      <c r="H56" s="48">
        <v>4765.660000000001</v>
      </c>
      <c r="I56" s="48">
        <v>3017.14</v>
      </c>
      <c r="J56" s="48">
        <v>1024.94</v>
      </c>
      <c r="K56" s="48">
        <v>324.96000000000004</v>
      </c>
      <c r="L56" s="48">
        <v>3544.0299999999997</v>
      </c>
      <c r="M56" s="62">
        <f t="shared" si="0"/>
        <v>107220.52</v>
      </c>
      <c r="N56" s="116"/>
    </row>
    <row r="57" spans="1:14" ht="15">
      <c r="A57" s="6">
        <v>53</v>
      </c>
      <c r="B57" s="6" t="s">
        <v>54</v>
      </c>
      <c r="C57" s="48">
        <v>24234.65</v>
      </c>
      <c r="D57" s="48">
        <v>26459.78</v>
      </c>
      <c r="E57" s="48">
        <v>16880.27</v>
      </c>
      <c r="F57" s="48">
        <v>3423.49</v>
      </c>
      <c r="G57" s="48">
        <v>6367.2</v>
      </c>
      <c r="H57" s="48">
        <v>5292.420000000001</v>
      </c>
      <c r="I57" s="48">
        <v>6564.460000000002</v>
      </c>
      <c r="J57" s="48">
        <v>336.18</v>
      </c>
      <c r="K57" s="48">
        <v>193.50000000000003</v>
      </c>
      <c r="L57" s="48">
        <v>3263.3099999999995</v>
      </c>
      <c r="M57" s="62">
        <f t="shared" si="0"/>
        <v>93015.26</v>
      </c>
      <c r="N57" s="116"/>
    </row>
    <row r="58" spans="1:14" ht="15">
      <c r="A58" s="6">
        <v>54</v>
      </c>
      <c r="B58" s="6" t="s">
        <v>55</v>
      </c>
      <c r="C58" s="48">
        <v>2867.9399999999996</v>
      </c>
      <c r="D58" s="48">
        <v>3313.9300000000003</v>
      </c>
      <c r="E58" s="48">
        <v>1899.6899999999998</v>
      </c>
      <c r="F58" s="48">
        <v>798.76</v>
      </c>
      <c r="G58" s="48">
        <v>1023.5</v>
      </c>
      <c r="H58" s="48">
        <v>649.32</v>
      </c>
      <c r="I58" s="48">
        <v>406.46999999999997</v>
      </c>
      <c r="J58" s="48">
        <v>60.769999999999996</v>
      </c>
      <c r="K58" s="48">
        <v>13.12</v>
      </c>
      <c r="L58" s="48">
        <v>372.98</v>
      </c>
      <c r="M58" s="62">
        <f t="shared" si="0"/>
        <v>11406.48</v>
      </c>
      <c r="N58" s="116"/>
    </row>
    <row r="59" spans="1:14" ht="15">
      <c r="A59" s="6">
        <v>55</v>
      </c>
      <c r="B59" s="6" t="s">
        <v>56</v>
      </c>
      <c r="C59" s="48">
        <v>6885.03</v>
      </c>
      <c r="D59" s="48">
        <v>8353.74</v>
      </c>
      <c r="E59" s="48">
        <v>6911.3099999999995</v>
      </c>
      <c r="F59" s="48">
        <v>1401.21</v>
      </c>
      <c r="G59" s="48">
        <v>2291.17</v>
      </c>
      <c r="H59" s="48">
        <v>955.8299999999999</v>
      </c>
      <c r="I59" s="48">
        <v>48.20000000000001</v>
      </c>
      <c r="J59" s="48">
        <v>241.94000000000005</v>
      </c>
      <c r="K59" s="48">
        <v>95.80000000000001</v>
      </c>
      <c r="L59" s="48">
        <v>552.96</v>
      </c>
      <c r="M59" s="62">
        <f t="shared" si="0"/>
        <v>27737.19</v>
      </c>
      <c r="N59" s="116"/>
    </row>
    <row r="60" spans="1:14" ht="15">
      <c r="A60" s="6">
        <v>56</v>
      </c>
      <c r="B60" s="6" t="s">
        <v>57</v>
      </c>
      <c r="C60" s="48">
        <v>10077.61</v>
      </c>
      <c r="D60" s="48">
        <v>12289.550000000001</v>
      </c>
      <c r="E60" s="48">
        <v>8002.51</v>
      </c>
      <c r="F60" s="48">
        <v>1617.3500000000001</v>
      </c>
      <c r="G60" s="48">
        <v>2526.5699999999997</v>
      </c>
      <c r="H60" s="48">
        <v>1707.0599999999997</v>
      </c>
      <c r="I60" s="48">
        <v>2293.42</v>
      </c>
      <c r="J60" s="48">
        <v>221.59999999999997</v>
      </c>
      <c r="K60" s="48">
        <v>46.47</v>
      </c>
      <c r="L60" s="48">
        <v>1120.35</v>
      </c>
      <c r="M60" s="62">
        <f t="shared" si="0"/>
        <v>39902.49</v>
      </c>
      <c r="N60" s="116"/>
    </row>
    <row r="61" spans="1:14" ht="15">
      <c r="A61" s="6">
        <v>57</v>
      </c>
      <c r="B61" s="6" t="s">
        <v>58</v>
      </c>
      <c r="C61" s="48">
        <v>6004.45</v>
      </c>
      <c r="D61" s="48">
        <v>7521.709999999999</v>
      </c>
      <c r="E61" s="48">
        <v>6120.35</v>
      </c>
      <c r="F61" s="48">
        <v>1535.9599999999996</v>
      </c>
      <c r="G61" s="48">
        <v>1942.2800000000002</v>
      </c>
      <c r="H61" s="48">
        <v>1016.89</v>
      </c>
      <c r="I61" s="48">
        <v>121.17999999999999</v>
      </c>
      <c r="J61" s="48">
        <v>120.83</v>
      </c>
      <c r="K61" s="48">
        <v>49.32999999999999</v>
      </c>
      <c r="L61" s="48">
        <v>695.3100000000001</v>
      </c>
      <c r="M61" s="62">
        <f t="shared" si="0"/>
        <v>25128.290000000005</v>
      </c>
      <c r="N61" s="116"/>
    </row>
    <row r="62" spans="1:14" ht="15">
      <c r="A62" s="6">
        <v>58</v>
      </c>
      <c r="B62" s="6" t="s">
        <v>59</v>
      </c>
      <c r="C62" s="48">
        <v>9193.949999999999</v>
      </c>
      <c r="D62" s="48">
        <v>10421.15</v>
      </c>
      <c r="E62" s="48">
        <v>8625.31</v>
      </c>
      <c r="F62" s="48">
        <v>2495.8</v>
      </c>
      <c r="G62" s="48">
        <v>4939.19</v>
      </c>
      <c r="H62" s="48">
        <v>2584.58</v>
      </c>
      <c r="I62" s="48">
        <v>1798.7</v>
      </c>
      <c r="J62" s="48">
        <v>454.50000000000006</v>
      </c>
      <c r="K62" s="48">
        <v>91.10000000000001</v>
      </c>
      <c r="L62" s="48">
        <v>1315.7000000000003</v>
      </c>
      <c r="M62" s="62">
        <f t="shared" si="0"/>
        <v>41919.97999999999</v>
      </c>
      <c r="N62" s="116"/>
    </row>
    <row r="63" spans="1:14" ht="15">
      <c r="A63" s="6">
        <v>59</v>
      </c>
      <c r="B63" s="6" t="s">
        <v>60</v>
      </c>
      <c r="C63" s="48">
        <v>14831.730000000005</v>
      </c>
      <c r="D63" s="48">
        <v>18849.49</v>
      </c>
      <c r="E63" s="48">
        <v>15244.7</v>
      </c>
      <c r="F63" s="48">
        <v>3168.2299999999996</v>
      </c>
      <c r="G63" s="48">
        <v>5605.870000000001</v>
      </c>
      <c r="H63" s="48">
        <v>3031.75</v>
      </c>
      <c r="I63" s="48">
        <v>2008.8500000000001</v>
      </c>
      <c r="J63" s="48">
        <v>373.84999999999997</v>
      </c>
      <c r="K63" s="48">
        <v>84.64000000000001</v>
      </c>
      <c r="L63" s="48">
        <v>1816.09</v>
      </c>
      <c r="M63" s="62">
        <f t="shared" si="0"/>
        <v>65015.200000000004</v>
      </c>
      <c r="N63" s="116"/>
    </row>
    <row r="64" spans="1:14" ht="15">
      <c r="A64" s="6">
        <v>60</v>
      </c>
      <c r="B64" s="6" t="s">
        <v>61</v>
      </c>
      <c r="C64" s="48">
        <v>1855.4300000000003</v>
      </c>
      <c r="D64" s="48">
        <v>2335.04</v>
      </c>
      <c r="E64" s="48">
        <v>1349.2700000000002</v>
      </c>
      <c r="F64" s="48">
        <v>360.84000000000003</v>
      </c>
      <c r="G64" s="48">
        <v>486.58</v>
      </c>
      <c r="H64" s="48">
        <v>364.93</v>
      </c>
      <c r="I64" s="48">
        <v>175.79000000000002</v>
      </c>
      <c r="J64" s="48">
        <v>42.72</v>
      </c>
      <c r="K64" s="48">
        <v>5.91</v>
      </c>
      <c r="L64" s="48">
        <v>296.82</v>
      </c>
      <c r="M64" s="62">
        <f t="shared" si="0"/>
        <v>7273.330000000001</v>
      </c>
      <c r="N64" s="116"/>
    </row>
    <row r="65" spans="1:14" ht="15">
      <c r="A65" s="6">
        <v>61</v>
      </c>
      <c r="B65" s="6" t="s">
        <v>62</v>
      </c>
      <c r="C65" s="48">
        <v>1595.79</v>
      </c>
      <c r="D65" s="48">
        <v>1879.14</v>
      </c>
      <c r="E65" s="48">
        <v>1192.2199999999998</v>
      </c>
      <c r="F65" s="48">
        <v>356.16999999999996</v>
      </c>
      <c r="G65" s="48">
        <v>321.59999999999997</v>
      </c>
      <c r="H65" s="48">
        <v>232.75999999999993</v>
      </c>
      <c r="I65" s="48">
        <v>113.12</v>
      </c>
      <c r="J65" s="48">
        <v>7.08</v>
      </c>
      <c r="K65" s="48">
        <v>1.2</v>
      </c>
      <c r="L65" s="48">
        <v>206.11999999999998</v>
      </c>
      <c r="M65" s="62">
        <f t="shared" si="0"/>
        <v>5905.2</v>
      </c>
      <c r="N65" s="116"/>
    </row>
    <row r="66" spans="1:14" ht="15">
      <c r="A66" s="6">
        <v>62</v>
      </c>
      <c r="B66" s="6" t="s">
        <v>63</v>
      </c>
      <c r="C66" s="48">
        <v>860.9300000000001</v>
      </c>
      <c r="D66" s="48">
        <v>909.16</v>
      </c>
      <c r="E66" s="48">
        <v>569.1500000000001</v>
      </c>
      <c r="F66" s="48">
        <v>229.43</v>
      </c>
      <c r="G66" s="48">
        <v>242.75</v>
      </c>
      <c r="H66" s="48">
        <v>160.56</v>
      </c>
      <c r="I66" s="48">
        <v>0</v>
      </c>
      <c r="J66" s="48">
        <v>27.67</v>
      </c>
      <c r="K66" s="48">
        <v>8.95</v>
      </c>
      <c r="L66" s="48">
        <v>47.699999999999996</v>
      </c>
      <c r="M66" s="62">
        <f t="shared" si="0"/>
        <v>3056.2999999999997</v>
      </c>
      <c r="N66" s="116"/>
    </row>
    <row r="67" spans="1:14" ht="15">
      <c r="A67" s="6">
        <v>63</v>
      </c>
      <c r="B67" s="6" t="s">
        <v>64</v>
      </c>
      <c r="C67" s="48">
        <v>601</v>
      </c>
      <c r="D67" s="48">
        <v>689.5300000000001</v>
      </c>
      <c r="E67" s="48">
        <v>406.92999999999995</v>
      </c>
      <c r="F67" s="48">
        <v>146.72</v>
      </c>
      <c r="G67" s="48">
        <v>171.01999999999998</v>
      </c>
      <c r="H67" s="48">
        <v>105.56</v>
      </c>
      <c r="I67" s="48">
        <v>0</v>
      </c>
      <c r="J67" s="48">
        <v>10.5</v>
      </c>
      <c r="K67" s="48">
        <v>3.08</v>
      </c>
      <c r="L67" s="48">
        <v>100.83999999999999</v>
      </c>
      <c r="M67" s="62">
        <f t="shared" si="0"/>
        <v>2235.1800000000003</v>
      </c>
      <c r="N67" s="116"/>
    </row>
    <row r="68" spans="1:14" ht="15">
      <c r="A68" s="6">
        <v>64</v>
      </c>
      <c r="B68" s="6" t="s">
        <v>65</v>
      </c>
      <c r="C68" s="48">
        <v>14884.8</v>
      </c>
      <c r="D68" s="48">
        <v>17926.980000000003</v>
      </c>
      <c r="E68" s="48">
        <v>13185.570000000002</v>
      </c>
      <c r="F68" s="48">
        <v>3177.46</v>
      </c>
      <c r="G68" s="48">
        <v>5767.210000000002</v>
      </c>
      <c r="H68" s="48">
        <v>4051.829999999999</v>
      </c>
      <c r="I68" s="48">
        <v>2428.4299999999994</v>
      </c>
      <c r="J68" s="48">
        <v>676.06</v>
      </c>
      <c r="K68" s="48">
        <v>182.69</v>
      </c>
      <c r="L68" s="48">
        <v>1865.4199999999996</v>
      </c>
      <c r="M68" s="62">
        <f t="shared" si="0"/>
        <v>64146.45</v>
      </c>
      <c r="N68" s="116"/>
    </row>
    <row r="69" spans="1:14" ht="15">
      <c r="A69" s="6">
        <v>65</v>
      </c>
      <c r="B69" s="6" t="s">
        <v>66</v>
      </c>
      <c r="C69" s="48">
        <v>1332</v>
      </c>
      <c r="D69" s="48">
        <v>1490</v>
      </c>
      <c r="E69" s="48">
        <v>851.8199999999999</v>
      </c>
      <c r="F69" s="48">
        <v>564.62</v>
      </c>
      <c r="G69" s="48">
        <v>387.8</v>
      </c>
      <c r="H69" s="48">
        <v>274.69</v>
      </c>
      <c r="I69" s="48">
        <v>5.84</v>
      </c>
      <c r="J69" s="48">
        <v>22.5</v>
      </c>
      <c r="K69" s="48">
        <v>16.54</v>
      </c>
      <c r="L69" s="48">
        <v>169.54</v>
      </c>
      <c r="M69" s="62">
        <f t="shared" si="0"/>
        <v>5115.349999999999</v>
      </c>
      <c r="N69" s="116"/>
    </row>
    <row r="70" spans="1:14" ht="15">
      <c r="A70" s="6">
        <v>66</v>
      </c>
      <c r="B70" s="6" t="s">
        <v>67</v>
      </c>
      <c r="C70" s="48">
        <v>1957.1200000000001</v>
      </c>
      <c r="D70" s="48">
        <v>2072.5299999999997</v>
      </c>
      <c r="E70" s="48">
        <v>1437.21</v>
      </c>
      <c r="F70" s="48">
        <v>311.13</v>
      </c>
      <c r="G70" s="48">
        <v>445.11</v>
      </c>
      <c r="H70" s="48">
        <v>318.44</v>
      </c>
      <c r="I70" s="48">
        <v>118.30000000000001</v>
      </c>
      <c r="J70" s="48">
        <v>3</v>
      </c>
      <c r="K70" s="48">
        <v>2.9000000000000004</v>
      </c>
      <c r="L70" s="48">
        <v>208.70999999999998</v>
      </c>
      <c r="M70" s="62">
        <f aca="true" t="shared" si="1" ref="M70:M79">SUM(C70:L70)</f>
        <v>6874.449999999999</v>
      </c>
      <c r="N70" s="116"/>
    </row>
    <row r="71" spans="1:14" ht="15">
      <c r="A71" s="6">
        <v>67</v>
      </c>
      <c r="B71" s="6" t="s">
        <v>68</v>
      </c>
      <c r="C71" s="48">
        <v>931</v>
      </c>
      <c r="D71" s="48">
        <v>1102</v>
      </c>
      <c r="E71" s="48">
        <v>825.38</v>
      </c>
      <c r="F71" s="48">
        <v>213.6</v>
      </c>
      <c r="G71" s="48">
        <v>256.24</v>
      </c>
      <c r="H71" s="48">
        <v>117.58000000000001</v>
      </c>
      <c r="I71" s="48">
        <v>0</v>
      </c>
      <c r="J71" s="48">
        <v>24</v>
      </c>
      <c r="K71" s="48">
        <v>6.839999999999999</v>
      </c>
      <c r="L71" s="48">
        <v>76.72999999999999</v>
      </c>
      <c r="M71" s="62">
        <f t="shared" si="1"/>
        <v>3553.3700000000003</v>
      </c>
      <c r="N71" s="116"/>
    </row>
    <row r="72" spans="1:14" ht="15">
      <c r="A72" s="6">
        <v>68</v>
      </c>
      <c r="B72" s="6" t="s">
        <v>223</v>
      </c>
      <c r="C72" s="48">
        <v>0</v>
      </c>
      <c r="D72" s="48">
        <v>46.18</v>
      </c>
      <c r="E72" s="48">
        <v>172.10999999999999</v>
      </c>
      <c r="F72" s="48">
        <v>0</v>
      </c>
      <c r="G72" s="48">
        <v>34.28</v>
      </c>
      <c r="H72" s="48">
        <v>178.06</v>
      </c>
      <c r="I72" s="48">
        <v>0</v>
      </c>
      <c r="J72" s="48">
        <v>0</v>
      </c>
      <c r="K72" s="48">
        <v>0</v>
      </c>
      <c r="L72" s="48">
        <v>39.99999999999999</v>
      </c>
      <c r="M72" s="62">
        <f t="shared" si="1"/>
        <v>470.63</v>
      </c>
      <c r="N72" s="116"/>
    </row>
    <row r="73" spans="1:14" ht="15">
      <c r="A73" s="6">
        <v>69</v>
      </c>
      <c r="B73" s="6" t="s">
        <v>105</v>
      </c>
      <c r="C73" s="48">
        <v>96</v>
      </c>
      <c r="D73" s="48">
        <v>137.5</v>
      </c>
      <c r="E73" s="48">
        <v>123.67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7.83</v>
      </c>
      <c r="M73" s="62">
        <f t="shared" si="1"/>
        <v>365</v>
      </c>
      <c r="N73" s="116"/>
    </row>
    <row r="74" spans="1:14" ht="15">
      <c r="A74" s="6">
        <v>70</v>
      </c>
      <c r="B74" s="6" t="s">
        <v>227</v>
      </c>
      <c r="C74" s="48">
        <v>189.57999999999998</v>
      </c>
      <c r="D74" s="48">
        <v>301</v>
      </c>
      <c r="E74" s="48">
        <v>61.84</v>
      </c>
      <c r="F74" s="48">
        <v>52.5</v>
      </c>
      <c r="G74" s="48">
        <v>30.5</v>
      </c>
      <c r="H74" s="48">
        <v>2</v>
      </c>
      <c r="I74" s="48">
        <v>0.42</v>
      </c>
      <c r="J74" s="48">
        <v>0</v>
      </c>
      <c r="K74" s="48">
        <v>0</v>
      </c>
      <c r="L74" s="48">
        <v>0</v>
      </c>
      <c r="M74" s="62">
        <f t="shared" si="1"/>
        <v>637.8399999999999</v>
      </c>
      <c r="N74" s="116"/>
    </row>
    <row r="75" spans="1:14" ht="15">
      <c r="A75" s="6">
        <v>71</v>
      </c>
      <c r="B75" s="6" t="s">
        <v>228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62">
        <f t="shared" si="1"/>
        <v>0</v>
      </c>
      <c r="N75" s="116"/>
    </row>
    <row r="76" spans="1:14" ht="15">
      <c r="A76" s="6">
        <v>72</v>
      </c>
      <c r="B76" s="6" t="s">
        <v>229</v>
      </c>
      <c r="C76" s="48">
        <v>333.81000000000006</v>
      </c>
      <c r="D76" s="48">
        <v>160.5</v>
      </c>
      <c r="E76" s="48">
        <v>0</v>
      </c>
      <c r="F76" s="48">
        <v>59.5</v>
      </c>
      <c r="G76" s="48">
        <v>43.5</v>
      </c>
      <c r="H76" s="48">
        <v>0</v>
      </c>
      <c r="I76" s="48">
        <v>9.64</v>
      </c>
      <c r="J76" s="48">
        <v>0.5</v>
      </c>
      <c r="K76" s="48">
        <v>0</v>
      </c>
      <c r="L76" s="48">
        <v>0</v>
      </c>
      <c r="M76" s="62">
        <f t="shared" si="1"/>
        <v>607.45</v>
      </c>
      <c r="N76" s="116"/>
    </row>
    <row r="77" spans="1:14" ht="15">
      <c r="A77" s="6">
        <v>73</v>
      </c>
      <c r="B77" s="6" t="s">
        <v>225</v>
      </c>
      <c r="C77" s="48">
        <v>273.5</v>
      </c>
      <c r="D77" s="48">
        <v>589.5</v>
      </c>
      <c r="E77" s="48">
        <v>493.05</v>
      </c>
      <c r="F77" s="48">
        <v>45.5</v>
      </c>
      <c r="G77" s="48">
        <v>81</v>
      </c>
      <c r="H77" s="48">
        <v>69.75</v>
      </c>
      <c r="I77" s="48">
        <v>13</v>
      </c>
      <c r="J77" s="48">
        <v>0</v>
      </c>
      <c r="K77" s="48">
        <v>0</v>
      </c>
      <c r="L77" s="48">
        <v>44.199999999999996</v>
      </c>
      <c r="M77" s="62">
        <f t="shared" si="1"/>
        <v>1609.5</v>
      </c>
      <c r="N77" s="116"/>
    </row>
    <row r="78" spans="1:14" ht="15">
      <c r="A78" s="6">
        <v>74</v>
      </c>
      <c r="B78" s="6" t="s">
        <v>106</v>
      </c>
      <c r="C78" s="48">
        <v>186</v>
      </c>
      <c r="D78" s="48">
        <v>290.51</v>
      </c>
      <c r="E78" s="48">
        <v>408.89</v>
      </c>
      <c r="F78" s="48">
        <v>30.5</v>
      </c>
      <c r="G78" s="48">
        <v>170.99</v>
      </c>
      <c r="H78" s="48">
        <v>69.33</v>
      </c>
      <c r="I78" s="48">
        <v>0</v>
      </c>
      <c r="J78" s="48">
        <v>0</v>
      </c>
      <c r="K78" s="48">
        <v>0</v>
      </c>
      <c r="L78" s="48">
        <v>0</v>
      </c>
      <c r="M78" s="62">
        <f t="shared" si="1"/>
        <v>1156.2199999999998</v>
      </c>
      <c r="N78" s="116"/>
    </row>
    <row r="79" spans="1:14" ht="15">
      <c r="A79" s="6">
        <v>75</v>
      </c>
      <c r="B79" s="6" t="s">
        <v>192</v>
      </c>
      <c r="C79" s="48">
        <v>0</v>
      </c>
      <c r="D79" s="48">
        <v>1303.6100000000001</v>
      </c>
      <c r="E79" s="48">
        <v>8382.91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62">
        <f t="shared" si="1"/>
        <v>9686.52</v>
      </c>
      <c r="N79" s="116"/>
    </row>
    <row r="80" spans="1:13" ht="15">
      <c r="A80" s="6">
        <v>99</v>
      </c>
      <c r="B80" s="58" t="s">
        <v>231</v>
      </c>
      <c r="C80" s="62">
        <f>ROUND(SUM(C5:C79),2)</f>
        <v>603566.3</v>
      </c>
      <c r="D80" s="62">
        <f aca="true" t="shared" si="2" ref="D80:L80">ROUND(SUM(D5:D79),2)</f>
        <v>727253.14</v>
      </c>
      <c r="E80" s="62">
        <f t="shared" si="2"/>
        <v>547304.95</v>
      </c>
      <c r="F80" s="62">
        <f t="shared" si="2"/>
        <v>138818.5</v>
      </c>
      <c r="G80" s="62">
        <f t="shared" si="2"/>
        <v>217567.99</v>
      </c>
      <c r="H80" s="62">
        <f t="shared" si="2"/>
        <v>137302.01</v>
      </c>
      <c r="I80" s="62">
        <f t="shared" si="2"/>
        <v>158749.75</v>
      </c>
      <c r="J80" s="62">
        <f t="shared" si="2"/>
        <v>19397.66</v>
      </c>
      <c r="K80" s="62">
        <f t="shared" si="2"/>
        <v>6034.58</v>
      </c>
      <c r="L80" s="62">
        <f t="shared" si="2"/>
        <v>75282.22</v>
      </c>
      <c r="M80" s="76">
        <f>SUM(M5:M79)</f>
        <v>2631277.100000001</v>
      </c>
    </row>
  </sheetData>
  <sheetProtection/>
  <printOptions horizontalCentered="1" verticalCentered="1"/>
  <pageMargins left="0.25" right="0.25" top="0.25" bottom="0.25" header="0.5" footer="0.5"/>
  <pageSetup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G48">
      <selection activeCell="A1" sqref="A1:M80"/>
    </sheetView>
  </sheetViews>
  <sheetFormatPr defaultColWidth="8.88671875" defaultRowHeight="15"/>
  <cols>
    <col min="1" max="1" width="3.4453125" style="0" bestFit="1" customWidth="1"/>
    <col min="3" max="13" width="11.88671875" style="0" customWidth="1"/>
  </cols>
  <sheetData>
    <row r="1" ht="15">
      <c r="A1" s="47" t="s">
        <v>232</v>
      </c>
    </row>
    <row r="2" ht="15">
      <c r="A2" s="88" t="str">
        <f>TEXT(Cover!A12,"mmmm d, yyyy")</f>
        <v>April 13, 2009</v>
      </c>
    </row>
    <row r="3" ht="15">
      <c r="A3" s="47" t="s">
        <v>258</v>
      </c>
    </row>
    <row r="4" spans="1:13" ht="15">
      <c r="A4" s="92" t="s">
        <v>191</v>
      </c>
      <c r="B4" s="93" t="s">
        <v>1</v>
      </c>
      <c r="C4" s="94" t="s">
        <v>212</v>
      </c>
      <c r="D4" s="94" t="s">
        <v>213</v>
      </c>
      <c r="E4" s="94" t="s">
        <v>214</v>
      </c>
      <c r="F4" s="94" t="s">
        <v>215</v>
      </c>
      <c r="G4" s="94" t="s">
        <v>216</v>
      </c>
      <c r="H4" s="94" t="s">
        <v>217</v>
      </c>
      <c r="I4" s="94" t="s">
        <v>218</v>
      </c>
      <c r="J4" s="94" t="s">
        <v>219</v>
      </c>
      <c r="K4" s="94" t="s">
        <v>220</v>
      </c>
      <c r="L4" s="94" t="s">
        <v>221</v>
      </c>
      <c r="M4" s="94" t="s">
        <v>2</v>
      </c>
    </row>
    <row r="5" spans="1:13" ht="15">
      <c r="A5" s="6">
        <v>1</v>
      </c>
      <c r="B5" s="6" t="s">
        <v>3</v>
      </c>
      <c r="C5" s="48">
        <v>6081.33</v>
      </c>
      <c r="D5" s="48">
        <v>6247.46</v>
      </c>
      <c r="E5" s="48">
        <v>5932.48</v>
      </c>
      <c r="F5" s="48">
        <v>1772.1299999999999</v>
      </c>
      <c r="G5" s="48">
        <v>3471.44</v>
      </c>
      <c r="H5" s="48">
        <v>1488.1999999999998</v>
      </c>
      <c r="I5" s="48">
        <v>383.83</v>
      </c>
      <c r="J5" s="48">
        <v>117.49000000000001</v>
      </c>
      <c r="K5" s="48">
        <v>19.36</v>
      </c>
      <c r="L5" s="48">
        <v>430.13</v>
      </c>
      <c r="M5" s="62">
        <f>ROUND(SUM(C5:L5),2)</f>
        <v>25943.85</v>
      </c>
    </row>
    <row r="6" spans="1:13" ht="15">
      <c r="A6" s="6">
        <v>2</v>
      </c>
      <c r="B6" s="6" t="s">
        <v>4</v>
      </c>
      <c r="C6" s="48">
        <v>1564.2699999999998</v>
      </c>
      <c r="D6" s="48">
        <v>1591.6399999999999</v>
      </c>
      <c r="E6" s="48">
        <v>913.53</v>
      </c>
      <c r="F6" s="48">
        <v>219.69000000000003</v>
      </c>
      <c r="G6" s="48">
        <v>206.97</v>
      </c>
      <c r="H6" s="48">
        <v>164.55</v>
      </c>
      <c r="I6" s="48">
        <v>3.2100000000000004</v>
      </c>
      <c r="J6" s="48">
        <v>9.63</v>
      </c>
      <c r="K6" s="48">
        <v>5.65</v>
      </c>
      <c r="L6" s="48">
        <v>278.49</v>
      </c>
      <c r="M6" s="62">
        <f aca="true" t="shared" si="0" ref="M6:M69">ROUND(SUM(C6:L6),2)</f>
        <v>4957.63</v>
      </c>
    </row>
    <row r="7" spans="1:13" ht="15">
      <c r="A7" s="6">
        <v>3</v>
      </c>
      <c r="B7" s="6" t="s">
        <v>5</v>
      </c>
      <c r="C7" s="48">
        <v>6418.4</v>
      </c>
      <c r="D7" s="48">
        <v>7495.890000000001</v>
      </c>
      <c r="E7" s="48">
        <v>5525.1900000000005</v>
      </c>
      <c r="F7" s="48">
        <v>1478.82</v>
      </c>
      <c r="G7" s="48">
        <v>1891.7200000000003</v>
      </c>
      <c r="H7" s="48">
        <v>919.62</v>
      </c>
      <c r="I7" s="48">
        <v>257.22</v>
      </c>
      <c r="J7" s="48">
        <v>350.98999999999995</v>
      </c>
      <c r="K7" s="48">
        <v>102.00000000000001</v>
      </c>
      <c r="L7" s="48">
        <v>695.86</v>
      </c>
      <c r="M7" s="62">
        <f t="shared" si="0"/>
        <v>25135.71</v>
      </c>
    </row>
    <row r="8" spans="1:13" ht="15">
      <c r="A8" s="6">
        <v>4</v>
      </c>
      <c r="B8" s="6" t="s">
        <v>6</v>
      </c>
      <c r="C8" s="48">
        <v>817.4399999999999</v>
      </c>
      <c r="D8" s="48">
        <v>865.8000000000001</v>
      </c>
      <c r="E8" s="48">
        <v>558.5600000000001</v>
      </c>
      <c r="F8" s="48">
        <v>227.84</v>
      </c>
      <c r="G8" s="48">
        <v>367.28999999999996</v>
      </c>
      <c r="H8" s="48">
        <v>233.39000000000001</v>
      </c>
      <c r="I8" s="48">
        <v>5.83</v>
      </c>
      <c r="J8" s="48">
        <v>29.619999999999997</v>
      </c>
      <c r="K8" s="48">
        <v>1.08</v>
      </c>
      <c r="L8" s="48">
        <v>136.89</v>
      </c>
      <c r="M8" s="62">
        <f t="shared" si="0"/>
        <v>3243.74</v>
      </c>
    </row>
    <row r="9" spans="1:13" ht="15">
      <c r="A9" s="6">
        <v>5</v>
      </c>
      <c r="B9" s="6" t="s">
        <v>7</v>
      </c>
      <c r="C9" s="48">
        <v>16495.96</v>
      </c>
      <c r="D9" s="48">
        <v>19740.649999999998</v>
      </c>
      <c r="E9" s="48">
        <v>15382.130000000001</v>
      </c>
      <c r="F9" s="48">
        <v>4860.88</v>
      </c>
      <c r="G9" s="48">
        <v>7087.29</v>
      </c>
      <c r="H9" s="48">
        <v>4558.99</v>
      </c>
      <c r="I9" s="48">
        <v>1205.1399999999999</v>
      </c>
      <c r="J9" s="48">
        <v>679.7499999999999</v>
      </c>
      <c r="K9" s="48">
        <v>151.02</v>
      </c>
      <c r="L9" s="48">
        <v>1916.24</v>
      </c>
      <c r="M9" s="62">
        <f t="shared" si="0"/>
        <v>72078.05</v>
      </c>
    </row>
    <row r="10" spans="1:13" ht="15">
      <c r="A10" s="6">
        <v>6</v>
      </c>
      <c r="B10" s="6" t="s">
        <v>8</v>
      </c>
      <c r="C10" s="48">
        <v>55981.72</v>
      </c>
      <c r="D10" s="48">
        <v>74780.63</v>
      </c>
      <c r="E10" s="48">
        <v>55995.26</v>
      </c>
      <c r="F10" s="48">
        <v>11698.17</v>
      </c>
      <c r="G10" s="48">
        <v>18315.850000000002</v>
      </c>
      <c r="H10" s="48">
        <v>10555.519999999999</v>
      </c>
      <c r="I10" s="48">
        <v>17879.100000000002</v>
      </c>
      <c r="J10" s="48">
        <v>1827.9399999999998</v>
      </c>
      <c r="K10" s="48">
        <v>1127.04</v>
      </c>
      <c r="L10" s="48">
        <v>6671.98</v>
      </c>
      <c r="M10" s="62">
        <f t="shared" si="0"/>
        <v>254833.21</v>
      </c>
    </row>
    <row r="11" spans="1:13" ht="15">
      <c r="A11" s="6">
        <v>7</v>
      </c>
      <c r="B11" s="6" t="s">
        <v>9</v>
      </c>
      <c r="C11" s="48">
        <v>546.64</v>
      </c>
      <c r="D11" s="48">
        <v>592.48</v>
      </c>
      <c r="E11" s="48">
        <v>370.92</v>
      </c>
      <c r="F11" s="48">
        <v>212.43</v>
      </c>
      <c r="G11" s="48">
        <v>220.55</v>
      </c>
      <c r="H11" s="48">
        <v>126.22000000000001</v>
      </c>
      <c r="I11" s="48">
        <v>6.35</v>
      </c>
      <c r="J11" s="48">
        <v>24.479999999999997</v>
      </c>
      <c r="K11" s="48">
        <v>3.4700000000000006</v>
      </c>
      <c r="L11" s="48">
        <v>83.34</v>
      </c>
      <c r="M11" s="62">
        <f t="shared" si="0"/>
        <v>2186.88</v>
      </c>
    </row>
    <row r="12" spans="1:13" ht="15">
      <c r="A12" s="6">
        <v>8</v>
      </c>
      <c r="B12" s="6" t="s">
        <v>10</v>
      </c>
      <c r="C12" s="48">
        <v>3598.3</v>
      </c>
      <c r="D12" s="48">
        <v>4962.51</v>
      </c>
      <c r="E12" s="48">
        <v>4181.63</v>
      </c>
      <c r="F12" s="48">
        <v>913.56</v>
      </c>
      <c r="G12" s="48">
        <v>1324.96</v>
      </c>
      <c r="H12" s="48">
        <v>1069.51</v>
      </c>
      <c r="I12" s="48">
        <v>156.46</v>
      </c>
      <c r="J12" s="48">
        <v>163.14000000000004</v>
      </c>
      <c r="K12" s="48">
        <v>16.86</v>
      </c>
      <c r="L12" s="48">
        <v>602.7</v>
      </c>
      <c r="M12" s="62">
        <f t="shared" si="0"/>
        <v>16989.63</v>
      </c>
    </row>
    <row r="13" spans="1:13" ht="15">
      <c r="A13" s="6">
        <v>9</v>
      </c>
      <c r="B13" s="6" t="s">
        <v>11</v>
      </c>
      <c r="C13" s="48">
        <v>3725.6200000000003</v>
      </c>
      <c r="D13" s="48">
        <v>4648.32</v>
      </c>
      <c r="E13" s="48">
        <v>3426.6</v>
      </c>
      <c r="F13" s="48">
        <v>800.01</v>
      </c>
      <c r="G13" s="48">
        <v>1349.1100000000001</v>
      </c>
      <c r="H13" s="48">
        <v>801.39</v>
      </c>
      <c r="I13" s="48">
        <v>102.66000000000001</v>
      </c>
      <c r="J13" s="48">
        <v>158.59999999999997</v>
      </c>
      <c r="K13" s="48">
        <v>26.05</v>
      </c>
      <c r="L13" s="48">
        <v>712.47</v>
      </c>
      <c r="M13" s="62">
        <f t="shared" si="0"/>
        <v>15750.83</v>
      </c>
    </row>
    <row r="14" spans="1:13" ht="15">
      <c r="A14" s="6">
        <v>10</v>
      </c>
      <c r="B14" s="6" t="s">
        <v>12</v>
      </c>
      <c r="C14" s="48">
        <v>7931.08</v>
      </c>
      <c r="D14" s="48">
        <v>10263.23</v>
      </c>
      <c r="E14" s="48">
        <v>8305.59</v>
      </c>
      <c r="F14" s="48">
        <v>2670.6800000000003</v>
      </c>
      <c r="G14" s="48">
        <v>3252.2499999999995</v>
      </c>
      <c r="H14" s="48">
        <v>1739.32</v>
      </c>
      <c r="I14" s="48">
        <v>355.23</v>
      </c>
      <c r="J14" s="48">
        <v>201.03</v>
      </c>
      <c r="K14" s="48">
        <v>102</v>
      </c>
      <c r="L14" s="48">
        <v>916.51</v>
      </c>
      <c r="M14" s="62">
        <f t="shared" si="0"/>
        <v>35736.92</v>
      </c>
    </row>
    <row r="15" spans="1:13" ht="15">
      <c r="A15" s="6">
        <v>11</v>
      </c>
      <c r="B15" s="6" t="s">
        <v>13</v>
      </c>
      <c r="C15" s="48">
        <v>8678.11</v>
      </c>
      <c r="D15" s="48">
        <v>10797.26</v>
      </c>
      <c r="E15" s="48">
        <v>8375.68</v>
      </c>
      <c r="F15" s="48">
        <v>1969</v>
      </c>
      <c r="G15" s="48">
        <v>3553.36</v>
      </c>
      <c r="H15" s="48">
        <v>2295.45</v>
      </c>
      <c r="I15" s="48">
        <v>5044.93</v>
      </c>
      <c r="J15" s="48">
        <v>217.14999999999998</v>
      </c>
      <c r="K15" s="48">
        <v>145.45000000000002</v>
      </c>
      <c r="L15" s="48">
        <v>759.9300000000001</v>
      </c>
      <c r="M15" s="62">
        <f t="shared" si="0"/>
        <v>41836.32</v>
      </c>
    </row>
    <row r="16" spans="1:13" ht="15">
      <c r="A16" s="6">
        <v>12</v>
      </c>
      <c r="B16" s="6" t="s">
        <v>14</v>
      </c>
      <c r="C16" s="48">
        <v>2772</v>
      </c>
      <c r="D16" s="48">
        <v>2990.79</v>
      </c>
      <c r="E16" s="48">
        <v>1874.94</v>
      </c>
      <c r="F16" s="48">
        <v>722.8399999999999</v>
      </c>
      <c r="G16" s="48">
        <v>752.23</v>
      </c>
      <c r="H16" s="48">
        <v>453.99</v>
      </c>
      <c r="I16" s="48">
        <v>50.18</v>
      </c>
      <c r="J16" s="48">
        <v>38.129999999999995</v>
      </c>
      <c r="K16" s="48">
        <v>17.569999999999997</v>
      </c>
      <c r="L16" s="48">
        <v>319.41</v>
      </c>
      <c r="M16" s="62">
        <f t="shared" si="0"/>
        <v>9992.08</v>
      </c>
    </row>
    <row r="17" spans="1:13" ht="15">
      <c r="A17" s="6">
        <v>13</v>
      </c>
      <c r="B17" s="6" t="s">
        <v>71</v>
      </c>
      <c r="C17" s="48">
        <v>70069.95999999999</v>
      </c>
      <c r="D17" s="48">
        <v>92102.52</v>
      </c>
      <c r="E17" s="48">
        <v>61618.47</v>
      </c>
      <c r="F17" s="48">
        <v>16913.19</v>
      </c>
      <c r="G17" s="48">
        <v>33209.8</v>
      </c>
      <c r="H17" s="48">
        <v>23605.319999999996</v>
      </c>
      <c r="I17" s="48">
        <v>31223.649999999998</v>
      </c>
      <c r="J17" s="48">
        <v>2810.8999999999996</v>
      </c>
      <c r="K17" s="48">
        <v>345.17</v>
      </c>
      <c r="L17" s="48">
        <v>9527.74</v>
      </c>
      <c r="M17" s="62">
        <f t="shared" si="0"/>
        <v>341426.72</v>
      </c>
    </row>
    <row r="18" spans="1:13" ht="15">
      <c r="A18" s="6">
        <v>14</v>
      </c>
      <c r="B18" s="6" t="s">
        <v>72</v>
      </c>
      <c r="C18" s="48">
        <v>1047.35</v>
      </c>
      <c r="D18" s="48">
        <v>1359.1699999999998</v>
      </c>
      <c r="E18" s="48">
        <v>957.3399999999999</v>
      </c>
      <c r="F18" s="48">
        <v>316.58</v>
      </c>
      <c r="G18" s="48">
        <v>287.90999999999997</v>
      </c>
      <c r="H18" s="48">
        <v>367.61</v>
      </c>
      <c r="I18" s="48">
        <v>427.88</v>
      </c>
      <c r="J18" s="48">
        <v>5.5</v>
      </c>
      <c r="K18" s="48">
        <v>4.95</v>
      </c>
      <c r="L18" s="48">
        <v>174.20999999999998</v>
      </c>
      <c r="M18" s="62">
        <f t="shared" si="0"/>
        <v>4948.5</v>
      </c>
    </row>
    <row r="19" spans="1:13" ht="15">
      <c r="A19" s="6">
        <v>15</v>
      </c>
      <c r="B19" s="6" t="s">
        <v>16</v>
      </c>
      <c r="C19" s="48">
        <v>529.38</v>
      </c>
      <c r="D19" s="48">
        <v>569.97</v>
      </c>
      <c r="E19" s="48">
        <v>375.73</v>
      </c>
      <c r="F19" s="48">
        <v>236.67000000000002</v>
      </c>
      <c r="G19" s="48">
        <v>170.07</v>
      </c>
      <c r="H19" s="48">
        <v>89.35</v>
      </c>
      <c r="I19" s="48">
        <v>0</v>
      </c>
      <c r="J19" s="48">
        <v>18.11</v>
      </c>
      <c r="K19" s="48">
        <v>3.3200000000000003</v>
      </c>
      <c r="L19" s="48">
        <v>70.72</v>
      </c>
      <c r="M19" s="62">
        <f t="shared" si="0"/>
        <v>2063.32</v>
      </c>
    </row>
    <row r="20" spans="1:13" ht="15">
      <c r="A20" s="6">
        <v>16</v>
      </c>
      <c r="B20" s="6" t="s">
        <v>17</v>
      </c>
      <c r="C20" s="48">
        <v>35210.55</v>
      </c>
      <c r="D20" s="48">
        <v>35976.75</v>
      </c>
      <c r="E20" s="48">
        <v>24715.79</v>
      </c>
      <c r="F20" s="48">
        <v>6356.370000000001</v>
      </c>
      <c r="G20" s="48">
        <v>9793.75</v>
      </c>
      <c r="H20" s="48">
        <v>5468.410000000001</v>
      </c>
      <c r="I20" s="48">
        <v>2709.6</v>
      </c>
      <c r="J20" s="48">
        <v>931.45</v>
      </c>
      <c r="K20" s="48">
        <v>364.75</v>
      </c>
      <c r="L20" s="48">
        <v>2408.5299999999997</v>
      </c>
      <c r="M20" s="62">
        <f t="shared" si="0"/>
        <v>123935.95</v>
      </c>
    </row>
    <row r="21" spans="1:13" ht="15">
      <c r="A21" s="6">
        <v>17</v>
      </c>
      <c r="B21" s="6" t="s">
        <v>18</v>
      </c>
      <c r="C21" s="48">
        <v>10139.56</v>
      </c>
      <c r="D21" s="48">
        <v>11800.900000000001</v>
      </c>
      <c r="E21" s="48">
        <v>7833.7300000000005</v>
      </c>
      <c r="F21" s="48">
        <v>2810.12</v>
      </c>
      <c r="G21" s="48">
        <v>3364.0000000000005</v>
      </c>
      <c r="H21" s="48">
        <v>2451.35</v>
      </c>
      <c r="I21" s="48">
        <v>237.72000000000003</v>
      </c>
      <c r="J21" s="48">
        <v>271.28</v>
      </c>
      <c r="K21" s="48">
        <v>148.16</v>
      </c>
      <c r="L21" s="48">
        <v>1175.45</v>
      </c>
      <c r="M21" s="62">
        <f t="shared" si="0"/>
        <v>40232.27</v>
      </c>
    </row>
    <row r="22" spans="1:13" ht="15">
      <c r="A22" s="6">
        <v>18</v>
      </c>
      <c r="B22" s="6" t="s">
        <v>19</v>
      </c>
      <c r="C22" s="48">
        <v>3270.6800000000003</v>
      </c>
      <c r="D22" s="48">
        <v>4076.68</v>
      </c>
      <c r="E22" s="48">
        <v>2650.17</v>
      </c>
      <c r="F22" s="48">
        <v>504.64</v>
      </c>
      <c r="G22" s="48">
        <v>863.64</v>
      </c>
      <c r="H22" s="48">
        <v>625.77</v>
      </c>
      <c r="I22" s="48">
        <v>230.84</v>
      </c>
      <c r="J22" s="48">
        <v>61.339999999999996</v>
      </c>
      <c r="K22" s="48">
        <v>25.609999999999996</v>
      </c>
      <c r="L22" s="48">
        <v>390.58</v>
      </c>
      <c r="M22" s="62">
        <f t="shared" si="0"/>
        <v>12699.95</v>
      </c>
    </row>
    <row r="23" spans="1:13" ht="15">
      <c r="A23" s="6">
        <v>19</v>
      </c>
      <c r="B23" s="6" t="s">
        <v>20</v>
      </c>
      <c r="C23" s="48">
        <v>362.26</v>
      </c>
      <c r="D23" s="48">
        <v>389.58000000000004</v>
      </c>
      <c r="E23" s="48">
        <v>191.43999999999997</v>
      </c>
      <c r="F23" s="48">
        <v>75.60000000000001</v>
      </c>
      <c r="G23" s="48">
        <v>88.14</v>
      </c>
      <c r="H23" s="48">
        <v>49.2</v>
      </c>
      <c r="I23" s="48">
        <v>5.77</v>
      </c>
      <c r="J23" s="48">
        <v>9.720000000000002</v>
      </c>
      <c r="K23" s="48">
        <v>1.08</v>
      </c>
      <c r="L23" s="48">
        <v>52.82</v>
      </c>
      <c r="M23" s="62">
        <f t="shared" si="0"/>
        <v>1225.61</v>
      </c>
    </row>
    <row r="24" spans="1:13" ht="15">
      <c r="A24" s="6">
        <v>20</v>
      </c>
      <c r="B24" s="6" t="s">
        <v>21</v>
      </c>
      <c r="C24" s="48">
        <v>1723.54</v>
      </c>
      <c r="D24" s="48">
        <v>1792.42</v>
      </c>
      <c r="E24" s="48">
        <v>1045.35</v>
      </c>
      <c r="F24" s="48">
        <v>333.86</v>
      </c>
      <c r="G24" s="48">
        <v>353.36</v>
      </c>
      <c r="H24" s="48">
        <v>232.18</v>
      </c>
      <c r="I24" s="48">
        <v>296.96000000000004</v>
      </c>
      <c r="J24" s="48">
        <v>54.879999999999995</v>
      </c>
      <c r="K24" s="48">
        <v>11.85</v>
      </c>
      <c r="L24" s="48">
        <v>144.16000000000003</v>
      </c>
      <c r="M24" s="62">
        <f t="shared" si="0"/>
        <v>5988.56</v>
      </c>
    </row>
    <row r="25" spans="1:13" ht="15">
      <c r="A25" s="6">
        <v>21</v>
      </c>
      <c r="B25" s="6" t="s">
        <v>22</v>
      </c>
      <c r="C25" s="48">
        <v>601.87</v>
      </c>
      <c r="D25" s="48">
        <v>648.01</v>
      </c>
      <c r="E25" s="48">
        <v>414.65</v>
      </c>
      <c r="F25" s="48">
        <v>231.18</v>
      </c>
      <c r="G25" s="48">
        <v>340.35</v>
      </c>
      <c r="H25" s="48">
        <v>243.23000000000002</v>
      </c>
      <c r="I25" s="48">
        <v>29.839999999999996</v>
      </c>
      <c r="J25" s="48">
        <v>39.410000000000004</v>
      </c>
      <c r="K25" s="48">
        <v>7.930000000000001</v>
      </c>
      <c r="L25" s="48">
        <v>100.95</v>
      </c>
      <c r="M25" s="62">
        <f t="shared" si="0"/>
        <v>2657.42</v>
      </c>
    </row>
    <row r="26" spans="1:13" ht="15">
      <c r="A26" s="6">
        <v>22</v>
      </c>
      <c r="B26" s="6" t="s">
        <v>23</v>
      </c>
      <c r="C26" s="48">
        <v>444.21000000000004</v>
      </c>
      <c r="D26" s="48">
        <v>465.54</v>
      </c>
      <c r="E26" s="48">
        <v>158.17000000000002</v>
      </c>
      <c r="F26" s="48">
        <v>76.06</v>
      </c>
      <c r="G26" s="48">
        <v>94.54000000000002</v>
      </c>
      <c r="H26" s="48">
        <v>54.059999999999995</v>
      </c>
      <c r="I26" s="48">
        <v>37.910000000000004</v>
      </c>
      <c r="J26" s="48">
        <v>0.96</v>
      </c>
      <c r="K26" s="48">
        <v>0</v>
      </c>
      <c r="L26" s="48">
        <v>42.88</v>
      </c>
      <c r="M26" s="62">
        <f t="shared" si="0"/>
        <v>1374.33</v>
      </c>
    </row>
    <row r="27" spans="1:13" ht="15">
      <c r="A27" s="6">
        <v>23</v>
      </c>
      <c r="B27" s="6" t="s">
        <v>24</v>
      </c>
      <c r="C27" s="48">
        <v>455.1</v>
      </c>
      <c r="D27" s="48">
        <v>579.19</v>
      </c>
      <c r="E27" s="48">
        <v>419.75</v>
      </c>
      <c r="F27" s="48">
        <v>97.83000000000001</v>
      </c>
      <c r="G27" s="48">
        <v>196.51000000000002</v>
      </c>
      <c r="H27" s="48">
        <v>184.15</v>
      </c>
      <c r="I27" s="48">
        <v>5.859999999999999</v>
      </c>
      <c r="J27" s="48">
        <v>23.28</v>
      </c>
      <c r="K27" s="48">
        <v>10.2</v>
      </c>
      <c r="L27" s="48">
        <v>61.33</v>
      </c>
      <c r="M27" s="62">
        <f t="shared" si="0"/>
        <v>2033.2</v>
      </c>
    </row>
    <row r="28" spans="1:13" ht="15">
      <c r="A28" s="6">
        <v>24</v>
      </c>
      <c r="B28" s="6" t="s">
        <v>25</v>
      </c>
      <c r="C28" s="48">
        <v>537.39</v>
      </c>
      <c r="D28" s="48">
        <v>597.86</v>
      </c>
      <c r="E28" s="48">
        <v>364.18</v>
      </c>
      <c r="F28" s="48">
        <v>81.71000000000001</v>
      </c>
      <c r="G28" s="48">
        <v>56.900000000000006</v>
      </c>
      <c r="H28" s="48">
        <v>59.269999999999996</v>
      </c>
      <c r="I28" s="48">
        <v>41.55</v>
      </c>
      <c r="J28" s="48">
        <v>16.87</v>
      </c>
      <c r="K28" s="48">
        <v>14.02</v>
      </c>
      <c r="L28" s="48">
        <v>66.02</v>
      </c>
      <c r="M28" s="62">
        <f t="shared" si="0"/>
        <v>1835.77</v>
      </c>
    </row>
    <row r="29" spans="1:13" ht="15">
      <c r="A29" s="6">
        <v>25</v>
      </c>
      <c r="B29" s="6" t="s">
        <v>26</v>
      </c>
      <c r="C29" s="48">
        <v>1416.3300000000002</v>
      </c>
      <c r="D29" s="48">
        <v>1518.2899999999997</v>
      </c>
      <c r="E29" s="48">
        <v>852.3299999999999</v>
      </c>
      <c r="F29" s="48">
        <v>267.03999999999996</v>
      </c>
      <c r="G29" s="48">
        <v>391.43000000000006</v>
      </c>
      <c r="H29" s="48">
        <v>298.26</v>
      </c>
      <c r="I29" s="48">
        <v>276.43</v>
      </c>
      <c r="J29" s="48">
        <v>16.39</v>
      </c>
      <c r="K29" s="48">
        <v>2.63</v>
      </c>
      <c r="L29" s="48">
        <v>115.81</v>
      </c>
      <c r="M29" s="62">
        <f t="shared" si="0"/>
        <v>5154.94</v>
      </c>
    </row>
    <row r="30" spans="1:13" ht="15">
      <c r="A30" s="6">
        <v>26</v>
      </c>
      <c r="B30" s="6" t="s">
        <v>27</v>
      </c>
      <c r="C30" s="48">
        <v>1740.6999999999998</v>
      </c>
      <c r="D30" s="48">
        <v>2071.17</v>
      </c>
      <c r="E30" s="48">
        <v>1311.35</v>
      </c>
      <c r="F30" s="48">
        <v>371.59</v>
      </c>
      <c r="G30" s="48">
        <v>487.39000000000004</v>
      </c>
      <c r="H30" s="48">
        <v>391.39000000000004</v>
      </c>
      <c r="I30" s="48">
        <v>293.98999999999995</v>
      </c>
      <c r="J30" s="48">
        <v>16.34</v>
      </c>
      <c r="K30" s="48">
        <v>5.470000000000001</v>
      </c>
      <c r="L30" s="48">
        <v>289</v>
      </c>
      <c r="M30" s="62">
        <f t="shared" si="0"/>
        <v>6978.39</v>
      </c>
    </row>
    <row r="31" spans="1:13" ht="15">
      <c r="A31" s="6">
        <v>27</v>
      </c>
      <c r="B31" s="6" t="s">
        <v>28</v>
      </c>
      <c r="C31" s="48">
        <v>5672.139999999999</v>
      </c>
      <c r="D31" s="48">
        <v>7082.05</v>
      </c>
      <c r="E31" s="48">
        <v>4661.05</v>
      </c>
      <c r="F31" s="48">
        <v>1068.8</v>
      </c>
      <c r="G31" s="48">
        <v>1421.1299999999997</v>
      </c>
      <c r="H31" s="48">
        <v>1072.51</v>
      </c>
      <c r="I31" s="48">
        <v>523.14</v>
      </c>
      <c r="J31" s="48">
        <v>111.49</v>
      </c>
      <c r="K31" s="48">
        <v>41.38</v>
      </c>
      <c r="L31" s="48">
        <v>874.97</v>
      </c>
      <c r="M31" s="62">
        <f t="shared" si="0"/>
        <v>22528.66</v>
      </c>
    </row>
    <row r="32" spans="1:13" ht="15">
      <c r="A32" s="6">
        <v>28</v>
      </c>
      <c r="B32" s="6" t="s">
        <v>29</v>
      </c>
      <c r="C32" s="48">
        <v>3094.37</v>
      </c>
      <c r="D32" s="48">
        <v>3754.1</v>
      </c>
      <c r="E32" s="48">
        <v>2413.94</v>
      </c>
      <c r="F32" s="48">
        <v>478.71000000000004</v>
      </c>
      <c r="G32" s="48">
        <v>822.37</v>
      </c>
      <c r="H32" s="48">
        <v>564.93</v>
      </c>
      <c r="I32" s="48">
        <v>534.5</v>
      </c>
      <c r="J32" s="48">
        <v>126.09</v>
      </c>
      <c r="K32" s="48">
        <v>33.34</v>
      </c>
      <c r="L32" s="48">
        <v>358.74</v>
      </c>
      <c r="M32" s="62">
        <f t="shared" si="0"/>
        <v>12181.09</v>
      </c>
    </row>
    <row r="33" spans="1:13" ht="15">
      <c r="A33" s="6">
        <v>29</v>
      </c>
      <c r="B33" s="6" t="s">
        <v>30</v>
      </c>
      <c r="C33" s="48">
        <v>40809.94</v>
      </c>
      <c r="D33" s="48">
        <v>52930</v>
      </c>
      <c r="E33" s="48">
        <v>37793.51</v>
      </c>
      <c r="F33" s="48">
        <v>11573.98</v>
      </c>
      <c r="G33" s="48">
        <v>16118.43</v>
      </c>
      <c r="H33" s="48">
        <v>6580.26</v>
      </c>
      <c r="I33" s="48">
        <v>15819.180000000002</v>
      </c>
      <c r="J33" s="48">
        <v>1174.65</v>
      </c>
      <c r="K33" s="48">
        <v>363.95000000000005</v>
      </c>
      <c r="L33" s="48">
        <v>6345.51</v>
      </c>
      <c r="M33" s="62">
        <f t="shared" si="0"/>
        <v>189509.41</v>
      </c>
    </row>
    <row r="34" spans="1:13" ht="15">
      <c r="A34" s="6">
        <v>30</v>
      </c>
      <c r="B34" s="6" t="s">
        <v>31</v>
      </c>
      <c r="C34" s="48">
        <v>896.6800000000001</v>
      </c>
      <c r="D34" s="48">
        <v>1076.75</v>
      </c>
      <c r="E34" s="48">
        <v>713.51</v>
      </c>
      <c r="F34" s="48">
        <v>186.69</v>
      </c>
      <c r="G34" s="48">
        <v>188.58</v>
      </c>
      <c r="H34" s="48">
        <v>123.44</v>
      </c>
      <c r="I34" s="48">
        <v>0.35</v>
      </c>
      <c r="J34" s="48">
        <v>10.32</v>
      </c>
      <c r="K34" s="48">
        <v>0</v>
      </c>
      <c r="L34" s="48">
        <v>130.07</v>
      </c>
      <c r="M34" s="62">
        <f t="shared" si="0"/>
        <v>3326.39</v>
      </c>
    </row>
    <row r="35" spans="1:13" ht="15">
      <c r="A35" s="6">
        <v>31</v>
      </c>
      <c r="B35" s="6" t="s">
        <v>32</v>
      </c>
      <c r="C35" s="48">
        <v>4018.15</v>
      </c>
      <c r="D35" s="48">
        <v>5167.17</v>
      </c>
      <c r="E35" s="48">
        <v>3529.8999999999996</v>
      </c>
      <c r="F35" s="48">
        <v>741.73</v>
      </c>
      <c r="G35" s="48">
        <v>1313.77</v>
      </c>
      <c r="H35" s="48">
        <v>1027.77</v>
      </c>
      <c r="I35" s="48">
        <v>753.2799999999999</v>
      </c>
      <c r="J35" s="48">
        <v>105.12</v>
      </c>
      <c r="K35" s="48">
        <v>37.7</v>
      </c>
      <c r="L35" s="48">
        <v>604.8</v>
      </c>
      <c r="M35" s="62">
        <f t="shared" si="0"/>
        <v>17299.39</v>
      </c>
    </row>
    <row r="36" spans="1:13" ht="15">
      <c r="A36" s="6">
        <v>32</v>
      </c>
      <c r="B36" s="6" t="s">
        <v>33</v>
      </c>
      <c r="C36" s="48">
        <v>1889.99</v>
      </c>
      <c r="D36" s="48">
        <v>2145.29</v>
      </c>
      <c r="E36" s="48">
        <v>1281.2299999999998</v>
      </c>
      <c r="F36" s="48">
        <v>497.97999999999996</v>
      </c>
      <c r="G36" s="48">
        <v>465.17</v>
      </c>
      <c r="H36" s="48">
        <v>315.54999999999995</v>
      </c>
      <c r="I36" s="48">
        <v>48.599999999999994</v>
      </c>
      <c r="J36" s="48">
        <v>129.62</v>
      </c>
      <c r="K36" s="48">
        <v>4.1499999999999995</v>
      </c>
      <c r="L36" s="48">
        <v>319.63</v>
      </c>
      <c r="M36" s="62">
        <f t="shared" si="0"/>
        <v>7097.21</v>
      </c>
    </row>
    <row r="37" spans="1:13" ht="15">
      <c r="A37" s="6">
        <v>33</v>
      </c>
      <c r="B37" s="6" t="s">
        <v>34</v>
      </c>
      <c r="C37" s="48">
        <v>321.09999999999997</v>
      </c>
      <c r="D37" s="48">
        <v>327.59</v>
      </c>
      <c r="E37" s="48">
        <v>142.06</v>
      </c>
      <c r="F37" s="48">
        <v>115.58000000000001</v>
      </c>
      <c r="G37" s="48">
        <v>65.55</v>
      </c>
      <c r="H37" s="48">
        <v>66</v>
      </c>
      <c r="I37" s="48">
        <v>17.99</v>
      </c>
      <c r="J37" s="48">
        <v>3.21</v>
      </c>
      <c r="K37" s="48">
        <v>0.34</v>
      </c>
      <c r="L37" s="48">
        <v>44.28</v>
      </c>
      <c r="M37" s="62">
        <f t="shared" si="0"/>
        <v>1103.7</v>
      </c>
    </row>
    <row r="38" spans="1:13" ht="15">
      <c r="A38" s="6">
        <v>34</v>
      </c>
      <c r="B38" s="6" t="s">
        <v>35</v>
      </c>
      <c r="C38" s="48">
        <v>308.45</v>
      </c>
      <c r="D38" s="48">
        <v>340.15999999999997</v>
      </c>
      <c r="E38" s="48">
        <v>189.07</v>
      </c>
      <c r="F38" s="48">
        <v>66.6</v>
      </c>
      <c r="G38" s="48">
        <v>60.13999999999999</v>
      </c>
      <c r="H38" s="48">
        <v>39.35</v>
      </c>
      <c r="I38" s="48">
        <v>41.08</v>
      </c>
      <c r="J38" s="48">
        <v>1.98</v>
      </c>
      <c r="K38" s="48">
        <v>0</v>
      </c>
      <c r="L38" s="48">
        <v>38.59</v>
      </c>
      <c r="M38" s="62">
        <f t="shared" si="0"/>
        <v>1085.42</v>
      </c>
    </row>
    <row r="39" spans="1:13" ht="15">
      <c r="A39" s="6">
        <v>35</v>
      </c>
      <c r="B39" s="6" t="s">
        <v>36</v>
      </c>
      <c r="C39" s="48">
        <v>10350.42</v>
      </c>
      <c r="D39" s="48">
        <v>12341.98</v>
      </c>
      <c r="E39" s="48">
        <v>8035.470000000001</v>
      </c>
      <c r="F39" s="48">
        <v>1758.97</v>
      </c>
      <c r="G39" s="48">
        <v>2675.8199999999997</v>
      </c>
      <c r="H39" s="48">
        <v>1770.3400000000001</v>
      </c>
      <c r="I39" s="48">
        <v>1453.51</v>
      </c>
      <c r="J39" s="48">
        <v>214.28999999999996</v>
      </c>
      <c r="K39" s="48">
        <v>32.959999999999994</v>
      </c>
      <c r="L39" s="48">
        <v>1556.83</v>
      </c>
      <c r="M39" s="62">
        <f t="shared" si="0"/>
        <v>40190.59</v>
      </c>
    </row>
    <row r="40" spans="1:13" ht="15">
      <c r="A40" s="6">
        <v>36</v>
      </c>
      <c r="B40" s="6" t="s">
        <v>37</v>
      </c>
      <c r="C40" s="48">
        <v>19176.5</v>
      </c>
      <c r="D40" s="48">
        <v>21469.440000000002</v>
      </c>
      <c r="E40" s="48">
        <v>14322.68</v>
      </c>
      <c r="F40" s="48">
        <v>4656.07</v>
      </c>
      <c r="G40" s="48">
        <v>6733.03</v>
      </c>
      <c r="H40" s="48">
        <v>4832.43</v>
      </c>
      <c r="I40" s="48">
        <v>4573.32</v>
      </c>
      <c r="J40" s="48">
        <v>685.9399999999999</v>
      </c>
      <c r="K40" s="48">
        <v>153.67</v>
      </c>
      <c r="L40" s="48">
        <v>1980.31</v>
      </c>
      <c r="M40" s="62">
        <f t="shared" si="0"/>
        <v>78583.39</v>
      </c>
    </row>
    <row r="41" spans="1:13" ht="15">
      <c r="A41" s="6">
        <v>37</v>
      </c>
      <c r="B41" s="6" t="s">
        <v>38</v>
      </c>
      <c r="C41" s="48">
        <v>8475.62</v>
      </c>
      <c r="D41" s="48">
        <v>9515.449999999999</v>
      </c>
      <c r="E41" s="48">
        <v>6827.2300000000005</v>
      </c>
      <c r="F41" s="48">
        <v>2393.88</v>
      </c>
      <c r="G41" s="48">
        <v>2434.17</v>
      </c>
      <c r="H41" s="48">
        <v>1473.07</v>
      </c>
      <c r="I41" s="48">
        <v>222.70000000000002</v>
      </c>
      <c r="J41" s="48">
        <v>320.31</v>
      </c>
      <c r="K41" s="48">
        <v>76.02000000000001</v>
      </c>
      <c r="L41" s="48">
        <v>714.51</v>
      </c>
      <c r="M41" s="62">
        <f t="shared" si="0"/>
        <v>32452.96</v>
      </c>
    </row>
    <row r="42" spans="1:13" ht="15">
      <c r="A42" s="6">
        <v>38</v>
      </c>
      <c r="B42" s="6" t="s">
        <v>39</v>
      </c>
      <c r="C42" s="48">
        <v>1389.94</v>
      </c>
      <c r="D42" s="48">
        <v>1555.1200000000001</v>
      </c>
      <c r="E42" s="48">
        <v>989.8300000000002</v>
      </c>
      <c r="F42" s="48">
        <v>503.31</v>
      </c>
      <c r="G42" s="48">
        <v>781.6</v>
      </c>
      <c r="H42" s="48">
        <v>475.66</v>
      </c>
      <c r="I42" s="48">
        <v>69.30999999999999</v>
      </c>
      <c r="J42" s="48">
        <v>17.8</v>
      </c>
      <c r="K42" s="48">
        <v>4.16</v>
      </c>
      <c r="L42" s="48">
        <v>155.97</v>
      </c>
      <c r="M42" s="62">
        <f t="shared" si="0"/>
        <v>5942.7</v>
      </c>
    </row>
    <row r="43" spans="1:13" ht="15">
      <c r="A43" s="6">
        <v>39</v>
      </c>
      <c r="B43" s="6" t="s">
        <v>40</v>
      </c>
      <c r="C43" s="48">
        <v>382.51</v>
      </c>
      <c r="D43" s="48">
        <v>411.12</v>
      </c>
      <c r="E43" s="48">
        <v>246.91000000000003</v>
      </c>
      <c r="F43" s="48">
        <v>77.08</v>
      </c>
      <c r="G43" s="48">
        <v>82.58000000000001</v>
      </c>
      <c r="H43" s="48">
        <v>107.01000000000002</v>
      </c>
      <c r="I43" s="48">
        <v>0.8800000000000001</v>
      </c>
      <c r="J43" s="48">
        <v>39.870000000000005</v>
      </c>
      <c r="K43" s="48">
        <v>4.88</v>
      </c>
      <c r="L43" s="48">
        <v>69.37</v>
      </c>
      <c r="M43" s="62">
        <f t="shared" si="0"/>
        <v>1422.21</v>
      </c>
    </row>
    <row r="44" spans="1:13" ht="15">
      <c r="A44" s="6">
        <v>40</v>
      </c>
      <c r="B44" s="6" t="s">
        <v>41</v>
      </c>
      <c r="C44" s="48">
        <v>649.11</v>
      </c>
      <c r="D44" s="48">
        <v>750.61</v>
      </c>
      <c r="E44" s="48">
        <v>514.35</v>
      </c>
      <c r="F44" s="48">
        <v>263.84000000000003</v>
      </c>
      <c r="G44" s="48">
        <v>238.05</v>
      </c>
      <c r="H44" s="48">
        <v>219.71</v>
      </c>
      <c r="I44" s="48">
        <v>2.9699999999999998</v>
      </c>
      <c r="J44" s="48">
        <v>1.05</v>
      </c>
      <c r="K44" s="48">
        <v>0</v>
      </c>
      <c r="L44" s="48">
        <v>102.41</v>
      </c>
      <c r="M44" s="62">
        <f t="shared" si="0"/>
        <v>2742.1</v>
      </c>
    </row>
    <row r="45" spans="1:13" ht="15">
      <c r="A45" s="6">
        <v>41</v>
      </c>
      <c r="B45" s="6" t="s">
        <v>42</v>
      </c>
      <c r="C45" s="48">
        <v>9498.93</v>
      </c>
      <c r="D45" s="48">
        <v>11440.82</v>
      </c>
      <c r="E45" s="48">
        <v>7635.25</v>
      </c>
      <c r="F45" s="48">
        <v>2765.0600000000004</v>
      </c>
      <c r="G45" s="48">
        <v>3825.37</v>
      </c>
      <c r="H45" s="48">
        <v>2656.5800000000004</v>
      </c>
      <c r="I45" s="48">
        <v>2692.9</v>
      </c>
      <c r="J45" s="48">
        <v>378.4699999999999</v>
      </c>
      <c r="K45" s="48">
        <v>48.23</v>
      </c>
      <c r="L45" s="48">
        <v>1136.8600000000001</v>
      </c>
      <c r="M45" s="62">
        <f t="shared" si="0"/>
        <v>42078.47</v>
      </c>
    </row>
    <row r="46" spans="1:13" ht="15">
      <c r="A46" s="6">
        <v>42</v>
      </c>
      <c r="B46" s="6" t="s">
        <v>43</v>
      </c>
      <c r="C46" s="48">
        <v>10069.77</v>
      </c>
      <c r="D46" s="48">
        <v>12502.91</v>
      </c>
      <c r="E46" s="48">
        <v>8309.1</v>
      </c>
      <c r="F46" s="48">
        <v>2219.1400000000003</v>
      </c>
      <c r="G46" s="48">
        <v>3336.59</v>
      </c>
      <c r="H46" s="48">
        <v>2418.37</v>
      </c>
      <c r="I46" s="48">
        <v>1205.6899999999998</v>
      </c>
      <c r="J46" s="48">
        <v>283.16999999999996</v>
      </c>
      <c r="K46" s="48">
        <v>19.6</v>
      </c>
      <c r="L46" s="48">
        <v>1639.34</v>
      </c>
      <c r="M46" s="62">
        <f t="shared" si="0"/>
        <v>42003.68</v>
      </c>
    </row>
    <row r="47" spans="1:13" ht="15">
      <c r="A47" s="6">
        <v>43</v>
      </c>
      <c r="B47" s="6" t="s">
        <v>44</v>
      </c>
      <c r="C47" s="48">
        <v>3388.08</v>
      </c>
      <c r="D47" s="48">
        <v>4757.84</v>
      </c>
      <c r="E47" s="48">
        <v>4158.51</v>
      </c>
      <c r="F47" s="48">
        <v>989.46</v>
      </c>
      <c r="G47" s="48">
        <v>1496.16</v>
      </c>
      <c r="H47" s="48">
        <v>745.96</v>
      </c>
      <c r="I47" s="48">
        <v>1160.52</v>
      </c>
      <c r="J47" s="48">
        <v>141.75</v>
      </c>
      <c r="K47" s="48">
        <v>108.92000000000002</v>
      </c>
      <c r="L47" s="48">
        <v>683.74</v>
      </c>
      <c r="M47" s="62">
        <f t="shared" si="0"/>
        <v>17630.94</v>
      </c>
    </row>
    <row r="48" spans="1:13" ht="15">
      <c r="A48" s="6">
        <v>44</v>
      </c>
      <c r="B48" s="6" t="s">
        <v>45</v>
      </c>
      <c r="C48" s="48">
        <v>1772.08</v>
      </c>
      <c r="D48" s="48">
        <v>2017.15</v>
      </c>
      <c r="E48" s="48">
        <v>1655.1200000000001</v>
      </c>
      <c r="F48" s="48">
        <v>471.44999999999993</v>
      </c>
      <c r="G48" s="48">
        <v>784.62</v>
      </c>
      <c r="H48" s="48">
        <v>553.56</v>
      </c>
      <c r="I48" s="48">
        <v>389.8</v>
      </c>
      <c r="J48" s="48">
        <v>51.18</v>
      </c>
      <c r="K48" s="48">
        <v>8.64</v>
      </c>
      <c r="L48" s="48">
        <v>215.9</v>
      </c>
      <c r="M48" s="62">
        <f t="shared" si="0"/>
        <v>7919.5</v>
      </c>
    </row>
    <row r="49" spans="1:13" ht="15">
      <c r="A49" s="6">
        <v>45</v>
      </c>
      <c r="B49" s="6" t="s">
        <v>46</v>
      </c>
      <c r="C49" s="48">
        <v>2677.16</v>
      </c>
      <c r="D49" s="48">
        <v>3547.3199999999997</v>
      </c>
      <c r="E49" s="48">
        <v>2379.91</v>
      </c>
      <c r="F49" s="48">
        <v>609.86</v>
      </c>
      <c r="G49" s="48">
        <v>738.54</v>
      </c>
      <c r="H49" s="48">
        <v>535.2</v>
      </c>
      <c r="I49" s="48">
        <v>54.71000000000001</v>
      </c>
      <c r="J49" s="48">
        <v>42.42000000000001</v>
      </c>
      <c r="K49" s="48">
        <v>14.989999999999998</v>
      </c>
      <c r="L49" s="48">
        <v>366.54999999999995</v>
      </c>
      <c r="M49" s="62">
        <f t="shared" si="0"/>
        <v>10966.66</v>
      </c>
    </row>
    <row r="50" spans="1:13" ht="15">
      <c r="A50" s="6">
        <v>46</v>
      </c>
      <c r="B50" s="6" t="s">
        <v>47</v>
      </c>
      <c r="C50" s="48">
        <v>7053.34</v>
      </c>
      <c r="D50" s="48">
        <v>8458.12</v>
      </c>
      <c r="E50" s="48">
        <v>6696.62</v>
      </c>
      <c r="F50" s="48">
        <v>1570.1200000000001</v>
      </c>
      <c r="G50" s="48">
        <v>2286.0699999999997</v>
      </c>
      <c r="H50" s="48">
        <v>1396.49</v>
      </c>
      <c r="I50" s="48">
        <v>432.90000000000003</v>
      </c>
      <c r="J50" s="48">
        <v>152.44</v>
      </c>
      <c r="K50" s="48">
        <v>109.43</v>
      </c>
      <c r="L50" s="48">
        <v>898.28</v>
      </c>
      <c r="M50" s="62">
        <f t="shared" si="0"/>
        <v>29053.81</v>
      </c>
    </row>
    <row r="51" spans="1:13" ht="15">
      <c r="A51" s="6">
        <v>47</v>
      </c>
      <c r="B51" s="6" t="s">
        <v>48</v>
      </c>
      <c r="C51" s="48">
        <v>1488.51</v>
      </c>
      <c r="D51" s="48">
        <v>1890.2800000000002</v>
      </c>
      <c r="E51" s="48">
        <v>1298.7800000000002</v>
      </c>
      <c r="F51" s="48">
        <v>462.39</v>
      </c>
      <c r="G51" s="48">
        <v>666.65</v>
      </c>
      <c r="H51" s="48">
        <v>510.47999999999996</v>
      </c>
      <c r="I51" s="48">
        <v>357.21000000000004</v>
      </c>
      <c r="J51" s="48">
        <v>35.25</v>
      </c>
      <c r="K51" s="48">
        <v>1.83</v>
      </c>
      <c r="L51" s="48">
        <v>230.79000000000002</v>
      </c>
      <c r="M51" s="62">
        <f t="shared" si="0"/>
        <v>6942.17</v>
      </c>
    </row>
    <row r="52" spans="1:13" ht="15">
      <c r="A52" s="6">
        <v>48</v>
      </c>
      <c r="B52" s="6" t="s">
        <v>49</v>
      </c>
      <c r="C52" s="48">
        <v>34122.34</v>
      </c>
      <c r="D52" s="48">
        <v>41624.689999999995</v>
      </c>
      <c r="E52" s="48">
        <v>33448.21</v>
      </c>
      <c r="F52" s="48">
        <v>6407.37</v>
      </c>
      <c r="G52" s="48">
        <v>13676.14</v>
      </c>
      <c r="H52" s="48">
        <v>9130.060000000001</v>
      </c>
      <c r="I52" s="48">
        <v>25200.899999999998</v>
      </c>
      <c r="J52" s="48">
        <v>2282.1700000000005</v>
      </c>
      <c r="K52" s="48">
        <v>600.5400000000001</v>
      </c>
      <c r="L52" s="48">
        <v>2917.02</v>
      </c>
      <c r="M52" s="62">
        <f t="shared" si="0"/>
        <v>169409.44</v>
      </c>
    </row>
    <row r="53" spans="1:13" ht="15">
      <c r="A53" s="6">
        <v>49</v>
      </c>
      <c r="B53" s="6" t="s">
        <v>50</v>
      </c>
      <c r="C53" s="48">
        <v>10252.11</v>
      </c>
      <c r="D53" s="48">
        <v>14660.27</v>
      </c>
      <c r="E53" s="48">
        <v>10852.779999999999</v>
      </c>
      <c r="F53" s="48">
        <v>2015.2</v>
      </c>
      <c r="G53" s="48">
        <v>3051.46</v>
      </c>
      <c r="H53" s="48">
        <v>2017.15</v>
      </c>
      <c r="I53" s="48">
        <v>6667.68</v>
      </c>
      <c r="J53" s="48">
        <v>652.22</v>
      </c>
      <c r="K53" s="48">
        <v>103.97</v>
      </c>
      <c r="L53" s="48">
        <v>998.87</v>
      </c>
      <c r="M53" s="62">
        <f t="shared" si="0"/>
        <v>51271.71</v>
      </c>
    </row>
    <row r="54" spans="1:13" ht="15">
      <c r="A54" s="6">
        <v>50</v>
      </c>
      <c r="B54" s="6" t="s">
        <v>51</v>
      </c>
      <c r="C54" s="48">
        <v>32798.49</v>
      </c>
      <c r="D54" s="48">
        <v>46485.899999999994</v>
      </c>
      <c r="E54" s="48">
        <v>37225.729999999996</v>
      </c>
      <c r="F54" s="48">
        <v>10755.759999999998</v>
      </c>
      <c r="G54" s="48">
        <v>14691.05</v>
      </c>
      <c r="H54" s="48">
        <v>6505.379999999999</v>
      </c>
      <c r="I54" s="48">
        <v>14039.53</v>
      </c>
      <c r="J54" s="48">
        <v>1095.23</v>
      </c>
      <c r="K54" s="48">
        <v>322.4</v>
      </c>
      <c r="L54" s="48">
        <v>5154.47</v>
      </c>
      <c r="M54" s="62">
        <f t="shared" si="0"/>
        <v>169073.94</v>
      </c>
    </row>
    <row r="55" spans="1:13" ht="15">
      <c r="A55" s="6">
        <v>51</v>
      </c>
      <c r="B55" s="6" t="s">
        <v>52</v>
      </c>
      <c r="C55" s="48">
        <v>16303.33</v>
      </c>
      <c r="D55" s="48">
        <v>19314.13</v>
      </c>
      <c r="E55" s="48">
        <v>13013.579999999998</v>
      </c>
      <c r="F55" s="48">
        <v>3134.84</v>
      </c>
      <c r="G55" s="48">
        <v>5805.49</v>
      </c>
      <c r="H55" s="48">
        <v>4002.34</v>
      </c>
      <c r="I55" s="48">
        <v>1827.1100000000004</v>
      </c>
      <c r="J55" s="48">
        <v>606.8299999999999</v>
      </c>
      <c r="K55" s="48">
        <v>251.26000000000005</v>
      </c>
      <c r="L55" s="48">
        <v>1662.13</v>
      </c>
      <c r="M55" s="62">
        <f t="shared" si="0"/>
        <v>65921.04</v>
      </c>
    </row>
    <row r="56" spans="1:13" ht="15">
      <c r="A56" s="6">
        <v>52</v>
      </c>
      <c r="B56" s="6" t="s">
        <v>53</v>
      </c>
      <c r="C56" s="48">
        <v>23304.67</v>
      </c>
      <c r="D56" s="48">
        <v>28392.670000000002</v>
      </c>
      <c r="E56" s="48">
        <v>25223.77</v>
      </c>
      <c r="F56" s="48">
        <v>6314.85</v>
      </c>
      <c r="G56" s="48">
        <v>10057.810000000001</v>
      </c>
      <c r="H56" s="48">
        <v>4372.76</v>
      </c>
      <c r="I56" s="48">
        <v>3033.1400000000003</v>
      </c>
      <c r="J56" s="48">
        <v>927.06</v>
      </c>
      <c r="K56" s="48">
        <v>313.28</v>
      </c>
      <c r="L56" s="48">
        <v>3187.8900000000003</v>
      </c>
      <c r="M56" s="62">
        <f t="shared" si="0"/>
        <v>105127.9</v>
      </c>
    </row>
    <row r="57" spans="1:13" ht="15">
      <c r="A57" s="6">
        <v>53</v>
      </c>
      <c r="B57" s="6" t="s">
        <v>54</v>
      </c>
      <c r="C57" s="48">
        <v>24098.309999999998</v>
      </c>
      <c r="D57" s="48">
        <v>27172.249999999993</v>
      </c>
      <c r="E57" s="48">
        <v>16958.37</v>
      </c>
      <c r="F57" s="48">
        <v>3443.43</v>
      </c>
      <c r="G57" s="48">
        <v>6257.99</v>
      </c>
      <c r="H57" s="48">
        <v>5052.8</v>
      </c>
      <c r="I57" s="48">
        <v>6588.9800000000005</v>
      </c>
      <c r="J57" s="48">
        <v>286.6500000000001</v>
      </c>
      <c r="K57" s="48">
        <v>206.45999999999998</v>
      </c>
      <c r="L57" s="48">
        <v>3188.54</v>
      </c>
      <c r="M57" s="62">
        <f t="shared" si="0"/>
        <v>93253.78</v>
      </c>
    </row>
    <row r="58" spans="1:13" ht="15">
      <c r="A58" s="6">
        <v>54</v>
      </c>
      <c r="B58" s="6" t="s">
        <v>55</v>
      </c>
      <c r="C58" s="48">
        <v>2841.08</v>
      </c>
      <c r="D58" s="48">
        <v>3225.94</v>
      </c>
      <c r="E58" s="48">
        <v>1812.95</v>
      </c>
      <c r="F58" s="48">
        <v>771.29</v>
      </c>
      <c r="G58" s="48">
        <v>999.98</v>
      </c>
      <c r="H58" s="48">
        <v>652.44</v>
      </c>
      <c r="I58" s="48">
        <v>457.2700000000001</v>
      </c>
      <c r="J58" s="48">
        <v>56.87000000000001</v>
      </c>
      <c r="K58" s="48">
        <v>11.329999999999998</v>
      </c>
      <c r="L58" s="48">
        <v>368.22</v>
      </c>
      <c r="M58" s="62">
        <f t="shared" si="0"/>
        <v>11197.37</v>
      </c>
    </row>
    <row r="59" spans="1:13" ht="15">
      <c r="A59" s="6">
        <v>55</v>
      </c>
      <c r="B59" s="6" t="s">
        <v>56</v>
      </c>
      <c r="C59" s="48">
        <v>6858.05</v>
      </c>
      <c r="D59" s="48">
        <v>8689.91</v>
      </c>
      <c r="E59" s="48">
        <v>7140.13</v>
      </c>
      <c r="F59" s="48">
        <v>1609.4699999999998</v>
      </c>
      <c r="G59" s="48">
        <v>2508.24</v>
      </c>
      <c r="H59" s="48">
        <v>1019.2800000000001</v>
      </c>
      <c r="I59" s="48">
        <v>51.379999999999995</v>
      </c>
      <c r="J59" s="48">
        <v>205.85000000000002</v>
      </c>
      <c r="K59" s="48">
        <v>70.28000000000002</v>
      </c>
      <c r="L59" s="48">
        <v>656.35</v>
      </c>
      <c r="M59" s="62">
        <f t="shared" si="0"/>
        <v>28808.94</v>
      </c>
    </row>
    <row r="60" spans="1:13" ht="15">
      <c r="A60" s="6">
        <v>56</v>
      </c>
      <c r="B60" s="6" t="s">
        <v>57</v>
      </c>
      <c r="C60" s="48">
        <v>9380.67</v>
      </c>
      <c r="D60" s="48">
        <v>11587.91</v>
      </c>
      <c r="E60" s="48">
        <v>8090.48</v>
      </c>
      <c r="F60" s="48">
        <v>1493.05</v>
      </c>
      <c r="G60" s="48">
        <v>2412.95</v>
      </c>
      <c r="H60" s="48">
        <v>1524.49</v>
      </c>
      <c r="I60" s="48">
        <v>2358.330000000001</v>
      </c>
      <c r="J60" s="48">
        <v>182.64</v>
      </c>
      <c r="K60" s="48">
        <v>31.18</v>
      </c>
      <c r="L60" s="48">
        <v>1215.79</v>
      </c>
      <c r="M60" s="62">
        <f t="shared" si="0"/>
        <v>38277.49</v>
      </c>
    </row>
    <row r="61" spans="1:13" ht="15">
      <c r="A61" s="6">
        <v>57</v>
      </c>
      <c r="B61" s="6" t="s">
        <v>58</v>
      </c>
      <c r="C61" s="48">
        <v>5795.96</v>
      </c>
      <c r="D61" s="48">
        <v>7536.26</v>
      </c>
      <c r="E61" s="48">
        <v>6055.73</v>
      </c>
      <c r="F61" s="48">
        <v>1529.76</v>
      </c>
      <c r="G61" s="48">
        <v>2010.1599999999996</v>
      </c>
      <c r="H61" s="48">
        <v>946.01</v>
      </c>
      <c r="I61" s="48">
        <v>97.01</v>
      </c>
      <c r="J61" s="48">
        <v>152.01</v>
      </c>
      <c r="K61" s="48">
        <v>47.089999999999996</v>
      </c>
      <c r="L61" s="48">
        <v>644.5400000000001</v>
      </c>
      <c r="M61" s="62">
        <f t="shared" si="0"/>
        <v>24814.53</v>
      </c>
    </row>
    <row r="62" spans="1:13" ht="15">
      <c r="A62" s="6">
        <v>58</v>
      </c>
      <c r="B62" s="6" t="s">
        <v>59</v>
      </c>
      <c r="C62" s="48">
        <v>9037.550000000001</v>
      </c>
      <c r="D62" s="48">
        <v>10480.349999999999</v>
      </c>
      <c r="E62" s="48">
        <v>8147.97</v>
      </c>
      <c r="F62" s="48">
        <v>2345.1</v>
      </c>
      <c r="G62" s="48">
        <v>4919.05</v>
      </c>
      <c r="H62" s="48">
        <v>2628.37</v>
      </c>
      <c r="I62" s="48">
        <v>1792.7799999999997</v>
      </c>
      <c r="J62" s="48">
        <v>434.99</v>
      </c>
      <c r="K62" s="48">
        <v>92.42000000000002</v>
      </c>
      <c r="L62" s="48">
        <v>1292.5900000000001</v>
      </c>
      <c r="M62" s="62">
        <f t="shared" si="0"/>
        <v>41171.17</v>
      </c>
    </row>
    <row r="63" spans="1:13" ht="15">
      <c r="A63" s="6">
        <v>59</v>
      </c>
      <c r="B63" s="6" t="s">
        <v>60</v>
      </c>
      <c r="C63" s="48">
        <v>14608.07</v>
      </c>
      <c r="D63" s="48">
        <v>18832.84</v>
      </c>
      <c r="E63" s="48">
        <v>15281.39</v>
      </c>
      <c r="F63" s="48">
        <v>3155.02</v>
      </c>
      <c r="G63" s="48">
        <v>5602.48</v>
      </c>
      <c r="H63" s="48">
        <v>2995.2799999999997</v>
      </c>
      <c r="I63" s="48">
        <v>1918.3300000000002</v>
      </c>
      <c r="J63" s="48">
        <v>351.89</v>
      </c>
      <c r="K63" s="48">
        <v>47.68000000000001</v>
      </c>
      <c r="L63" s="48">
        <v>1805.39</v>
      </c>
      <c r="M63" s="62">
        <f t="shared" si="0"/>
        <v>64598.37</v>
      </c>
    </row>
    <row r="64" spans="1:13" ht="15">
      <c r="A64" s="6">
        <v>60</v>
      </c>
      <c r="B64" s="6" t="s">
        <v>61</v>
      </c>
      <c r="C64" s="48">
        <v>1904.55</v>
      </c>
      <c r="D64" s="48">
        <v>2374.1499999999996</v>
      </c>
      <c r="E64" s="48">
        <v>1358.19</v>
      </c>
      <c r="F64" s="48">
        <v>388.66999999999996</v>
      </c>
      <c r="G64" s="48">
        <v>486.45000000000005</v>
      </c>
      <c r="H64" s="48">
        <v>341.19000000000005</v>
      </c>
      <c r="I64" s="48">
        <v>153.89999999999998</v>
      </c>
      <c r="J64" s="48">
        <v>36.72</v>
      </c>
      <c r="K64" s="48">
        <v>5.9799999999999995</v>
      </c>
      <c r="L64" s="48">
        <v>319.09999999999997</v>
      </c>
      <c r="M64" s="62">
        <f t="shared" si="0"/>
        <v>7368.9</v>
      </c>
    </row>
    <row r="65" spans="1:13" ht="15">
      <c r="A65" s="6">
        <v>61</v>
      </c>
      <c r="B65" s="6" t="s">
        <v>62</v>
      </c>
      <c r="C65" s="48">
        <v>1540.49</v>
      </c>
      <c r="D65" s="48">
        <v>1858.6599999999999</v>
      </c>
      <c r="E65" s="48">
        <v>1147.3600000000001</v>
      </c>
      <c r="F65" s="48">
        <v>348.81</v>
      </c>
      <c r="G65" s="48">
        <v>347.38</v>
      </c>
      <c r="H65" s="48">
        <v>203.36</v>
      </c>
      <c r="I65" s="48">
        <v>128.9</v>
      </c>
      <c r="J65" s="48">
        <v>6.53</v>
      </c>
      <c r="K65" s="48">
        <v>0.79</v>
      </c>
      <c r="L65" s="48">
        <v>219.63</v>
      </c>
      <c r="M65" s="62">
        <f t="shared" si="0"/>
        <v>5801.91</v>
      </c>
    </row>
    <row r="66" spans="1:13" ht="15">
      <c r="A66" s="6">
        <v>62</v>
      </c>
      <c r="B66" s="6" t="s">
        <v>63</v>
      </c>
      <c r="C66" s="48">
        <v>841.12</v>
      </c>
      <c r="D66" s="48">
        <v>896.74</v>
      </c>
      <c r="E66" s="48">
        <v>548.6299999999999</v>
      </c>
      <c r="F66" s="48">
        <v>234.48999999999998</v>
      </c>
      <c r="G66" s="48">
        <v>235.75</v>
      </c>
      <c r="H66" s="48">
        <v>135.17999999999998</v>
      </c>
      <c r="I66" s="48">
        <v>0.68</v>
      </c>
      <c r="J66" s="48">
        <v>25.610000000000003</v>
      </c>
      <c r="K66" s="48">
        <v>5.05</v>
      </c>
      <c r="L66" s="48">
        <v>37.2</v>
      </c>
      <c r="M66" s="62">
        <f t="shared" si="0"/>
        <v>2960.45</v>
      </c>
    </row>
    <row r="67" spans="1:13" ht="15">
      <c r="A67" s="6">
        <v>63</v>
      </c>
      <c r="B67" s="6" t="s">
        <v>64</v>
      </c>
      <c r="C67" s="48">
        <v>600.33</v>
      </c>
      <c r="D67" s="48">
        <v>685.42</v>
      </c>
      <c r="E67" s="48">
        <v>409.25</v>
      </c>
      <c r="F67" s="48">
        <v>151.63</v>
      </c>
      <c r="G67" s="48">
        <v>162.64999999999998</v>
      </c>
      <c r="H67" s="48">
        <v>117.53</v>
      </c>
      <c r="I67" s="48">
        <v>0</v>
      </c>
      <c r="J67" s="48">
        <v>13.27</v>
      </c>
      <c r="K67" s="48">
        <v>0.81</v>
      </c>
      <c r="L67" s="48">
        <v>84.78</v>
      </c>
      <c r="M67" s="62">
        <f t="shared" si="0"/>
        <v>2225.67</v>
      </c>
    </row>
    <row r="68" spans="1:13" ht="15">
      <c r="A68" s="6">
        <v>64</v>
      </c>
      <c r="B68" s="6" t="s">
        <v>65</v>
      </c>
      <c r="C68" s="48">
        <v>14417.98</v>
      </c>
      <c r="D68" s="48">
        <v>17956.1</v>
      </c>
      <c r="E68" s="48">
        <v>13227.44</v>
      </c>
      <c r="F68" s="48">
        <v>3098.78</v>
      </c>
      <c r="G68" s="48">
        <v>5612.38</v>
      </c>
      <c r="H68" s="48">
        <v>3573.5</v>
      </c>
      <c r="I68" s="48">
        <v>2326.69</v>
      </c>
      <c r="J68" s="48">
        <v>575.82</v>
      </c>
      <c r="K68" s="48">
        <v>135.86</v>
      </c>
      <c r="L68" s="48">
        <v>1836.31</v>
      </c>
      <c r="M68" s="62">
        <f t="shared" si="0"/>
        <v>62760.86</v>
      </c>
    </row>
    <row r="69" spans="1:13" ht="15">
      <c r="A69" s="6">
        <v>65</v>
      </c>
      <c r="B69" s="6" t="s">
        <v>66</v>
      </c>
      <c r="C69" s="48">
        <v>1342.25</v>
      </c>
      <c r="D69" s="48">
        <v>1536.65</v>
      </c>
      <c r="E69" s="48">
        <v>889.91</v>
      </c>
      <c r="F69" s="48">
        <v>604.5799999999999</v>
      </c>
      <c r="G69" s="48">
        <v>351</v>
      </c>
      <c r="H69" s="48">
        <v>272.71</v>
      </c>
      <c r="I69" s="48">
        <v>5.66</v>
      </c>
      <c r="J69" s="48">
        <v>22.310000000000002</v>
      </c>
      <c r="K69" s="48">
        <v>14.629999999999999</v>
      </c>
      <c r="L69" s="48">
        <v>175</v>
      </c>
      <c r="M69" s="62">
        <f t="shared" si="0"/>
        <v>5214.7</v>
      </c>
    </row>
    <row r="70" spans="1:13" ht="15">
      <c r="A70" s="6">
        <v>66</v>
      </c>
      <c r="B70" s="6" t="s">
        <v>67</v>
      </c>
      <c r="C70" s="48">
        <v>1898.7600000000002</v>
      </c>
      <c r="D70" s="48">
        <v>2134.37</v>
      </c>
      <c r="E70" s="48">
        <v>1405.58</v>
      </c>
      <c r="F70" s="48">
        <v>281.3</v>
      </c>
      <c r="G70" s="48">
        <v>448.63</v>
      </c>
      <c r="H70" s="48">
        <v>317.95</v>
      </c>
      <c r="I70" s="48">
        <v>118.84</v>
      </c>
      <c r="J70" s="48">
        <v>7.97</v>
      </c>
      <c r="K70" s="48">
        <v>2.16</v>
      </c>
      <c r="L70" s="48">
        <v>183.20000000000002</v>
      </c>
      <c r="M70" s="62">
        <f aca="true" t="shared" si="1" ref="M70:M79">ROUND(SUM(C70:L70),2)</f>
        <v>6798.76</v>
      </c>
    </row>
    <row r="71" spans="1:13" ht="15">
      <c r="A71" s="6">
        <v>67</v>
      </c>
      <c r="B71" s="6" t="s">
        <v>68</v>
      </c>
      <c r="C71" s="48">
        <v>927.47</v>
      </c>
      <c r="D71" s="48">
        <v>1044.12</v>
      </c>
      <c r="E71" s="48">
        <v>766.59</v>
      </c>
      <c r="F71" s="48">
        <v>185.05</v>
      </c>
      <c r="G71" s="48">
        <v>260.74</v>
      </c>
      <c r="H71" s="48">
        <v>135.98</v>
      </c>
      <c r="I71" s="48">
        <v>31.89</v>
      </c>
      <c r="J71" s="48">
        <v>15.8</v>
      </c>
      <c r="K71" s="48">
        <v>5.8599999999999985</v>
      </c>
      <c r="L71" s="48">
        <v>85.42</v>
      </c>
      <c r="M71" s="62">
        <f t="shared" si="1"/>
        <v>3458.92</v>
      </c>
    </row>
    <row r="72" spans="1:13" ht="15">
      <c r="A72" s="6">
        <v>68</v>
      </c>
      <c r="B72" s="6" t="s">
        <v>223</v>
      </c>
      <c r="C72" s="48">
        <v>0</v>
      </c>
      <c r="D72" s="48">
        <v>48.17</v>
      </c>
      <c r="E72" s="48">
        <v>159.58</v>
      </c>
      <c r="F72" s="48">
        <v>0</v>
      </c>
      <c r="G72" s="48">
        <v>39.36</v>
      </c>
      <c r="H72" s="48">
        <v>165.11</v>
      </c>
      <c r="I72" s="48">
        <v>0</v>
      </c>
      <c r="J72" s="48">
        <v>0</v>
      </c>
      <c r="K72" s="48">
        <v>0</v>
      </c>
      <c r="L72" s="48">
        <v>58.97</v>
      </c>
      <c r="M72" s="62">
        <f t="shared" si="1"/>
        <v>471.19</v>
      </c>
    </row>
    <row r="73" spans="1:13" ht="15">
      <c r="A73" s="6">
        <v>69</v>
      </c>
      <c r="B73" s="6" t="s">
        <v>105</v>
      </c>
      <c r="C73" s="48">
        <v>132.86</v>
      </c>
      <c r="D73" s="48">
        <v>178.68</v>
      </c>
      <c r="E73" s="48">
        <v>147.51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62">
        <f t="shared" si="1"/>
        <v>459.05</v>
      </c>
    </row>
    <row r="74" spans="1:13" ht="15">
      <c r="A74" s="6">
        <v>70</v>
      </c>
      <c r="B74" s="6" t="s">
        <v>227</v>
      </c>
      <c r="C74" s="48">
        <v>183.98</v>
      </c>
      <c r="D74" s="48">
        <v>300.45</v>
      </c>
      <c r="E74" s="48">
        <v>70.08</v>
      </c>
      <c r="F74" s="48">
        <v>36.83</v>
      </c>
      <c r="G74" s="48">
        <v>27.529999999999998</v>
      </c>
      <c r="H74" s="48">
        <v>0.93</v>
      </c>
      <c r="I74" s="48">
        <v>1.56</v>
      </c>
      <c r="J74" s="48">
        <v>0</v>
      </c>
      <c r="K74" s="48">
        <v>0</v>
      </c>
      <c r="L74" s="48">
        <v>0</v>
      </c>
      <c r="M74" s="62">
        <f t="shared" si="1"/>
        <v>621.36</v>
      </c>
    </row>
    <row r="75" spans="1:13" ht="15">
      <c r="A75" s="6">
        <v>71</v>
      </c>
      <c r="B75" s="6" t="s">
        <v>228</v>
      </c>
      <c r="C75" s="48">
        <v>523.49</v>
      </c>
      <c r="D75" s="48">
        <v>732.6</v>
      </c>
      <c r="E75" s="48">
        <v>0</v>
      </c>
      <c r="F75" s="48">
        <v>47.05</v>
      </c>
      <c r="G75" s="48">
        <v>70.65</v>
      </c>
      <c r="H75" s="48">
        <v>0</v>
      </c>
      <c r="I75" s="48">
        <v>0</v>
      </c>
      <c r="J75" s="48">
        <v>16.07</v>
      </c>
      <c r="K75" s="48">
        <v>0</v>
      </c>
      <c r="L75" s="48">
        <v>0</v>
      </c>
      <c r="M75" s="62">
        <f t="shared" si="1"/>
        <v>1389.86</v>
      </c>
    </row>
    <row r="76" spans="1:13" ht="15">
      <c r="A76" s="6">
        <v>72</v>
      </c>
      <c r="B76" s="6" t="s">
        <v>229</v>
      </c>
      <c r="C76" s="48">
        <v>352.74</v>
      </c>
      <c r="D76" s="48">
        <v>165.19</v>
      </c>
      <c r="E76" s="48">
        <v>0</v>
      </c>
      <c r="F76" s="48">
        <v>55.900000000000006</v>
      </c>
      <c r="G76" s="48">
        <v>40.379999999999995</v>
      </c>
      <c r="H76" s="48">
        <v>0</v>
      </c>
      <c r="I76" s="48">
        <v>15.209999999999999</v>
      </c>
      <c r="J76" s="48">
        <v>11.14</v>
      </c>
      <c r="K76" s="48">
        <v>0</v>
      </c>
      <c r="L76" s="48">
        <v>0</v>
      </c>
      <c r="M76" s="62">
        <f t="shared" si="1"/>
        <v>640.56</v>
      </c>
    </row>
    <row r="77" spans="1:13" ht="15">
      <c r="A77" s="6">
        <v>73</v>
      </c>
      <c r="B77" s="6" t="s">
        <v>225</v>
      </c>
      <c r="C77" s="48">
        <v>278.63</v>
      </c>
      <c r="D77" s="48">
        <v>593.94</v>
      </c>
      <c r="E77" s="48">
        <v>464.7900000000001</v>
      </c>
      <c r="F77" s="48">
        <v>39.52</v>
      </c>
      <c r="G77" s="48">
        <v>86.52000000000001</v>
      </c>
      <c r="H77" s="48">
        <v>72.72</v>
      </c>
      <c r="I77" s="48">
        <v>3.8200000000000003</v>
      </c>
      <c r="J77" s="48">
        <v>0</v>
      </c>
      <c r="K77" s="48">
        <v>0</v>
      </c>
      <c r="L77" s="48">
        <v>56.3</v>
      </c>
      <c r="M77" s="62">
        <f t="shared" si="1"/>
        <v>1596.24</v>
      </c>
    </row>
    <row r="78" spans="1:13" ht="15">
      <c r="A78" s="6">
        <v>74</v>
      </c>
      <c r="B78" s="6" t="s">
        <v>106</v>
      </c>
      <c r="C78" s="48">
        <v>203</v>
      </c>
      <c r="D78" s="48">
        <v>309.34000000000003</v>
      </c>
      <c r="E78" s="48">
        <v>359.68000000000006</v>
      </c>
      <c r="F78" s="48">
        <v>12.69</v>
      </c>
      <c r="G78" s="48">
        <v>148.84</v>
      </c>
      <c r="H78" s="48">
        <v>107.1</v>
      </c>
      <c r="I78" s="48">
        <v>0</v>
      </c>
      <c r="J78" s="48">
        <v>0</v>
      </c>
      <c r="K78" s="48">
        <v>0</v>
      </c>
      <c r="L78" s="48">
        <v>0</v>
      </c>
      <c r="M78" s="62">
        <f t="shared" si="1"/>
        <v>1140.65</v>
      </c>
    </row>
    <row r="79" spans="1:13" ht="15">
      <c r="A79" s="6">
        <v>75</v>
      </c>
      <c r="B79" s="6" t="s">
        <v>192</v>
      </c>
      <c r="C79" s="48">
        <v>0</v>
      </c>
      <c r="D79" s="48">
        <v>1906.3000000000002</v>
      </c>
      <c r="E79" s="48">
        <v>12693.36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62">
        <f t="shared" si="1"/>
        <v>14599.66</v>
      </c>
    </row>
    <row r="80" spans="1:13" ht="15">
      <c r="A80" s="6">
        <v>99</v>
      </c>
      <c r="B80" s="58" t="s">
        <v>231</v>
      </c>
      <c r="C80" s="62">
        <f>ROUND(SUM(C5:C79),2)</f>
        <v>590090.82</v>
      </c>
      <c r="D80" s="62">
        <f aca="true" t="shared" si="2" ref="D80:M80">ROUND(SUM(D5:D79),2)</f>
        <v>733129.98</v>
      </c>
      <c r="E80" s="62">
        <f t="shared" si="2"/>
        <v>544444.03</v>
      </c>
      <c r="F80" s="62">
        <f t="shared" si="2"/>
        <v>138149.63</v>
      </c>
      <c r="G80" s="62">
        <f t="shared" si="2"/>
        <v>218336.26</v>
      </c>
      <c r="H80" s="62">
        <f t="shared" si="2"/>
        <v>132299.99</v>
      </c>
      <c r="I80" s="62">
        <f t="shared" si="2"/>
        <v>158442.27</v>
      </c>
      <c r="J80" s="62">
        <f t="shared" si="2"/>
        <v>20086.45</v>
      </c>
      <c r="K80" s="62">
        <f t="shared" si="2"/>
        <v>5995.91</v>
      </c>
      <c r="L80" s="62">
        <f t="shared" si="2"/>
        <v>72759.31</v>
      </c>
      <c r="M80" s="76">
        <f t="shared" si="2"/>
        <v>2613734.65</v>
      </c>
    </row>
  </sheetData>
  <sheetProtection/>
  <printOptions/>
  <pageMargins left="0.5" right="0.5" top="0.25" bottom="0.25" header="0.25" footer="0.25"/>
  <pageSetup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39">
      <selection activeCell="C6" sqref="C6"/>
    </sheetView>
  </sheetViews>
  <sheetFormatPr defaultColWidth="8.88671875" defaultRowHeight="15"/>
  <cols>
    <col min="1" max="1" width="3.4453125" style="0" bestFit="1" customWidth="1"/>
    <col min="3" max="13" width="11.5546875" style="0" customWidth="1"/>
  </cols>
  <sheetData>
    <row r="1" ht="15">
      <c r="A1" s="47" t="s">
        <v>232</v>
      </c>
    </row>
    <row r="2" ht="15">
      <c r="A2" s="88" t="str">
        <f>TEXT(Cover!A12,"mmmm d, yyyy")</f>
        <v>April 13, 2009</v>
      </c>
    </row>
    <row r="3" ht="15">
      <c r="A3" s="47" t="s">
        <v>258</v>
      </c>
    </row>
    <row r="4" spans="1:13" ht="15">
      <c r="A4" s="92" t="s">
        <v>191</v>
      </c>
      <c r="B4" s="93" t="s">
        <v>1</v>
      </c>
      <c r="C4" s="94" t="s">
        <v>212</v>
      </c>
      <c r="D4" s="94" t="s">
        <v>213</v>
      </c>
      <c r="E4" s="94" t="s">
        <v>214</v>
      </c>
      <c r="F4" s="94" t="s">
        <v>215</v>
      </c>
      <c r="G4" s="94" t="s">
        <v>216</v>
      </c>
      <c r="H4" s="94" t="s">
        <v>217</v>
      </c>
      <c r="I4" s="94" t="s">
        <v>218</v>
      </c>
      <c r="J4" s="94" t="s">
        <v>219</v>
      </c>
      <c r="K4" s="94" t="s">
        <v>220</v>
      </c>
      <c r="L4" s="94" t="s">
        <v>221</v>
      </c>
      <c r="M4" s="94" t="s">
        <v>2</v>
      </c>
    </row>
    <row r="5" spans="1:13" ht="15">
      <c r="A5" s="6">
        <v>1</v>
      </c>
      <c r="B5" s="6" t="s">
        <v>3</v>
      </c>
      <c r="C5" s="48">
        <v>6130.8</v>
      </c>
      <c r="D5" s="48">
        <v>5918.52</v>
      </c>
      <c r="E5" s="48">
        <v>6184.71</v>
      </c>
      <c r="F5" s="48">
        <v>2169.8900000000003</v>
      </c>
      <c r="G5" s="48">
        <v>4086.67</v>
      </c>
      <c r="H5" s="48">
        <v>1777.4099999999999</v>
      </c>
      <c r="I5" s="48">
        <v>364.16999999999996</v>
      </c>
      <c r="J5" s="48">
        <v>125.89</v>
      </c>
      <c r="K5" s="48">
        <v>20.06</v>
      </c>
      <c r="L5" s="48">
        <v>514.9200000000001</v>
      </c>
      <c r="M5" s="113">
        <f>ROUND(SUM(C5:L5),2)</f>
        <v>27293.04</v>
      </c>
    </row>
    <row r="6" spans="1:13" ht="15">
      <c r="A6" s="6">
        <v>2</v>
      </c>
      <c r="B6" s="6" t="s">
        <v>4</v>
      </c>
      <c r="C6" s="48">
        <v>1514.09</v>
      </c>
      <c r="D6" s="48">
        <v>1594.5</v>
      </c>
      <c r="E6" s="48">
        <v>933.49</v>
      </c>
      <c r="F6" s="48">
        <v>224.07999999999998</v>
      </c>
      <c r="G6" s="48">
        <v>213.7</v>
      </c>
      <c r="H6" s="48">
        <v>167.44</v>
      </c>
      <c r="I6" s="48">
        <v>3.87</v>
      </c>
      <c r="J6" s="48">
        <v>10.9</v>
      </c>
      <c r="K6" s="48">
        <v>4.12</v>
      </c>
      <c r="L6" s="48">
        <v>276.1</v>
      </c>
      <c r="M6" s="113">
        <f aca="true" t="shared" si="0" ref="M6:M69">ROUND(SUM(C6:L6),2)</f>
        <v>4942.29</v>
      </c>
    </row>
    <row r="7" spans="1:13" ht="15">
      <c r="A7" s="6">
        <v>3</v>
      </c>
      <c r="B7" s="6" t="s">
        <v>5</v>
      </c>
      <c r="C7" s="48">
        <v>6426.4400000000005</v>
      </c>
      <c r="D7" s="48">
        <v>7529.09</v>
      </c>
      <c r="E7" s="48">
        <v>5517.320000000001</v>
      </c>
      <c r="F7" s="48">
        <v>1475.7400000000002</v>
      </c>
      <c r="G7" s="48">
        <v>1891.29</v>
      </c>
      <c r="H7" s="48">
        <v>930.1500000000001</v>
      </c>
      <c r="I7" s="48">
        <v>272.2</v>
      </c>
      <c r="J7" s="48">
        <v>357.24</v>
      </c>
      <c r="K7" s="48">
        <v>106.89999999999999</v>
      </c>
      <c r="L7" s="48">
        <v>725.6800000000001</v>
      </c>
      <c r="M7" s="113">
        <f t="shared" si="0"/>
        <v>25232.05</v>
      </c>
    </row>
    <row r="8" spans="1:13" ht="15">
      <c r="A8" s="6">
        <v>4</v>
      </c>
      <c r="B8" s="6" t="s">
        <v>6</v>
      </c>
      <c r="C8" s="48">
        <v>831.76</v>
      </c>
      <c r="D8" s="48">
        <v>849.0799999999999</v>
      </c>
      <c r="E8" s="48">
        <v>557.8000000000001</v>
      </c>
      <c r="F8" s="48">
        <v>232.38</v>
      </c>
      <c r="G8" s="48">
        <v>362.26</v>
      </c>
      <c r="H8" s="48">
        <v>228.74</v>
      </c>
      <c r="I8" s="48">
        <v>4.67</v>
      </c>
      <c r="J8" s="48">
        <v>30.39</v>
      </c>
      <c r="K8" s="48">
        <v>1.4200000000000002</v>
      </c>
      <c r="L8" s="48">
        <v>136.99</v>
      </c>
      <c r="M8" s="113">
        <f t="shared" si="0"/>
        <v>3235.49</v>
      </c>
    </row>
    <row r="9" spans="1:13" ht="15">
      <c r="A9" s="6">
        <v>5</v>
      </c>
      <c r="B9" s="6" t="s">
        <v>7</v>
      </c>
      <c r="C9" s="48">
        <v>16534.16</v>
      </c>
      <c r="D9" s="48">
        <v>19819.85</v>
      </c>
      <c r="E9" s="48">
        <v>15430.5</v>
      </c>
      <c r="F9" s="48">
        <v>4867.9</v>
      </c>
      <c r="G9" s="48">
        <v>7025.970000000001</v>
      </c>
      <c r="H9" s="48">
        <v>4548.070000000001</v>
      </c>
      <c r="I9" s="48">
        <v>1199.17</v>
      </c>
      <c r="J9" s="48">
        <v>701.74</v>
      </c>
      <c r="K9" s="48">
        <v>150.22000000000003</v>
      </c>
      <c r="L9" s="48">
        <v>1922.92</v>
      </c>
      <c r="M9" s="113">
        <f t="shared" si="0"/>
        <v>72200.5</v>
      </c>
    </row>
    <row r="10" spans="1:13" ht="15">
      <c r="A10" s="6">
        <v>6</v>
      </c>
      <c r="B10" s="6" t="s">
        <v>8</v>
      </c>
      <c r="C10" s="48">
        <v>55660.91</v>
      </c>
      <c r="D10" s="48">
        <v>74581.01</v>
      </c>
      <c r="E10" s="48">
        <v>56078.67999999999</v>
      </c>
      <c r="F10" s="48">
        <v>11715.030000000002</v>
      </c>
      <c r="G10" s="48">
        <v>18273.34</v>
      </c>
      <c r="H10" s="48">
        <v>10442.94</v>
      </c>
      <c r="I10" s="48">
        <v>18544.9</v>
      </c>
      <c r="J10" s="48">
        <v>1853.77</v>
      </c>
      <c r="K10" s="48">
        <v>1126.66</v>
      </c>
      <c r="L10" s="48">
        <v>6621.1</v>
      </c>
      <c r="M10" s="113">
        <f t="shared" si="0"/>
        <v>254898.34</v>
      </c>
    </row>
    <row r="11" spans="1:13" ht="15">
      <c r="A11" s="6">
        <v>7</v>
      </c>
      <c r="B11" s="6" t="s">
        <v>9</v>
      </c>
      <c r="C11" s="48">
        <v>546.08</v>
      </c>
      <c r="D11" s="48">
        <v>595.2</v>
      </c>
      <c r="E11" s="48">
        <v>375.77</v>
      </c>
      <c r="F11" s="48">
        <v>213.21</v>
      </c>
      <c r="G11" s="48">
        <v>219</v>
      </c>
      <c r="H11" s="48">
        <v>128.06</v>
      </c>
      <c r="I11" s="48">
        <v>5.42</v>
      </c>
      <c r="J11" s="48">
        <v>26</v>
      </c>
      <c r="K11" s="48">
        <v>3.6800000000000006</v>
      </c>
      <c r="L11" s="48">
        <v>84.91</v>
      </c>
      <c r="M11" s="113">
        <f t="shared" si="0"/>
        <v>2197.33</v>
      </c>
    </row>
    <row r="12" spans="1:13" ht="15">
      <c r="A12" s="6">
        <v>8</v>
      </c>
      <c r="B12" s="6" t="s">
        <v>10</v>
      </c>
      <c r="C12" s="48">
        <v>3616.17</v>
      </c>
      <c r="D12" s="48">
        <v>4942.049999999999</v>
      </c>
      <c r="E12" s="48">
        <v>4142.74</v>
      </c>
      <c r="F12" s="48">
        <v>904.8599999999999</v>
      </c>
      <c r="G12" s="48">
        <v>1330.84</v>
      </c>
      <c r="H12" s="48">
        <v>1068.8200000000002</v>
      </c>
      <c r="I12" s="48">
        <v>158.23</v>
      </c>
      <c r="J12" s="48">
        <v>168.52</v>
      </c>
      <c r="K12" s="48">
        <v>16.28</v>
      </c>
      <c r="L12" s="48">
        <v>644.92</v>
      </c>
      <c r="M12" s="113">
        <f t="shared" si="0"/>
        <v>16993.43</v>
      </c>
    </row>
    <row r="13" spans="1:13" ht="15">
      <c r="A13" s="6">
        <v>9</v>
      </c>
      <c r="B13" s="6" t="s">
        <v>11</v>
      </c>
      <c r="C13" s="48">
        <v>3726.54</v>
      </c>
      <c r="D13" s="48">
        <v>4665.23</v>
      </c>
      <c r="E13" s="48">
        <v>3467.58</v>
      </c>
      <c r="F13" s="48">
        <v>804.76</v>
      </c>
      <c r="G13" s="48">
        <v>1336.18</v>
      </c>
      <c r="H13" s="48">
        <v>805.89</v>
      </c>
      <c r="I13" s="48">
        <v>112.87000000000002</v>
      </c>
      <c r="J13" s="48">
        <v>157.99</v>
      </c>
      <c r="K13" s="48">
        <v>24.209999999999997</v>
      </c>
      <c r="L13" s="48">
        <v>694.75</v>
      </c>
      <c r="M13" s="113">
        <f t="shared" si="0"/>
        <v>15796</v>
      </c>
    </row>
    <row r="14" spans="1:13" ht="15">
      <c r="A14" s="6">
        <v>10</v>
      </c>
      <c r="B14" s="6" t="s">
        <v>12</v>
      </c>
      <c r="C14" s="48">
        <v>7817.64</v>
      </c>
      <c r="D14" s="48">
        <v>10322.23</v>
      </c>
      <c r="E14" s="48">
        <v>8457.74</v>
      </c>
      <c r="F14" s="48">
        <v>2727.28</v>
      </c>
      <c r="G14" s="48">
        <v>3259.79</v>
      </c>
      <c r="H14" s="48">
        <v>1746.48</v>
      </c>
      <c r="I14" s="48">
        <v>330.9</v>
      </c>
      <c r="J14" s="48">
        <v>211.15</v>
      </c>
      <c r="K14" s="48">
        <v>92.97000000000001</v>
      </c>
      <c r="L14" s="48">
        <v>878.1999999999999</v>
      </c>
      <c r="M14" s="113">
        <f t="shared" si="0"/>
        <v>35844.38</v>
      </c>
    </row>
    <row r="15" spans="1:13" ht="15">
      <c r="A15" s="6">
        <v>11</v>
      </c>
      <c r="B15" s="6" t="s">
        <v>13</v>
      </c>
      <c r="C15" s="48">
        <v>8719.9</v>
      </c>
      <c r="D15" s="48">
        <v>10854.460000000003</v>
      </c>
      <c r="E15" s="48">
        <v>8455.16</v>
      </c>
      <c r="F15" s="48">
        <v>2022.73</v>
      </c>
      <c r="G15" s="48">
        <v>3543.62</v>
      </c>
      <c r="H15" s="48">
        <v>2305.37</v>
      </c>
      <c r="I15" s="48">
        <v>4989.9</v>
      </c>
      <c r="J15" s="48">
        <v>223.82</v>
      </c>
      <c r="K15" s="48">
        <v>148.44</v>
      </c>
      <c r="L15" s="48">
        <v>723.3</v>
      </c>
      <c r="M15" s="113">
        <f t="shared" si="0"/>
        <v>41986.7</v>
      </c>
    </row>
    <row r="16" spans="1:13" ht="15">
      <c r="A16" s="6">
        <v>12</v>
      </c>
      <c r="B16" s="6" t="s">
        <v>14</v>
      </c>
      <c r="C16" s="48">
        <v>2794.98</v>
      </c>
      <c r="D16" s="48">
        <v>3014.6699999999996</v>
      </c>
      <c r="E16" s="48">
        <v>1830.79</v>
      </c>
      <c r="F16" s="48">
        <v>724.91</v>
      </c>
      <c r="G16" s="48">
        <v>740.6300000000001</v>
      </c>
      <c r="H16" s="48">
        <v>442.12</v>
      </c>
      <c r="I16" s="48">
        <v>43.300000000000004</v>
      </c>
      <c r="J16" s="48">
        <v>37.5</v>
      </c>
      <c r="K16" s="48">
        <v>15.760000000000003</v>
      </c>
      <c r="L16" s="48">
        <v>346</v>
      </c>
      <c r="M16" s="113">
        <f t="shared" si="0"/>
        <v>9990.66</v>
      </c>
    </row>
    <row r="17" spans="1:13" ht="15">
      <c r="A17" s="6">
        <v>13</v>
      </c>
      <c r="B17" s="6" t="s">
        <v>71</v>
      </c>
      <c r="C17" s="48">
        <v>70373.73</v>
      </c>
      <c r="D17" s="48">
        <v>92329.70999999999</v>
      </c>
      <c r="E17" s="48">
        <v>61818.67999999999</v>
      </c>
      <c r="F17" s="48">
        <v>16944.850000000002</v>
      </c>
      <c r="G17" s="48">
        <v>33268.61</v>
      </c>
      <c r="H17" s="48">
        <v>23678.34</v>
      </c>
      <c r="I17" s="48">
        <v>31307.760000000002</v>
      </c>
      <c r="J17" s="48">
        <v>2920.81</v>
      </c>
      <c r="K17" s="48">
        <v>385.35</v>
      </c>
      <c r="L17" s="48">
        <v>9649.93</v>
      </c>
      <c r="M17" s="113">
        <f t="shared" si="0"/>
        <v>342677.77</v>
      </c>
    </row>
    <row r="18" spans="1:13" ht="15">
      <c r="A18" s="6">
        <v>14</v>
      </c>
      <c r="B18" s="6" t="s">
        <v>72</v>
      </c>
      <c r="C18" s="48">
        <v>1064.65</v>
      </c>
      <c r="D18" s="48">
        <v>1370.07</v>
      </c>
      <c r="E18" s="48">
        <v>926.2600000000001</v>
      </c>
      <c r="F18" s="48">
        <v>315.55</v>
      </c>
      <c r="G18" s="48">
        <v>297.92</v>
      </c>
      <c r="H18" s="48">
        <v>366.7099999999999</v>
      </c>
      <c r="I18" s="48">
        <v>455.84000000000003</v>
      </c>
      <c r="J18" s="48">
        <v>5.220000000000001</v>
      </c>
      <c r="K18" s="48">
        <v>4.36</v>
      </c>
      <c r="L18" s="48">
        <v>190.36</v>
      </c>
      <c r="M18" s="113">
        <f t="shared" si="0"/>
        <v>4996.94</v>
      </c>
    </row>
    <row r="19" spans="1:13" ht="15">
      <c r="A19" s="6">
        <v>15</v>
      </c>
      <c r="B19" s="6" t="s">
        <v>16</v>
      </c>
      <c r="C19" s="48">
        <v>531.5</v>
      </c>
      <c r="D19" s="48">
        <v>565.9200000000001</v>
      </c>
      <c r="E19" s="48">
        <v>374.62</v>
      </c>
      <c r="F19" s="48">
        <v>235.39</v>
      </c>
      <c r="G19" s="48">
        <v>171.38</v>
      </c>
      <c r="H19" s="48">
        <v>90.29</v>
      </c>
      <c r="I19" s="48">
        <v>0</v>
      </c>
      <c r="J19" s="48">
        <v>18.68</v>
      </c>
      <c r="K19" s="48">
        <v>3.2300000000000004</v>
      </c>
      <c r="L19" s="48">
        <v>70.52000000000001</v>
      </c>
      <c r="M19" s="113">
        <f t="shared" si="0"/>
        <v>2061.53</v>
      </c>
    </row>
    <row r="20" spans="1:13" ht="15">
      <c r="A20" s="6">
        <v>16</v>
      </c>
      <c r="B20" s="6" t="s">
        <v>17</v>
      </c>
      <c r="C20" s="48">
        <v>34909.3</v>
      </c>
      <c r="D20" s="48">
        <v>35991.81</v>
      </c>
      <c r="E20" s="48">
        <v>24760.879999999997</v>
      </c>
      <c r="F20" s="48">
        <v>6409.17</v>
      </c>
      <c r="G20" s="48">
        <v>9783.449999999999</v>
      </c>
      <c r="H20" s="48">
        <v>5526.54</v>
      </c>
      <c r="I20" s="48">
        <v>2731.22</v>
      </c>
      <c r="J20" s="48">
        <v>923.75</v>
      </c>
      <c r="K20" s="48">
        <v>364.7299999999999</v>
      </c>
      <c r="L20" s="48">
        <v>2329.44</v>
      </c>
      <c r="M20" s="113">
        <f t="shared" si="0"/>
        <v>123730.29</v>
      </c>
    </row>
    <row r="21" spans="1:13" ht="15">
      <c r="A21" s="6">
        <v>17</v>
      </c>
      <c r="B21" s="6" t="s">
        <v>18</v>
      </c>
      <c r="C21" s="48">
        <v>10133.5</v>
      </c>
      <c r="D21" s="48">
        <v>11879.08</v>
      </c>
      <c r="E21" s="48">
        <v>7818.17</v>
      </c>
      <c r="F21" s="48">
        <v>2808.86</v>
      </c>
      <c r="G21" s="48">
        <v>3395.19</v>
      </c>
      <c r="H21" s="48">
        <v>2470.8999999999996</v>
      </c>
      <c r="I21" s="48">
        <v>261.84000000000003</v>
      </c>
      <c r="J21" s="48">
        <v>273.48</v>
      </c>
      <c r="K21" s="48">
        <v>151.51999999999998</v>
      </c>
      <c r="L21" s="48">
        <v>1142.6399999999999</v>
      </c>
      <c r="M21" s="113">
        <f t="shared" si="0"/>
        <v>40335.18</v>
      </c>
    </row>
    <row r="22" spans="1:13" ht="15">
      <c r="A22" s="6">
        <v>18</v>
      </c>
      <c r="B22" s="6" t="s">
        <v>19</v>
      </c>
      <c r="C22" s="48">
        <v>3300.2999999999997</v>
      </c>
      <c r="D22" s="48">
        <v>4052.6400000000003</v>
      </c>
      <c r="E22" s="48">
        <v>2616.84</v>
      </c>
      <c r="F22" s="48">
        <v>520.0799999999999</v>
      </c>
      <c r="G22" s="48">
        <v>856.57</v>
      </c>
      <c r="H22" s="48">
        <v>623.62</v>
      </c>
      <c r="I22" s="48">
        <v>242.65000000000003</v>
      </c>
      <c r="J22" s="48">
        <v>59.29</v>
      </c>
      <c r="K22" s="48">
        <v>21.669999999999995</v>
      </c>
      <c r="L22" s="48">
        <v>444.65</v>
      </c>
      <c r="M22" s="113">
        <f t="shared" si="0"/>
        <v>12738.31</v>
      </c>
    </row>
    <row r="23" spans="1:13" ht="15">
      <c r="A23" s="6">
        <v>19</v>
      </c>
      <c r="B23" s="6" t="s">
        <v>20</v>
      </c>
      <c r="C23" s="48">
        <v>346.83000000000004</v>
      </c>
      <c r="D23" s="48">
        <v>379.62</v>
      </c>
      <c r="E23" s="48">
        <v>194.18</v>
      </c>
      <c r="F23" s="48">
        <v>71.79</v>
      </c>
      <c r="G23" s="48">
        <v>90.96000000000001</v>
      </c>
      <c r="H23" s="48">
        <v>49.55</v>
      </c>
      <c r="I23" s="48">
        <v>4.16</v>
      </c>
      <c r="J23" s="48">
        <v>9.91</v>
      </c>
      <c r="K23" s="48">
        <v>0.95</v>
      </c>
      <c r="L23" s="48">
        <v>53.2</v>
      </c>
      <c r="M23" s="113">
        <f t="shared" si="0"/>
        <v>1201.15</v>
      </c>
    </row>
    <row r="24" spans="1:13" ht="15">
      <c r="A24" s="6">
        <v>20</v>
      </c>
      <c r="B24" s="6" t="s">
        <v>21</v>
      </c>
      <c r="C24" s="48">
        <v>1731.55</v>
      </c>
      <c r="D24" s="48">
        <v>1793.04</v>
      </c>
      <c r="E24" s="48">
        <v>1041.1399999999999</v>
      </c>
      <c r="F24" s="48">
        <v>313.72</v>
      </c>
      <c r="G24" s="48">
        <v>353.98</v>
      </c>
      <c r="H24" s="48">
        <v>232.65999999999997</v>
      </c>
      <c r="I24" s="48">
        <v>295.4699999999999</v>
      </c>
      <c r="J24" s="48">
        <v>47.44</v>
      </c>
      <c r="K24" s="48">
        <v>13.16</v>
      </c>
      <c r="L24" s="48">
        <v>140.94</v>
      </c>
      <c r="M24" s="113">
        <f t="shared" si="0"/>
        <v>5963.1</v>
      </c>
    </row>
    <row r="25" spans="1:13" ht="15">
      <c r="A25" s="6">
        <v>21</v>
      </c>
      <c r="B25" s="6" t="s">
        <v>22</v>
      </c>
      <c r="C25" s="48">
        <v>601.69</v>
      </c>
      <c r="D25" s="48">
        <v>642.49</v>
      </c>
      <c r="E25" s="48">
        <v>423.24</v>
      </c>
      <c r="F25" s="48">
        <v>230.07</v>
      </c>
      <c r="G25" s="48">
        <v>345.46999999999997</v>
      </c>
      <c r="H25" s="48">
        <v>244.54999999999998</v>
      </c>
      <c r="I25" s="48">
        <v>27.39</v>
      </c>
      <c r="J25" s="48">
        <v>38.42</v>
      </c>
      <c r="K25" s="48">
        <v>8.02</v>
      </c>
      <c r="L25" s="48">
        <v>82.28</v>
      </c>
      <c r="M25" s="113">
        <f t="shared" si="0"/>
        <v>2643.62</v>
      </c>
    </row>
    <row r="26" spans="1:13" ht="15">
      <c r="A26" s="6">
        <v>22</v>
      </c>
      <c r="B26" s="6" t="s">
        <v>23</v>
      </c>
      <c r="C26" s="48">
        <v>446.47</v>
      </c>
      <c r="D26" s="48">
        <v>474.55</v>
      </c>
      <c r="E26" s="48">
        <v>161.19</v>
      </c>
      <c r="F26" s="48">
        <v>83.03</v>
      </c>
      <c r="G26" s="48">
        <v>92.5</v>
      </c>
      <c r="H26" s="48">
        <v>57.2</v>
      </c>
      <c r="I26" s="48">
        <v>45.56</v>
      </c>
      <c r="J26" s="48">
        <v>1</v>
      </c>
      <c r="K26" s="48">
        <v>0</v>
      </c>
      <c r="L26" s="48">
        <v>41.89</v>
      </c>
      <c r="M26" s="113">
        <f t="shared" si="0"/>
        <v>1403.39</v>
      </c>
    </row>
    <row r="27" spans="1:13" ht="15">
      <c r="A27" s="6">
        <v>23</v>
      </c>
      <c r="B27" s="6" t="s">
        <v>24</v>
      </c>
      <c r="C27" s="48">
        <v>451</v>
      </c>
      <c r="D27" s="48">
        <v>574.01</v>
      </c>
      <c r="E27" s="48">
        <v>415.03999999999996</v>
      </c>
      <c r="F27" s="48">
        <v>91.8</v>
      </c>
      <c r="G27" s="48">
        <v>197.5</v>
      </c>
      <c r="H27" s="48">
        <v>181.78</v>
      </c>
      <c r="I27" s="48">
        <v>2.57</v>
      </c>
      <c r="J27" s="48">
        <v>24.5</v>
      </c>
      <c r="K27" s="48">
        <v>7.04</v>
      </c>
      <c r="L27" s="48">
        <v>61.370000000000005</v>
      </c>
      <c r="M27" s="113">
        <f t="shared" si="0"/>
        <v>2006.61</v>
      </c>
    </row>
    <row r="28" spans="1:13" ht="15">
      <c r="A28" s="6">
        <v>24</v>
      </c>
      <c r="B28" s="6" t="s">
        <v>25</v>
      </c>
      <c r="C28" s="48">
        <v>531.76</v>
      </c>
      <c r="D28" s="48">
        <v>581.29</v>
      </c>
      <c r="E28" s="48">
        <v>366.48</v>
      </c>
      <c r="F28" s="48">
        <v>93.53</v>
      </c>
      <c r="G28" s="48">
        <v>70.94</v>
      </c>
      <c r="H28" s="48">
        <v>61.1</v>
      </c>
      <c r="I28" s="48">
        <v>39.32000000000001</v>
      </c>
      <c r="J28" s="48">
        <v>18.95</v>
      </c>
      <c r="K28" s="48">
        <v>12.55</v>
      </c>
      <c r="L28" s="48">
        <v>67.76</v>
      </c>
      <c r="M28" s="113">
        <f t="shared" si="0"/>
        <v>1843.68</v>
      </c>
    </row>
    <row r="29" spans="1:13" ht="15">
      <c r="A29" s="6">
        <v>25</v>
      </c>
      <c r="B29" s="6" t="s">
        <v>26</v>
      </c>
      <c r="C29" s="48">
        <v>1413.0600000000002</v>
      </c>
      <c r="D29" s="48">
        <v>1525.03</v>
      </c>
      <c r="E29" s="48">
        <v>866.17</v>
      </c>
      <c r="F29" s="48">
        <v>251.88</v>
      </c>
      <c r="G29" s="48">
        <v>396.02</v>
      </c>
      <c r="H29" s="48">
        <v>285.26</v>
      </c>
      <c r="I29" s="48">
        <v>288.38999999999993</v>
      </c>
      <c r="J29" s="48">
        <v>15.5</v>
      </c>
      <c r="K29" s="48">
        <v>2.01</v>
      </c>
      <c r="L29" s="48">
        <v>110.35000000000001</v>
      </c>
      <c r="M29" s="113">
        <f t="shared" si="0"/>
        <v>5153.67</v>
      </c>
    </row>
    <row r="30" spans="1:13" ht="15">
      <c r="A30" s="6">
        <v>26</v>
      </c>
      <c r="B30" s="6" t="s">
        <v>27</v>
      </c>
      <c r="C30" s="48">
        <v>1738.6799999999998</v>
      </c>
      <c r="D30" s="48">
        <v>2061.6400000000003</v>
      </c>
      <c r="E30" s="48">
        <v>1344.45</v>
      </c>
      <c r="F30" s="48">
        <v>382.09</v>
      </c>
      <c r="G30" s="48">
        <v>488.53</v>
      </c>
      <c r="H30" s="48">
        <v>354.62</v>
      </c>
      <c r="I30" s="48">
        <v>314.36</v>
      </c>
      <c r="J30" s="48">
        <v>17.58</v>
      </c>
      <c r="K30" s="48">
        <v>6.840000000000001</v>
      </c>
      <c r="L30" s="48">
        <v>296.67</v>
      </c>
      <c r="M30" s="113">
        <f t="shared" si="0"/>
        <v>7005.46</v>
      </c>
    </row>
    <row r="31" spans="1:13" ht="15">
      <c r="A31" s="6">
        <v>27</v>
      </c>
      <c r="B31" s="6" t="s">
        <v>28</v>
      </c>
      <c r="C31" s="48">
        <v>5694.759999999999</v>
      </c>
      <c r="D31" s="48">
        <v>7121.049999999999</v>
      </c>
      <c r="E31" s="48">
        <v>4696.8099999999995</v>
      </c>
      <c r="F31" s="48">
        <v>1071.19</v>
      </c>
      <c r="G31" s="48">
        <v>1434.4299999999998</v>
      </c>
      <c r="H31" s="48">
        <v>1077.66</v>
      </c>
      <c r="I31" s="48">
        <v>515.36</v>
      </c>
      <c r="J31" s="48">
        <v>114.52000000000001</v>
      </c>
      <c r="K31" s="48">
        <v>39.919999999999995</v>
      </c>
      <c r="L31" s="48">
        <v>870.5800000000002</v>
      </c>
      <c r="M31" s="113">
        <f t="shared" si="0"/>
        <v>22636.28</v>
      </c>
    </row>
    <row r="32" spans="1:13" ht="15">
      <c r="A32" s="6">
        <v>28</v>
      </c>
      <c r="B32" s="6" t="s">
        <v>29</v>
      </c>
      <c r="C32" s="48">
        <v>3106.86</v>
      </c>
      <c r="D32" s="48">
        <v>3772.68</v>
      </c>
      <c r="E32" s="48">
        <v>2429.09</v>
      </c>
      <c r="F32" s="48">
        <v>488.68000000000006</v>
      </c>
      <c r="G32" s="48">
        <v>823</v>
      </c>
      <c r="H32" s="48">
        <v>571.49</v>
      </c>
      <c r="I32" s="48">
        <v>521.0400000000001</v>
      </c>
      <c r="J32" s="48">
        <v>132.82</v>
      </c>
      <c r="K32" s="48">
        <v>33.18000000000001</v>
      </c>
      <c r="L32" s="48">
        <v>361.03999999999996</v>
      </c>
      <c r="M32" s="113">
        <f t="shared" si="0"/>
        <v>12239.88</v>
      </c>
    </row>
    <row r="33" spans="1:13" ht="15">
      <c r="A33" s="6">
        <v>29</v>
      </c>
      <c r="B33" s="6" t="s">
        <v>30</v>
      </c>
      <c r="C33" s="48">
        <v>40784.259999999995</v>
      </c>
      <c r="D33" s="48">
        <v>52986.58</v>
      </c>
      <c r="E33" s="48">
        <v>37994.25</v>
      </c>
      <c r="F33" s="48">
        <v>11757.649999999998</v>
      </c>
      <c r="G33" s="48">
        <v>16239.499999999998</v>
      </c>
      <c r="H33" s="48">
        <v>6638.96</v>
      </c>
      <c r="I33" s="48">
        <v>15746.739999999998</v>
      </c>
      <c r="J33" s="48">
        <v>1185.05</v>
      </c>
      <c r="K33" s="48">
        <v>351.38</v>
      </c>
      <c r="L33" s="48">
        <v>6420.1900000000005</v>
      </c>
      <c r="M33" s="113">
        <f t="shared" si="0"/>
        <v>190104.56</v>
      </c>
    </row>
    <row r="34" spans="1:13" ht="15">
      <c r="A34" s="6">
        <v>30</v>
      </c>
      <c r="B34" s="6" t="s">
        <v>31</v>
      </c>
      <c r="C34" s="48">
        <v>898</v>
      </c>
      <c r="D34" s="48">
        <v>1086.0800000000002</v>
      </c>
      <c r="E34" s="48">
        <v>722.1400000000001</v>
      </c>
      <c r="F34" s="48">
        <v>189.15</v>
      </c>
      <c r="G34" s="48">
        <v>186.34</v>
      </c>
      <c r="H34" s="48">
        <v>124.26999999999998</v>
      </c>
      <c r="I34" s="48">
        <v>0.42</v>
      </c>
      <c r="J34" s="48">
        <v>9.5</v>
      </c>
      <c r="K34" s="48">
        <v>0.28</v>
      </c>
      <c r="L34" s="48">
        <v>126.2</v>
      </c>
      <c r="M34" s="113">
        <f t="shared" si="0"/>
        <v>3342.38</v>
      </c>
    </row>
    <row r="35" spans="1:13" ht="15">
      <c r="A35" s="6">
        <v>31</v>
      </c>
      <c r="B35" s="6" t="s">
        <v>32</v>
      </c>
      <c r="C35" s="48">
        <v>4010.9799999999996</v>
      </c>
      <c r="D35" s="48">
        <v>5149.57</v>
      </c>
      <c r="E35" s="48">
        <v>3601.98</v>
      </c>
      <c r="F35" s="48">
        <v>751.8</v>
      </c>
      <c r="G35" s="48">
        <v>1313.96</v>
      </c>
      <c r="H35" s="48">
        <v>1025.91</v>
      </c>
      <c r="I35" s="48">
        <v>835.5600000000001</v>
      </c>
      <c r="J35" s="48">
        <v>108.14</v>
      </c>
      <c r="K35" s="48">
        <v>35.89</v>
      </c>
      <c r="L35" s="48">
        <v>564.7900000000001</v>
      </c>
      <c r="M35" s="113">
        <f t="shared" si="0"/>
        <v>17398.58</v>
      </c>
    </row>
    <row r="36" spans="1:13" ht="15">
      <c r="A36" s="6">
        <v>32</v>
      </c>
      <c r="B36" s="6" t="s">
        <v>33</v>
      </c>
      <c r="C36" s="48">
        <v>1879.1999999999998</v>
      </c>
      <c r="D36" s="48">
        <v>2154.56</v>
      </c>
      <c r="E36" s="48">
        <v>1306.31</v>
      </c>
      <c r="F36" s="48">
        <v>473.40999999999997</v>
      </c>
      <c r="G36" s="48">
        <v>460.42</v>
      </c>
      <c r="H36" s="48">
        <v>322.5</v>
      </c>
      <c r="I36" s="48">
        <v>41.12000000000001</v>
      </c>
      <c r="J36" s="48">
        <v>123.66</v>
      </c>
      <c r="K36" s="48">
        <v>7.300000000000001</v>
      </c>
      <c r="L36" s="48">
        <v>307.65</v>
      </c>
      <c r="M36" s="113">
        <f t="shared" si="0"/>
        <v>7076.13</v>
      </c>
    </row>
    <row r="37" spans="1:13" ht="15">
      <c r="A37" s="6">
        <v>33</v>
      </c>
      <c r="B37" s="6" t="s">
        <v>34</v>
      </c>
      <c r="C37" s="48">
        <v>309.20000000000005</v>
      </c>
      <c r="D37" s="48">
        <v>328.53999999999996</v>
      </c>
      <c r="E37" s="48">
        <v>143.87</v>
      </c>
      <c r="F37" s="48">
        <v>125.53</v>
      </c>
      <c r="G37" s="48">
        <v>67.33000000000001</v>
      </c>
      <c r="H37" s="48">
        <v>66.12</v>
      </c>
      <c r="I37" s="48">
        <v>13.89</v>
      </c>
      <c r="J37" s="48">
        <v>2.5</v>
      </c>
      <c r="K37" s="48">
        <v>0.32</v>
      </c>
      <c r="L37" s="48">
        <v>46.32</v>
      </c>
      <c r="M37" s="113">
        <f t="shared" si="0"/>
        <v>1103.62</v>
      </c>
    </row>
    <row r="38" spans="1:13" ht="15">
      <c r="A38" s="6">
        <v>34</v>
      </c>
      <c r="B38" s="6" t="s">
        <v>35</v>
      </c>
      <c r="C38" s="48">
        <v>306.94</v>
      </c>
      <c r="D38" s="48">
        <v>343.41999999999996</v>
      </c>
      <c r="E38" s="48">
        <v>191.38</v>
      </c>
      <c r="F38" s="48">
        <v>64</v>
      </c>
      <c r="G38" s="48">
        <v>59.43</v>
      </c>
      <c r="H38" s="48">
        <v>41.04</v>
      </c>
      <c r="I38" s="48">
        <v>42.06000000000001</v>
      </c>
      <c r="J38" s="48">
        <v>2</v>
      </c>
      <c r="K38" s="48">
        <v>0</v>
      </c>
      <c r="L38" s="48">
        <v>38.38</v>
      </c>
      <c r="M38" s="113">
        <f t="shared" si="0"/>
        <v>1088.65</v>
      </c>
    </row>
    <row r="39" spans="1:13" ht="15">
      <c r="A39" s="6">
        <v>35</v>
      </c>
      <c r="B39" s="6" t="s">
        <v>36</v>
      </c>
      <c r="C39" s="48">
        <v>10385.19</v>
      </c>
      <c r="D39" s="48">
        <v>12379.439999999999</v>
      </c>
      <c r="E39" s="48">
        <v>8068.990000000001</v>
      </c>
      <c r="F39" s="48">
        <v>1775.99</v>
      </c>
      <c r="G39" s="48">
        <v>2644.61</v>
      </c>
      <c r="H39" s="48">
        <v>1741.9399999999998</v>
      </c>
      <c r="I39" s="48">
        <v>1365.7700000000004</v>
      </c>
      <c r="J39" s="48">
        <v>234.64</v>
      </c>
      <c r="K39" s="48">
        <v>37.160000000000004</v>
      </c>
      <c r="L39" s="48">
        <v>1517.3200000000002</v>
      </c>
      <c r="M39" s="113">
        <f t="shared" si="0"/>
        <v>40151.05</v>
      </c>
    </row>
    <row r="40" spans="1:13" ht="15">
      <c r="A40" s="6">
        <v>36</v>
      </c>
      <c r="B40" s="6" t="s">
        <v>37</v>
      </c>
      <c r="C40" s="48">
        <v>18951.36</v>
      </c>
      <c r="D40" s="48">
        <v>21416.85</v>
      </c>
      <c r="E40" s="48">
        <v>14360.75</v>
      </c>
      <c r="F40" s="48">
        <v>4675.5</v>
      </c>
      <c r="G40" s="48">
        <v>6739.54</v>
      </c>
      <c r="H40" s="48">
        <v>4837.54</v>
      </c>
      <c r="I40" s="48">
        <v>4460.749999999999</v>
      </c>
      <c r="J40" s="48">
        <v>689.1899999999998</v>
      </c>
      <c r="K40" s="48">
        <v>158.66000000000003</v>
      </c>
      <c r="L40" s="48">
        <v>2020.4300000000003</v>
      </c>
      <c r="M40" s="113">
        <f t="shared" si="0"/>
        <v>78310.57</v>
      </c>
    </row>
    <row r="41" spans="1:13" ht="15">
      <c r="A41" s="6">
        <v>37</v>
      </c>
      <c r="B41" s="6" t="s">
        <v>38</v>
      </c>
      <c r="C41" s="48">
        <v>8425.15</v>
      </c>
      <c r="D41" s="48">
        <v>9527.57</v>
      </c>
      <c r="E41" s="48">
        <v>6837.27</v>
      </c>
      <c r="F41" s="48">
        <v>2444.9</v>
      </c>
      <c r="G41" s="48">
        <v>2414.69</v>
      </c>
      <c r="H41" s="48">
        <v>1481.4899999999998</v>
      </c>
      <c r="I41" s="48">
        <v>219.91000000000003</v>
      </c>
      <c r="J41" s="48">
        <v>316.44</v>
      </c>
      <c r="K41" s="48">
        <v>73.53999999999999</v>
      </c>
      <c r="L41" s="48">
        <v>740.26</v>
      </c>
      <c r="M41" s="113">
        <f t="shared" si="0"/>
        <v>32481.22</v>
      </c>
    </row>
    <row r="42" spans="1:13" ht="15">
      <c r="A42" s="6">
        <v>38</v>
      </c>
      <c r="B42" s="6" t="s">
        <v>39</v>
      </c>
      <c r="C42" s="48">
        <v>1377.28</v>
      </c>
      <c r="D42" s="48">
        <v>1559.98</v>
      </c>
      <c r="E42" s="48">
        <v>988.8299999999999</v>
      </c>
      <c r="F42" s="48">
        <v>499.41</v>
      </c>
      <c r="G42" s="48">
        <v>776.46</v>
      </c>
      <c r="H42" s="48">
        <v>505.20000000000005</v>
      </c>
      <c r="I42" s="48">
        <v>85.01</v>
      </c>
      <c r="J42" s="48">
        <v>15.4</v>
      </c>
      <c r="K42" s="48">
        <v>4.0600000000000005</v>
      </c>
      <c r="L42" s="48">
        <v>161.22</v>
      </c>
      <c r="M42" s="113">
        <f t="shared" si="0"/>
        <v>5972.85</v>
      </c>
    </row>
    <row r="43" spans="1:13" ht="15">
      <c r="A43" s="6">
        <v>39</v>
      </c>
      <c r="B43" s="6" t="s">
        <v>40</v>
      </c>
      <c r="C43" s="48">
        <v>386.12</v>
      </c>
      <c r="D43" s="48">
        <v>419.18000000000006</v>
      </c>
      <c r="E43" s="48">
        <v>247.09999999999997</v>
      </c>
      <c r="F43" s="48">
        <v>75.08</v>
      </c>
      <c r="G43" s="48">
        <v>86.13</v>
      </c>
      <c r="H43" s="48">
        <v>106.13</v>
      </c>
      <c r="I43" s="48">
        <v>0.8800000000000001</v>
      </c>
      <c r="J43" s="48">
        <v>33.879999999999995</v>
      </c>
      <c r="K43" s="48">
        <v>4.45</v>
      </c>
      <c r="L43" s="48">
        <v>72.8</v>
      </c>
      <c r="M43" s="113">
        <f t="shared" si="0"/>
        <v>1431.75</v>
      </c>
    </row>
    <row r="44" spans="1:13" ht="15">
      <c r="A44" s="6">
        <v>40</v>
      </c>
      <c r="B44" s="6" t="s">
        <v>41</v>
      </c>
      <c r="C44" s="48">
        <v>635.7</v>
      </c>
      <c r="D44" s="48">
        <v>753.5</v>
      </c>
      <c r="E44" s="48">
        <v>519.99</v>
      </c>
      <c r="F44" s="48">
        <v>257.38</v>
      </c>
      <c r="G44" s="48">
        <v>240.14</v>
      </c>
      <c r="H44" s="48">
        <v>223.72</v>
      </c>
      <c r="I44" s="48">
        <v>3.9499999999999997</v>
      </c>
      <c r="J44" s="48">
        <v>1</v>
      </c>
      <c r="K44" s="48">
        <v>0.06</v>
      </c>
      <c r="L44" s="48">
        <v>97.63</v>
      </c>
      <c r="M44" s="113">
        <f t="shared" si="0"/>
        <v>2733.07</v>
      </c>
    </row>
    <row r="45" spans="1:13" ht="15">
      <c r="A45" s="6">
        <v>41</v>
      </c>
      <c r="B45" s="6" t="s">
        <v>42</v>
      </c>
      <c r="C45" s="48">
        <v>9482.74</v>
      </c>
      <c r="D45" s="48">
        <v>11416.669999999998</v>
      </c>
      <c r="E45" s="48">
        <v>7672.0599999999995</v>
      </c>
      <c r="F45" s="48">
        <v>2818.3199999999997</v>
      </c>
      <c r="G45" s="48">
        <v>3862.83</v>
      </c>
      <c r="H45" s="48">
        <v>2643.86</v>
      </c>
      <c r="I45" s="48">
        <v>2624.0000000000005</v>
      </c>
      <c r="J45" s="48">
        <v>376.84999999999997</v>
      </c>
      <c r="K45" s="48">
        <v>53.10000000000001</v>
      </c>
      <c r="L45" s="48">
        <v>1145.11</v>
      </c>
      <c r="M45" s="113">
        <f t="shared" si="0"/>
        <v>42095.54</v>
      </c>
    </row>
    <row r="46" spans="1:13" ht="15">
      <c r="A46" s="6">
        <v>42</v>
      </c>
      <c r="B46" s="6" t="s">
        <v>43</v>
      </c>
      <c r="C46" s="48">
        <v>9977.8</v>
      </c>
      <c r="D46" s="48">
        <v>12489</v>
      </c>
      <c r="E46" s="48">
        <v>8305.04</v>
      </c>
      <c r="F46" s="48">
        <v>2218.2599999999998</v>
      </c>
      <c r="G46" s="48">
        <v>3309.1</v>
      </c>
      <c r="H46" s="48">
        <v>2362.39</v>
      </c>
      <c r="I46" s="48">
        <v>1162.9499999999998</v>
      </c>
      <c r="J46" s="48">
        <v>297.67</v>
      </c>
      <c r="K46" s="48">
        <v>20.949999999999996</v>
      </c>
      <c r="L46" s="48">
        <v>1642.35</v>
      </c>
      <c r="M46" s="113">
        <f t="shared" si="0"/>
        <v>41785.51</v>
      </c>
    </row>
    <row r="47" spans="1:13" ht="15">
      <c r="A47" s="6">
        <v>43</v>
      </c>
      <c r="B47" s="6" t="s">
        <v>44</v>
      </c>
      <c r="C47" s="48">
        <v>3393.17</v>
      </c>
      <c r="D47" s="48">
        <v>4749.23</v>
      </c>
      <c r="E47" s="48">
        <v>4182.3</v>
      </c>
      <c r="F47" s="48">
        <v>986.37</v>
      </c>
      <c r="G47" s="48">
        <v>1498.85</v>
      </c>
      <c r="H47" s="48">
        <v>728.3900000000001</v>
      </c>
      <c r="I47" s="48">
        <v>1240.54</v>
      </c>
      <c r="J47" s="48">
        <v>147</v>
      </c>
      <c r="K47" s="48">
        <v>107.75</v>
      </c>
      <c r="L47" s="48">
        <v>665.4100000000001</v>
      </c>
      <c r="M47" s="113">
        <f t="shared" si="0"/>
        <v>17699.01</v>
      </c>
    </row>
    <row r="48" spans="1:13" ht="15">
      <c r="A48" s="6">
        <v>44</v>
      </c>
      <c r="B48" s="6" t="s">
        <v>45</v>
      </c>
      <c r="C48" s="48">
        <v>1786.09</v>
      </c>
      <c r="D48" s="48">
        <v>2039.8600000000001</v>
      </c>
      <c r="E48" s="48">
        <v>1655.67</v>
      </c>
      <c r="F48" s="48">
        <v>460.51</v>
      </c>
      <c r="G48" s="48">
        <v>782.19</v>
      </c>
      <c r="H48" s="48">
        <v>540.9000000000001</v>
      </c>
      <c r="I48" s="48">
        <v>379.39</v>
      </c>
      <c r="J48" s="48">
        <v>47.75</v>
      </c>
      <c r="K48" s="48">
        <v>8.5</v>
      </c>
      <c r="L48" s="48">
        <v>217.61</v>
      </c>
      <c r="M48" s="113">
        <f t="shared" si="0"/>
        <v>7918.47</v>
      </c>
    </row>
    <row r="49" spans="1:13" ht="15">
      <c r="A49" s="6">
        <v>45</v>
      </c>
      <c r="B49" s="6" t="s">
        <v>46</v>
      </c>
      <c r="C49" s="48">
        <v>2698.73</v>
      </c>
      <c r="D49" s="48">
        <v>3536.2599999999998</v>
      </c>
      <c r="E49" s="48">
        <v>2411.9</v>
      </c>
      <c r="F49" s="48">
        <v>610.0699999999999</v>
      </c>
      <c r="G49" s="48">
        <v>732.65</v>
      </c>
      <c r="H49" s="48">
        <v>536.37</v>
      </c>
      <c r="I49" s="48">
        <v>57.910000000000004</v>
      </c>
      <c r="J49" s="48">
        <v>47.5</v>
      </c>
      <c r="K49" s="48">
        <v>17.77</v>
      </c>
      <c r="L49" s="48">
        <v>376.91999999999996</v>
      </c>
      <c r="M49" s="113">
        <f t="shared" si="0"/>
        <v>11026.08</v>
      </c>
    </row>
    <row r="50" spans="1:13" ht="15">
      <c r="A50" s="6">
        <v>46</v>
      </c>
      <c r="B50" s="6" t="s">
        <v>47</v>
      </c>
      <c r="C50" s="48">
        <v>7023.25</v>
      </c>
      <c r="D50" s="48">
        <v>8425.810000000001</v>
      </c>
      <c r="E50" s="48">
        <v>6675.76</v>
      </c>
      <c r="F50" s="48">
        <v>1586.79</v>
      </c>
      <c r="G50" s="48">
        <v>2270.29</v>
      </c>
      <c r="H50" s="48">
        <v>1471.6</v>
      </c>
      <c r="I50" s="48">
        <v>436.04</v>
      </c>
      <c r="J50" s="48">
        <v>170.83999999999997</v>
      </c>
      <c r="K50" s="48">
        <v>103.35000000000001</v>
      </c>
      <c r="L50" s="48">
        <v>886.5999999999999</v>
      </c>
      <c r="M50" s="113">
        <f t="shared" si="0"/>
        <v>29050.33</v>
      </c>
    </row>
    <row r="51" spans="1:13" ht="15">
      <c r="A51" s="6">
        <v>47</v>
      </c>
      <c r="B51" s="6" t="s">
        <v>48</v>
      </c>
      <c r="C51" s="48">
        <v>1491.29</v>
      </c>
      <c r="D51" s="48">
        <v>1895.19</v>
      </c>
      <c r="E51" s="48">
        <v>1294.17</v>
      </c>
      <c r="F51" s="48">
        <v>462.91</v>
      </c>
      <c r="G51" s="48">
        <v>671.41</v>
      </c>
      <c r="H51" s="48">
        <v>499.26</v>
      </c>
      <c r="I51" s="48">
        <v>372.5199999999999</v>
      </c>
      <c r="J51" s="48">
        <v>33</v>
      </c>
      <c r="K51" s="48">
        <v>2.58</v>
      </c>
      <c r="L51" s="48">
        <v>224.61</v>
      </c>
      <c r="M51" s="113">
        <f t="shared" si="0"/>
        <v>6946.94</v>
      </c>
    </row>
    <row r="52" spans="1:13" ht="15">
      <c r="A52" s="6">
        <v>48</v>
      </c>
      <c r="B52" s="6" t="s">
        <v>49</v>
      </c>
      <c r="C52" s="48">
        <v>34383.64</v>
      </c>
      <c r="D52" s="48">
        <v>42217.58</v>
      </c>
      <c r="E52" s="48">
        <v>33880.62</v>
      </c>
      <c r="F52" s="48">
        <v>6482.39</v>
      </c>
      <c r="G52" s="48">
        <v>13824.689999999999</v>
      </c>
      <c r="H52" s="48">
        <v>9299.199999999999</v>
      </c>
      <c r="I52" s="48">
        <v>23996.289999999994</v>
      </c>
      <c r="J52" s="48">
        <v>2320.2200000000003</v>
      </c>
      <c r="K52" s="48">
        <v>606.9599999999999</v>
      </c>
      <c r="L52" s="48">
        <v>3024.02</v>
      </c>
      <c r="M52" s="113">
        <f t="shared" si="0"/>
        <v>170035.61</v>
      </c>
    </row>
    <row r="53" spans="1:13" ht="15">
      <c r="A53" s="6">
        <v>49</v>
      </c>
      <c r="B53" s="6" t="s">
        <v>50</v>
      </c>
      <c r="C53" s="48">
        <v>10243.87</v>
      </c>
      <c r="D53" s="48">
        <v>14671.86</v>
      </c>
      <c r="E53" s="48">
        <v>10966.07</v>
      </c>
      <c r="F53" s="48">
        <v>2007.4099999999999</v>
      </c>
      <c r="G53" s="48">
        <v>3044.2999999999997</v>
      </c>
      <c r="H53" s="48">
        <v>1988.8799999999999</v>
      </c>
      <c r="I53" s="48">
        <v>6480.219999999999</v>
      </c>
      <c r="J53" s="48">
        <v>631.13</v>
      </c>
      <c r="K53" s="48">
        <v>104.04000000000002</v>
      </c>
      <c r="L53" s="48">
        <v>980.28</v>
      </c>
      <c r="M53" s="113">
        <f t="shared" si="0"/>
        <v>51118.06</v>
      </c>
    </row>
    <row r="54" spans="1:13" ht="15">
      <c r="A54" s="6">
        <v>50</v>
      </c>
      <c r="B54" s="6" t="s">
        <v>51</v>
      </c>
      <c r="C54" s="48">
        <v>33100.659999999996</v>
      </c>
      <c r="D54" s="48">
        <v>46223.159999999996</v>
      </c>
      <c r="E54" s="48">
        <v>37243.06</v>
      </c>
      <c r="F54" s="48">
        <v>10852.71</v>
      </c>
      <c r="G54" s="48">
        <v>14875.02</v>
      </c>
      <c r="H54" s="48">
        <v>6541.25</v>
      </c>
      <c r="I54" s="48">
        <v>14105.339999999997</v>
      </c>
      <c r="J54" s="48">
        <v>1066.76</v>
      </c>
      <c r="K54" s="48">
        <v>320.62</v>
      </c>
      <c r="L54" s="48">
        <v>5225.8099999999995</v>
      </c>
      <c r="M54" s="113">
        <f t="shared" si="0"/>
        <v>169554.39</v>
      </c>
    </row>
    <row r="55" spans="1:13" ht="15">
      <c r="A55" s="6">
        <v>51</v>
      </c>
      <c r="B55" s="6" t="s">
        <v>52</v>
      </c>
      <c r="C55" s="48">
        <v>16276.899999999998</v>
      </c>
      <c r="D55" s="48">
        <v>19347.18</v>
      </c>
      <c r="E55" s="48">
        <v>13022.39</v>
      </c>
      <c r="F55" s="48">
        <v>3128.4300000000003</v>
      </c>
      <c r="G55" s="48">
        <v>5786.780000000001</v>
      </c>
      <c r="H55" s="48">
        <v>4005.14</v>
      </c>
      <c r="I55" s="48">
        <v>1757.3299999999997</v>
      </c>
      <c r="J55" s="48">
        <v>625.18</v>
      </c>
      <c r="K55" s="48">
        <v>253.44000000000003</v>
      </c>
      <c r="L55" s="48">
        <v>1655.19</v>
      </c>
      <c r="M55" s="113">
        <f t="shared" si="0"/>
        <v>65857.96</v>
      </c>
    </row>
    <row r="56" spans="1:13" ht="15">
      <c r="A56" s="6">
        <v>52</v>
      </c>
      <c r="B56" s="6" t="s">
        <v>53</v>
      </c>
      <c r="C56" s="48">
        <v>23432.06</v>
      </c>
      <c r="D56" s="48">
        <v>28422.48</v>
      </c>
      <c r="E56" s="48">
        <v>25474.190000000002</v>
      </c>
      <c r="F56" s="48">
        <v>6338.08</v>
      </c>
      <c r="G56" s="48">
        <v>10043.76</v>
      </c>
      <c r="H56" s="48">
        <v>4375.19</v>
      </c>
      <c r="I56" s="48">
        <v>2958.32</v>
      </c>
      <c r="J56" s="48">
        <v>931.4499999999999</v>
      </c>
      <c r="K56" s="48">
        <v>295.22</v>
      </c>
      <c r="L56" s="48">
        <v>3182.4900000000002</v>
      </c>
      <c r="M56" s="113">
        <f t="shared" si="0"/>
        <v>105453.24</v>
      </c>
    </row>
    <row r="57" spans="1:13" ht="15">
      <c r="A57" s="6">
        <v>53</v>
      </c>
      <c r="B57" s="6" t="s">
        <v>54</v>
      </c>
      <c r="C57" s="48">
        <v>24021.870000000003</v>
      </c>
      <c r="D57" s="48">
        <v>27088.29</v>
      </c>
      <c r="E57" s="48">
        <v>16964.41</v>
      </c>
      <c r="F57" s="48">
        <v>3469.4</v>
      </c>
      <c r="G57" s="48">
        <v>6250.81</v>
      </c>
      <c r="H57" s="48">
        <v>5071.89</v>
      </c>
      <c r="I57" s="48">
        <v>6559.119999999999</v>
      </c>
      <c r="J57" s="48">
        <v>290.78000000000003</v>
      </c>
      <c r="K57" s="48">
        <v>210.77000000000004</v>
      </c>
      <c r="L57" s="48">
        <v>3135.72</v>
      </c>
      <c r="M57" s="113">
        <f t="shared" si="0"/>
        <v>93063.06</v>
      </c>
    </row>
    <row r="58" spans="1:13" ht="15">
      <c r="A58" s="6">
        <v>54</v>
      </c>
      <c r="B58" s="6" t="s">
        <v>55</v>
      </c>
      <c r="C58" s="48">
        <v>2835.8099999999995</v>
      </c>
      <c r="D58" s="48">
        <v>3228.42</v>
      </c>
      <c r="E58" s="48">
        <v>1803.55</v>
      </c>
      <c r="F58" s="48">
        <v>761.29</v>
      </c>
      <c r="G58" s="48">
        <v>993.1</v>
      </c>
      <c r="H58" s="48">
        <v>657.3499999999999</v>
      </c>
      <c r="I58" s="48">
        <v>439.21000000000004</v>
      </c>
      <c r="J58" s="48">
        <v>52.480000000000004</v>
      </c>
      <c r="K58" s="48">
        <v>9.190000000000001</v>
      </c>
      <c r="L58" s="48">
        <v>373.54</v>
      </c>
      <c r="M58" s="113">
        <f t="shared" si="0"/>
        <v>11153.94</v>
      </c>
    </row>
    <row r="59" spans="1:13" ht="15">
      <c r="A59" s="6">
        <v>55</v>
      </c>
      <c r="B59" s="6" t="s">
        <v>56</v>
      </c>
      <c r="C59" s="48">
        <v>6897.150000000001</v>
      </c>
      <c r="D59" s="48">
        <v>8684.45</v>
      </c>
      <c r="E59" s="48">
        <v>7158.049999999999</v>
      </c>
      <c r="F59" s="48">
        <v>1564.53</v>
      </c>
      <c r="G59" s="48">
        <v>2501.48</v>
      </c>
      <c r="H59" s="48">
        <v>1035.77</v>
      </c>
      <c r="I59" s="48">
        <v>57.190000000000005</v>
      </c>
      <c r="J59" s="48">
        <v>206.98999999999998</v>
      </c>
      <c r="K59" s="48">
        <v>63.69</v>
      </c>
      <c r="L59" s="48">
        <v>618.18</v>
      </c>
      <c r="M59" s="113">
        <f t="shared" si="0"/>
        <v>28787.48</v>
      </c>
    </row>
    <row r="60" spans="1:13" ht="15">
      <c r="A60" s="6">
        <v>56</v>
      </c>
      <c r="B60" s="6" t="s">
        <v>57</v>
      </c>
      <c r="C60" s="48">
        <v>9323.220000000001</v>
      </c>
      <c r="D60" s="48">
        <v>11629.09</v>
      </c>
      <c r="E60" s="48">
        <v>8070.82</v>
      </c>
      <c r="F60" s="48">
        <v>1489.59</v>
      </c>
      <c r="G60" s="48">
        <v>2425.8700000000003</v>
      </c>
      <c r="H60" s="48">
        <v>1548.92</v>
      </c>
      <c r="I60" s="48">
        <v>2298.1800000000003</v>
      </c>
      <c r="J60" s="48">
        <v>173.88</v>
      </c>
      <c r="K60" s="48">
        <v>32.489999999999995</v>
      </c>
      <c r="L60" s="48">
        <v>1234.4699999999998</v>
      </c>
      <c r="M60" s="113">
        <f t="shared" si="0"/>
        <v>38226.53</v>
      </c>
    </row>
    <row r="61" spans="1:13" ht="15">
      <c r="A61" s="6">
        <v>57</v>
      </c>
      <c r="B61" s="6" t="s">
        <v>58</v>
      </c>
      <c r="C61" s="48">
        <v>5781.26</v>
      </c>
      <c r="D61" s="48">
        <v>7568.38</v>
      </c>
      <c r="E61" s="48">
        <v>6078.76</v>
      </c>
      <c r="F61" s="48">
        <v>1535.8100000000002</v>
      </c>
      <c r="G61" s="48">
        <v>1994.8400000000001</v>
      </c>
      <c r="H61" s="48">
        <v>937.9</v>
      </c>
      <c r="I61" s="48">
        <v>95.37000000000002</v>
      </c>
      <c r="J61" s="48">
        <v>147.41</v>
      </c>
      <c r="K61" s="48">
        <v>51.83</v>
      </c>
      <c r="L61" s="48">
        <v>669.5</v>
      </c>
      <c r="M61" s="113">
        <f t="shared" si="0"/>
        <v>24861.06</v>
      </c>
    </row>
    <row r="62" spans="1:13" ht="15">
      <c r="A62" s="6">
        <v>58</v>
      </c>
      <c r="B62" s="6" t="s">
        <v>59</v>
      </c>
      <c r="C62" s="48">
        <v>9060.490000000002</v>
      </c>
      <c r="D62" s="48">
        <v>10533.2</v>
      </c>
      <c r="E62" s="48">
        <v>8189.08</v>
      </c>
      <c r="F62" s="48">
        <v>2305.1400000000003</v>
      </c>
      <c r="G62" s="48">
        <v>4864.23</v>
      </c>
      <c r="H62" s="48">
        <v>2618.44</v>
      </c>
      <c r="I62" s="48">
        <v>1780.5499999999997</v>
      </c>
      <c r="J62" s="48">
        <v>427.10999999999996</v>
      </c>
      <c r="K62" s="48">
        <v>87.20999999999998</v>
      </c>
      <c r="L62" s="48">
        <v>1207.77</v>
      </c>
      <c r="M62" s="113">
        <f t="shared" si="0"/>
        <v>41073.22</v>
      </c>
    </row>
    <row r="63" spans="1:13" ht="15">
      <c r="A63" s="6">
        <v>59</v>
      </c>
      <c r="B63" s="6" t="s">
        <v>60</v>
      </c>
      <c r="C63" s="48">
        <v>14608.079999999998</v>
      </c>
      <c r="D63" s="48">
        <v>18796.53</v>
      </c>
      <c r="E63" s="48">
        <v>15357.66</v>
      </c>
      <c r="F63" s="48">
        <v>3150.24</v>
      </c>
      <c r="G63" s="48">
        <v>5598.6</v>
      </c>
      <c r="H63" s="48">
        <v>2971.02</v>
      </c>
      <c r="I63" s="48">
        <v>1907.87</v>
      </c>
      <c r="J63" s="48">
        <v>354.86999999999995</v>
      </c>
      <c r="K63" s="48">
        <v>49.35999999999999</v>
      </c>
      <c r="L63" s="48">
        <v>1802.02</v>
      </c>
      <c r="M63" s="113">
        <f t="shared" si="0"/>
        <v>64596.25</v>
      </c>
    </row>
    <row r="64" spans="1:13" ht="15">
      <c r="A64" s="6">
        <v>60</v>
      </c>
      <c r="B64" s="6" t="s">
        <v>61</v>
      </c>
      <c r="C64" s="48">
        <v>1886</v>
      </c>
      <c r="D64" s="48">
        <v>2352.2599999999998</v>
      </c>
      <c r="E64" s="48">
        <v>1380.82</v>
      </c>
      <c r="F64" s="48">
        <v>396.2</v>
      </c>
      <c r="G64" s="48">
        <v>479.5</v>
      </c>
      <c r="H64" s="48">
        <v>345.07</v>
      </c>
      <c r="I64" s="48">
        <v>179.76999999999998</v>
      </c>
      <c r="J64" s="48">
        <v>38</v>
      </c>
      <c r="K64" s="48">
        <v>6.32</v>
      </c>
      <c r="L64" s="48">
        <v>317.47999999999996</v>
      </c>
      <c r="M64" s="113">
        <f t="shared" si="0"/>
        <v>7381.42</v>
      </c>
    </row>
    <row r="65" spans="1:13" ht="15">
      <c r="A65" s="6">
        <v>61</v>
      </c>
      <c r="B65" s="6" t="s">
        <v>62</v>
      </c>
      <c r="C65" s="48">
        <v>1564.77</v>
      </c>
      <c r="D65" s="48">
        <v>1858.75</v>
      </c>
      <c r="E65" s="48">
        <v>1157.73</v>
      </c>
      <c r="F65" s="48">
        <v>348.21</v>
      </c>
      <c r="G65" s="48">
        <v>350.9</v>
      </c>
      <c r="H65" s="48">
        <v>203.63</v>
      </c>
      <c r="I65" s="48">
        <v>153.97999999999996</v>
      </c>
      <c r="J65" s="48">
        <v>7</v>
      </c>
      <c r="K65" s="48">
        <v>1.54</v>
      </c>
      <c r="L65" s="48">
        <v>214.96999999999997</v>
      </c>
      <c r="M65" s="113">
        <f t="shared" si="0"/>
        <v>5861.48</v>
      </c>
    </row>
    <row r="66" spans="1:13" ht="15">
      <c r="A66" s="6">
        <v>62</v>
      </c>
      <c r="B66" s="6" t="s">
        <v>63</v>
      </c>
      <c r="C66" s="48">
        <v>834.5</v>
      </c>
      <c r="D66" s="48">
        <v>890.0899999999999</v>
      </c>
      <c r="E66" s="48">
        <v>552.1</v>
      </c>
      <c r="F66" s="48">
        <v>236.84</v>
      </c>
      <c r="G66" s="48">
        <v>230.95</v>
      </c>
      <c r="H66" s="48">
        <v>137.61</v>
      </c>
      <c r="I66" s="48">
        <v>0.34</v>
      </c>
      <c r="J66" s="48">
        <v>21.38</v>
      </c>
      <c r="K66" s="48">
        <v>6.26</v>
      </c>
      <c r="L66" s="48">
        <v>44.81</v>
      </c>
      <c r="M66" s="113">
        <f t="shared" si="0"/>
        <v>2954.88</v>
      </c>
    </row>
    <row r="67" spans="1:13" ht="15">
      <c r="A67" s="6">
        <v>63</v>
      </c>
      <c r="B67" s="6" t="s">
        <v>64</v>
      </c>
      <c r="C67" s="48">
        <v>596</v>
      </c>
      <c r="D67" s="48">
        <v>688.6899999999999</v>
      </c>
      <c r="E67" s="48">
        <v>408.50000000000006</v>
      </c>
      <c r="F67" s="48">
        <v>148.97</v>
      </c>
      <c r="G67" s="48">
        <v>163.73</v>
      </c>
      <c r="H67" s="48">
        <v>117.97000000000001</v>
      </c>
      <c r="I67" s="48">
        <v>0</v>
      </c>
      <c r="J67" s="48">
        <v>12.91</v>
      </c>
      <c r="K67" s="48">
        <v>1.07</v>
      </c>
      <c r="L67" s="48">
        <v>87.13</v>
      </c>
      <c r="M67" s="113">
        <f t="shared" si="0"/>
        <v>2224.97</v>
      </c>
    </row>
    <row r="68" spans="1:13" ht="15">
      <c r="A68" s="6">
        <v>64</v>
      </c>
      <c r="B68" s="6" t="s">
        <v>65</v>
      </c>
      <c r="C68" s="48">
        <v>14450.779999999999</v>
      </c>
      <c r="D68" s="48">
        <v>17994.52</v>
      </c>
      <c r="E68" s="48">
        <v>13161.599999999999</v>
      </c>
      <c r="F68" s="48">
        <v>3092.8</v>
      </c>
      <c r="G68" s="48">
        <v>5625.9</v>
      </c>
      <c r="H68" s="48">
        <v>3640.92</v>
      </c>
      <c r="I68" s="48">
        <v>2290.1400000000003</v>
      </c>
      <c r="J68" s="48">
        <v>597.5799999999999</v>
      </c>
      <c r="K68" s="48">
        <v>139.26</v>
      </c>
      <c r="L68" s="48">
        <v>1893.3600000000001</v>
      </c>
      <c r="M68" s="113">
        <f t="shared" si="0"/>
        <v>62886.86</v>
      </c>
    </row>
    <row r="69" spans="1:13" ht="15">
      <c r="A69" s="6">
        <v>65</v>
      </c>
      <c r="B69" s="6" t="s">
        <v>66</v>
      </c>
      <c r="C69" s="48">
        <v>1334.1</v>
      </c>
      <c r="D69" s="48">
        <v>1528.2799999999997</v>
      </c>
      <c r="E69" s="48">
        <v>879.9599999999999</v>
      </c>
      <c r="F69" s="48">
        <v>615.3199999999999</v>
      </c>
      <c r="G69" s="48">
        <v>355.83</v>
      </c>
      <c r="H69" s="48">
        <v>271.91999999999996</v>
      </c>
      <c r="I69" s="48">
        <v>4.57</v>
      </c>
      <c r="J69" s="48">
        <v>21.5</v>
      </c>
      <c r="K69" s="48">
        <v>16.07</v>
      </c>
      <c r="L69" s="48">
        <v>173.84</v>
      </c>
      <c r="M69" s="113">
        <f t="shared" si="0"/>
        <v>5201.39</v>
      </c>
    </row>
    <row r="70" spans="1:13" ht="15">
      <c r="A70" s="6">
        <v>66</v>
      </c>
      <c r="B70" s="6" t="s">
        <v>67</v>
      </c>
      <c r="C70" s="48">
        <v>1990.61</v>
      </c>
      <c r="D70" s="48">
        <v>2151.55</v>
      </c>
      <c r="E70" s="48">
        <v>1380.77</v>
      </c>
      <c r="F70" s="48">
        <v>301.41</v>
      </c>
      <c r="G70" s="48">
        <v>437.73</v>
      </c>
      <c r="H70" s="48">
        <v>321.06</v>
      </c>
      <c r="I70" s="48">
        <v>136.10999999999999</v>
      </c>
      <c r="J70" s="48">
        <v>8.790000000000001</v>
      </c>
      <c r="K70" s="48">
        <v>2.7600000000000002</v>
      </c>
      <c r="L70" s="48">
        <v>202.62</v>
      </c>
      <c r="M70" s="113">
        <f aca="true" t="shared" si="1" ref="M70:M79">ROUND(SUM(C70:L70),2)</f>
        <v>6933.41</v>
      </c>
    </row>
    <row r="71" spans="1:13" ht="15">
      <c r="A71" s="6">
        <v>67</v>
      </c>
      <c r="B71" s="6" t="s">
        <v>68</v>
      </c>
      <c r="C71" s="48">
        <v>914.9</v>
      </c>
      <c r="D71" s="48">
        <v>1055.71</v>
      </c>
      <c r="E71" s="48">
        <v>773.42</v>
      </c>
      <c r="F71" s="48">
        <v>211.05</v>
      </c>
      <c r="G71" s="48">
        <v>268.57</v>
      </c>
      <c r="H71" s="48">
        <v>149.43</v>
      </c>
      <c r="I71" s="48">
        <v>21.820000000000004</v>
      </c>
      <c r="J71" s="48">
        <v>16</v>
      </c>
      <c r="K71" s="48">
        <v>6.87</v>
      </c>
      <c r="L71" s="48">
        <v>77.88</v>
      </c>
      <c r="M71" s="113">
        <f t="shared" si="1"/>
        <v>3495.65</v>
      </c>
    </row>
    <row r="72" spans="1:13" ht="15">
      <c r="A72" s="6">
        <v>68</v>
      </c>
      <c r="B72" s="6" t="s">
        <v>223</v>
      </c>
      <c r="C72" s="48">
        <v>0</v>
      </c>
      <c r="D72" s="48">
        <v>51.540000000000006</v>
      </c>
      <c r="E72" s="48">
        <v>162.61</v>
      </c>
      <c r="F72" s="48">
        <v>0</v>
      </c>
      <c r="G72" s="48">
        <v>40.34</v>
      </c>
      <c r="H72" s="48">
        <v>168.98</v>
      </c>
      <c r="I72" s="48">
        <v>0</v>
      </c>
      <c r="J72" s="48">
        <v>0</v>
      </c>
      <c r="K72" s="48">
        <v>0</v>
      </c>
      <c r="L72" s="48">
        <v>52.21</v>
      </c>
      <c r="M72" s="113">
        <f t="shared" si="1"/>
        <v>475.68</v>
      </c>
    </row>
    <row r="73" spans="1:13" ht="15">
      <c r="A73" s="6">
        <v>69</v>
      </c>
      <c r="B73" s="6" t="s">
        <v>105</v>
      </c>
      <c r="C73" s="48">
        <v>129.74</v>
      </c>
      <c r="D73" s="48">
        <v>169.98</v>
      </c>
      <c r="E73" s="48">
        <v>144.34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0.17</v>
      </c>
      <c r="M73" s="113">
        <f t="shared" si="1"/>
        <v>444.23</v>
      </c>
    </row>
    <row r="74" spans="1:13" ht="15">
      <c r="A74" s="6">
        <v>70</v>
      </c>
      <c r="B74" s="6" t="s">
        <v>227</v>
      </c>
      <c r="C74" s="48">
        <v>183.6</v>
      </c>
      <c r="D74" s="48">
        <v>300.27</v>
      </c>
      <c r="E74" s="48">
        <v>69.61</v>
      </c>
      <c r="F74" s="48">
        <v>35</v>
      </c>
      <c r="G74" s="48">
        <v>27</v>
      </c>
      <c r="H74" s="48">
        <v>1</v>
      </c>
      <c r="I74" s="48">
        <v>3.13</v>
      </c>
      <c r="J74" s="48">
        <v>0</v>
      </c>
      <c r="K74" s="48">
        <v>0</v>
      </c>
      <c r="L74" s="48">
        <v>0</v>
      </c>
      <c r="M74" s="113">
        <f t="shared" si="1"/>
        <v>619.61</v>
      </c>
    </row>
    <row r="75" spans="1:13" ht="15">
      <c r="A75" s="6">
        <v>71</v>
      </c>
      <c r="B75" s="6" t="s">
        <v>228</v>
      </c>
      <c r="C75" s="48">
        <v>492.03</v>
      </c>
      <c r="D75" s="48">
        <v>717.96</v>
      </c>
      <c r="E75" s="48">
        <v>0</v>
      </c>
      <c r="F75" s="48">
        <v>48.5</v>
      </c>
      <c r="G75" s="48">
        <v>72.78</v>
      </c>
      <c r="H75" s="48">
        <v>0</v>
      </c>
      <c r="I75" s="48">
        <v>36.339999999999996</v>
      </c>
      <c r="J75" s="48">
        <v>15.5</v>
      </c>
      <c r="K75" s="48">
        <v>0</v>
      </c>
      <c r="L75" s="48">
        <v>0</v>
      </c>
      <c r="M75" s="113">
        <f t="shared" si="1"/>
        <v>1383.11</v>
      </c>
    </row>
    <row r="76" spans="1:13" ht="15">
      <c r="A76" s="6">
        <v>72</v>
      </c>
      <c r="B76" s="6" t="s">
        <v>229</v>
      </c>
      <c r="C76" s="48">
        <v>352.6</v>
      </c>
      <c r="D76" s="48">
        <v>166</v>
      </c>
      <c r="E76" s="48">
        <v>0</v>
      </c>
      <c r="F76" s="48">
        <v>59</v>
      </c>
      <c r="G76" s="48">
        <v>40</v>
      </c>
      <c r="H76" s="48">
        <v>0</v>
      </c>
      <c r="I76" s="48">
        <v>16.9</v>
      </c>
      <c r="J76" s="48">
        <v>12</v>
      </c>
      <c r="K76" s="48">
        <v>0</v>
      </c>
      <c r="L76" s="48">
        <v>0</v>
      </c>
      <c r="M76" s="113">
        <f t="shared" si="1"/>
        <v>646.5</v>
      </c>
    </row>
    <row r="77" spans="1:13" ht="15">
      <c r="A77" s="6">
        <v>73</v>
      </c>
      <c r="B77" s="6" t="s">
        <v>225</v>
      </c>
      <c r="C77" s="48">
        <v>276.82</v>
      </c>
      <c r="D77" s="48">
        <v>590.16</v>
      </c>
      <c r="E77" s="48">
        <v>458.18999999999994</v>
      </c>
      <c r="F77" s="48">
        <v>44.5</v>
      </c>
      <c r="G77" s="48">
        <v>93</v>
      </c>
      <c r="H77" s="48">
        <v>79.41</v>
      </c>
      <c r="I77" s="48">
        <v>4.18</v>
      </c>
      <c r="J77" s="48">
        <v>0</v>
      </c>
      <c r="K77" s="48">
        <v>0</v>
      </c>
      <c r="L77" s="48">
        <v>60.05</v>
      </c>
      <c r="M77" s="113">
        <f t="shared" si="1"/>
        <v>1606.31</v>
      </c>
    </row>
    <row r="78" spans="1:13" ht="15">
      <c r="A78" s="6">
        <v>74</v>
      </c>
      <c r="B78" s="6" t="s">
        <v>106</v>
      </c>
      <c r="C78" s="48">
        <v>201</v>
      </c>
      <c r="D78" s="48">
        <v>305.67</v>
      </c>
      <c r="E78" s="48">
        <v>366.93000000000006</v>
      </c>
      <c r="F78" s="48">
        <v>15</v>
      </c>
      <c r="G78" s="48">
        <v>156.32999999999998</v>
      </c>
      <c r="H78" s="48">
        <v>101.84</v>
      </c>
      <c r="I78" s="48">
        <v>0</v>
      </c>
      <c r="J78" s="48">
        <v>0</v>
      </c>
      <c r="K78" s="48">
        <v>0</v>
      </c>
      <c r="L78" s="48">
        <v>0</v>
      </c>
      <c r="M78" s="113">
        <f t="shared" si="1"/>
        <v>1146.77</v>
      </c>
    </row>
    <row r="79" spans="1:13" ht="15">
      <c r="A79" s="6">
        <v>75</v>
      </c>
      <c r="B79" s="6" t="s">
        <v>192</v>
      </c>
      <c r="C79" s="48">
        <v>0</v>
      </c>
      <c r="D79" s="48">
        <v>1862.01</v>
      </c>
      <c r="E79" s="48">
        <v>12138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113">
        <f t="shared" si="1"/>
        <v>14000.01</v>
      </c>
    </row>
    <row r="80" spans="1:13" ht="15">
      <c r="A80" s="112">
        <v>99</v>
      </c>
      <c r="B80" s="112" t="s">
        <v>231</v>
      </c>
      <c r="C80" s="113">
        <f>ROUND(SUM(C5:C79),2)</f>
        <v>590070.02</v>
      </c>
      <c r="D80" s="113">
        <f aca="true" t="shared" si="2" ref="D80:M80">ROUND(SUM(D5:D79),2)</f>
        <v>733551.87</v>
      </c>
      <c r="E80" s="113">
        <f t="shared" si="2"/>
        <v>546108.52</v>
      </c>
      <c r="F80" s="113">
        <f t="shared" si="2"/>
        <v>139265.3</v>
      </c>
      <c r="G80" s="113">
        <f t="shared" si="2"/>
        <v>219251.65</v>
      </c>
      <c r="H80" s="113">
        <f t="shared" si="2"/>
        <v>132951.14</v>
      </c>
      <c r="I80" s="113">
        <f t="shared" si="2"/>
        <v>157454.21</v>
      </c>
      <c r="J80" s="113">
        <f t="shared" si="2"/>
        <v>20347.71</v>
      </c>
      <c r="K80" s="113">
        <f t="shared" si="2"/>
        <v>6017.32</v>
      </c>
      <c r="L80" s="113">
        <f t="shared" si="2"/>
        <v>72988.72</v>
      </c>
      <c r="M80" s="114">
        <f t="shared" si="2"/>
        <v>2618006.46</v>
      </c>
    </row>
  </sheetData>
  <sheetProtection/>
  <printOptions horizontalCentered="1" verticalCentered="1"/>
  <pageMargins left="0.5" right="0.25" top="0.25" bottom="0.25" header="0.25" footer="0.25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Edcuation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kirk.hudson</dc:creator>
  <cp:keywords/>
  <dc:description/>
  <cp:lastModifiedBy>Ram Krishnan</cp:lastModifiedBy>
  <cp:lastPrinted>2009-04-11T19:39:46Z</cp:lastPrinted>
  <dcterms:created xsi:type="dcterms:W3CDTF">2005-02-28T13:55:05Z</dcterms:created>
  <dcterms:modified xsi:type="dcterms:W3CDTF">2009-04-13T13:44:29Z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